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731D3387-F5A9-47DE-A402-4CB459F602CF}" xr6:coauthVersionLast="47" xr6:coauthVersionMax="47" xr10:uidLastSave="{00000000-0000-0000-0000-000000000000}"/>
  <bookViews>
    <workbookView xWindow="-108" yWindow="-108" windowWidth="23256" windowHeight="12456" firstSheet="3" activeTab="9" xr2:uid="{00000000-000D-0000-FFFF-FFFF00000000}"/>
  </bookViews>
  <sheets>
    <sheet name="Price" sheetId="12" r:id="rId1"/>
    <sheet name="Concensus" sheetId="14" r:id="rId2"/>
    <sheet name="Form - Normal" sheetId="15" r:id="rId3"/>
    <sheet name="Form - Financial" sheetId="17" r:id="rId4"/>
    <sheet name="CPALL(1)" sheetId="22" r:id="rId5"/>
    <sheet name="MAKRO (1)" sheetId="25" r:id="rId6"/>
    <sheet name="TQM" sheetId="24" r:id="rId7"/>
    <sheet name="XO" sheetId="28" r:id="rId8"/>
    <sheet name="NTV" sheetId="26" r:id="rId9"/>
    <sheet name="DOHOME" sheetId="31" r:id="rId10"/>
    <sheet name="CPALL" sheetId="18" r:id="rId11"/>
    <sheet name="MAKRO" sheetId="19" r:id="rId12"/>
  </sheets>
  <definedNames>
    <definedName name="ExternalData_1" localSheetId="1" hidden="1">Concensus!$A$1:$N$269</definedName>
    <definedName name="ExternalData_1" localSheetId="0" hidden="1">Price!$A$1:$X$784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48" i="31" l="1"/>
  <c r="N721" i="31"/>
  <c r="O720" i="31"/>
  <c r="M717" i="31"/>
  <c r="N716" i="31"/>
  <c r="L713" i="31"/>
  <c r="M712" i="31"/>
  <c r="M713" i="31" s="1"/>
  <c r="K709" i="31"/>
  <c r="L708" i="31"/>
  <c r="L709" i="31" s="1"/>
  <c r="K705" i="31"/>
  <c r="J705" i="31"/>
  <c r="L704" i="31"/>
  <c r="L705" i="31" s="1"/>
  <c r="K704" i="31"/>
  <c r="I701" i="31"/>
  <c r="J700" i="31"/>
  <c r="J701" i="31" s="1"/>
  <c r="H697" i="31"/>
  <c r="I696" i="31"/>
  <c r="I697" i="31" s="1"/>
  <c r="G693" i="31"/>
  <c r="H692" i="31"/>
  <c r="H693" i="31" s="1"/>
  <c r="F689" i="31"/>
  <c r="G688" i="31"/>
  <c r="G689" i="31" s="1"/>
  <c r="E685" i="31"/>
  <c r="F684" i="31"/>
  <c r="F685" i="31" s="1"/>
  <c r="D681" i="31"/>
  <c r="E680" i="31"/>
  <c r="E681" i="31" s="1"/>
  <c r="C677" i="31"/>
  <c r="D676" i="31"/>
  <c r="D677" i="31" s="1"/>
  <c r="B673" i="31"/>
  <c r="C672" i="31"/>
  <c r="C673" i="31" s="1"/>
  <c r="N669" i="31"/>
  <c r="O664"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M613" i="31"/>
  <c r="L613" i="31"/>
  <c r="K613" i="31"/>
  <c r="J613" i="31"/>
  <c r="I613" i="31"/>
  <c r="H613" i="31"/>
  <c r="G613" i="31"/>
  <c r="F613" i="31"/>
  <c r="E613" i="31"/>
  <c r="D613" i="31"/>
  <c r="C613" i="31"/>
  <c r="B613" i="31"/>
  <c r="O612" i="31"/>
  <c r="N612" i="31"/>
  <c r="M612" i="31"/>
  <c r="L612" i="31"/>
  <c r="K612" i="31"/>
  <c r="J612" i="31"/>
  <c r="I612" i="31"/>
  <c r="H612" i="31"/>
  <c r="G612" i="31"/>
  <c r="F612" i="31"/>
  <c r="E612" i="31"/>
  <c r="D612" i="31"/>
  <c r="C612" i="31"/>
  <c r="B612" i="31"/>
  <c r="O611" i="31"/>
  <c r="N611" i="31"/>
  <c r="M611" i="31"/>
  <c r="L611" i="31"/>
  <c r="K611" i="31"/>
  <c r="J611" i="31"/>
  <c r="I611" i="31"/>
  <c r="H611" i="31"/>
  <c r="G611" i="31"/>
  <c r="F611" i="31"/>
  <c r="E611" i="31"/>
  <c r="D611" i="31"/>
  <c r="C611" i="31"/>
  <c r="B611" i="31"/>
  <c r="O602" i="31"/>
  <c r="N602" i="31"/>
  <c r="M602" i="31"/>
  <c r="L602" i="31"/>
  <c r="K602" i="31"/>
  <c r="J602" i="31"/>
  <c r="I602" i="31"/>
  <c r="H602" i="31"/>
  <c r="G602" i="31"/>
  <c r="G608" i="31" s="1"/>
  <c r="F602" i="31"/>
  <c r="E602" i="31"/>
  <c r="D602" i="31"/>
  <c r="C602" i="31"/>
  <c r="B602" i="31"/>
  <c r="O601" i="31"/>
  <c r="N601" i="31"/>
  <c r="M601" i="31"/>
  <c r="L601" i="31"/>
  <c r="K601" i="31"/>
  <c r="J601" i="31"/>
  <c r="I601" i="31"/>
  <c r="I607" i="31" s="1"/>
  <c r="H601" i="31"/>
  <c r="G601" i="31"/>
  <c r="F601" i="31"/>
  <c r="E601" i="31"/>
  <c r="D601" i="31"/>
  <c r="C601" i="31"/>
  <c r="B601" i="31"/>
  <c r="O600" i="31"/>
  <c r="O606" i="31" s="1"/>
  <c r="N600" i="31"/>
  <c r="M600" i="31"/>
  <c r="L600" i="31"/>
  <c r="K600" i="31"/>
  <c r="J600" i="31"/>
  <c r="I600" i="31"/>
  <c r="H600" i="31"/>
  <c r="G600" i="31"/>
  <c r="G606" i="31" s="1"/>
  <c r="F600" i="31"/>
  <c r="E600" i="31"/>
  <c r="D600" i="31"/>
  <c r="C600" i="31"/>
  <c r="B600" i="31"/>
  <c r="O599" i="31"/>
  <c r="N599" i="31"/>
  <c r="M599" i="31"/>
  <c r="M605" i="31" s="1"/>
  <c r="L599" i="31"/>
  <c r="K599" i="31"/>
  <c r="J599" i="31"/>
  <c r="I599" i="31"/>
  <c r="H599" i="31"/>
  <c r="G599" i="31"/>
  <c r="F599" i="31"/>
  <c r="E599" i="31"/>
  <c r="E605" i="31" s="1"/>
  <c r="D599" i="31"/>
  <c r="C599" i="31"/>
  <c r="B599" i="3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M584" i="31"/>
  <c r="L584" i="31"/>
  <c r="K584" i="31"/>
  <c r="J584" i="31"/>
  <c r="I584" i="31"/>
  <c r="H584" i="31"/>
  <c r="G584" i="31"/>
  <c r="F584" i="31"/>
  <c r="E584" i="31"/>
  <c r="D584" i="31"/>
  <c r="C584" i="31"/>
  <c r="B584" i="3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K577" i="31"/>
  <c r="J577" i="31"/>
  <c r="I577" i="31"/>
  <c r="H577" i="31"/>
  <c r="G577" i="31"/>
  <c r="F577" i="31"/>
  <c r="E577" i="31"/>
  <c r="D577" i="3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K563" i="31"/>
  <c r="J563" i="31"/>
  <c r="I563" i="31"/>
  <c r="H563" i="31"/>
  <c r="G563" i="31"/>
  <c r="F563" i="31"/>
  <c r="E563" i="31"/>
  <c r="D563" i="3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O536" i="31" s="1"/>
  <c r="N533" i="31"/>
  <c r="M533" i="31"/>
  <c r="L533" i="31"/>
  <c r="K533" i="31"/>
  <c r="J533" i="31"/>
  <c r="I533" i="31"/>
  <c r="H533" i="31"/>
  <c r="G533" i="31"/>
  <c r="F533" i="31"/>
  <c r="E533" i="31"/>
  <c r="D533" i="31"/>
  <c r="C533" i="31"/>
  <c r="B533" i="31"/>
  <c r="O532" i="31"/>
  <c r="N532" i="31"/>
  <c r="M532" i="31"/>
  <c r="L532" i="31"/>
  <c r="K532" i="31"/>
  <c r="J532" i="31"/>
  <c r="I532" i="31"/>
  <c r="H532" i="31"/>
  <c r="G532" i="31"/>
  <c r="F532" i="31"/>
  <c r="E532" i="31"/>
  <c r="D532" i="31"/>
  <c r="C532" i="31"/>
  <c r="B532" i="3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L525" i="31"/>
  <c r="K525" i="31"/>
  <c r="J525" i="31"/>
  <c r="I525" i="31"/>
  <c r="H525" i="31"/>
  <c r="G525" i="31"/>
  <c r="F525" i="31"/>
  <c r="E525" i="31"/>
  <c r="D525" i="31"/>
  <c r="C525" i="31"/>
  <c r="B525" i="31"/>
  <c r="O524" i="31"/>
  <c r="N524" i="31"/>
  <c r="M524" i="31"/>
  <c r="L524" i="31"/>
  <c r="K524" i="31"/>
  <c r="J524" i="31"/>
  <c r="I524" i="31"/>
  <c r="H524" i="3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K516" i="31"/>
  <c r="J516" i="31"/>
  <c r="I516" i="31"/>
  <c r="H516" i="31"/>
  <c r="G516" i="31"/>
  <c r="F516" i="31"/>
  <c r="E516" i="31"/>
  <c r="D516" i="31"/>
  <c r="C516" i="3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N503" i="31" s="1"/>
  <c r="M500" i="31"/>
  <c r="L500" i="31"/>
  <c r="K500" i="31"/>
  <c r="J500" i="31"/>
  <c r="I500" i="31"/>
  <c r="H500" i="31"/>
  <c r="G500" i="31"/>
  <c r="F500" i="31"/>
  <c r="E500" i="31"/>
  <c r="D500" i="31"/>
  <c r="C500" i="31"/>
  <c r="B500" i="31"/>
  <c r="O499" i="31"/>
  <c r="N499" i="31"/>
  <c r="M499" i="31"/>
  <c r="L499" i="31"/>
  <c r="K499" i="31"/>
  <c r="J499" i="31"/>
  <c r="I499" i="31"/>
  <c r="H499" i="31"/>
  <c r="G499" i="31"/>
  <c r="F499" i="31"/>
  <c r="E499" i="31"/>
  <c r="D499" i="31"/>
  <c r="C499" i="31"/>
  <c r="B499" i="31"/>
  <c r="O495" i="31"/>
  <c r="N495" i="31"/>
  <c r="M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N496" i="31" s="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N488" i="31"/>
  <c r="M488" i="31"/>
  <c r="L488" i="31"/>
  <c r="K488" i="31"/>
  <c r="J488" i="31"/>
  <c r="I488" i="31"/>
  <c r="H488" i="31"/>
  <c r="G488" i="3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K486" i="31"/>
  <c r="J486" i="31"/>
  <c r="I486" i="31"/>
  <c r="H486" i="31"/>
  <c r="G486" i="31"/>
  <c r="F486" i="31"/>
  <c r="E486" i="31"/>
  <c r="D486" i="31"/>
  <c r="C486" i="3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N481" i="31"/>
  <c r="M481" i="31"/>
  <c r="L481" i="31"/>
  <c r="K481" i="31"/>
  <c r="J481" i="31"/>
  <c r="I481" i="31"/>
  <c r="H481" i="31"/>
  <c r="G481" i="31"/>
  <c r="F481" i="31"/>
  <c r="E481" i="31"/>
  <c r="D481" i="31"/>
  <c r="C481" i="31"/>
  <c r="B481" i="31"/>
  <c r="O480" i="31"/>
  <c r="N480" i="31"/>
  <c r="M480" i="31"/>
  <c r="L480" i="31"/>
  <c r="K480" i="31"/>
  <c r="J480" i="31"/>
  <c r="I480" i="31"/>
  <c r="H480" i="31"/>
  <c r="G480" i="31"/>
  <c r="F480" i="31"/>
  <c r="E480" i="31"/>
  <c r="D480" i="31"/>
  <c r="C480" i="3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O478" i="31" s="1"/>
  <c r="N475" i="31"/>
  <c r="M475" i="31"/>
  <c r="L475" i="31"/>
  <c r="K475" i="31"/>
  <c r="J475" i="31"/>
  <c r="I475" i="31"/>
  <c r="H475" i="31"/>
  <c r="G475" i="31"/>
  <c r="F475" i="31"/>
  <c r="E475" i="31"/>
  <c r="D475" i="31"/>
  <c r="C475" i="31"/>
  <c r="B475" i="31"/>
  <c r="O474" i="31"/>
  <c r="N474" i="31"/>
  <c r="M474" i="31"/>
  <c r="L474" i="31"/>
  <c r="K474" i="31"/>
  <c r="J474" i="31"/>
  <c r="I474" i="31"/>
  <c r="H474" i="31"/>
  <c r="G474" i="31"/>
  <c r="F474" i="31"/>
  <c r="E474" i="31"/>
  <c r="D474" i="31"/>
  <c r="C474" i="3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B468" i="31"/>
  <c r="O464" i="31"/>
  <c r="N464" i="31"/>
  <c r="M464" i="31"/>
  <c r="M510" i="31" s="1"/>
  <c r="L464" i="31"/>
  <c r="K464" i="31"/>
  <c r="J464" i="31"/>
  <c r="I464" i="31"/>
  <c r="I510" i="31" s="1"/>
  <c r="H464" i="31"/>
  <c r="G464" i="31"/>
  <c r="F464" i="31"/>
  <c r="E464" i="31"/>
  <c r="E510" i="31" s="1"/>
  <c r="D464" i="31"/>
  <c r="C464" i="31"/>
  <c r="B464" i="31"/>
  <c r="O463" i="31"/>
  <c r="O509" i="31" s="1"/>
  <c r="N463" i="31"/>
  <c r="M463" i="31"/>
  <c r="L463" i="31"/>
  <c r="K463" i="31"/>
  <c r="K509" i="31" s="1"/>
  <c r="J463" i="31"/>
  <c r="I463" i="31"/>
  <c r="I509" i="31" s="1"/>
  <c r="H463" i="31"/>
  <c r="G463" i="31"/>
  <c r="G509" i="31" s="1"/>
  <c r="F463" i="31"/>
  <c r="E463" i="31"/>
  <c r="D463" i="31"/>
  <c r="C463" i="31"/>
  <c r="C509" i="31" s="1"/>
  <c r="B463" i="31"/>
  <c r="O462" i="31"/>
  <c r="N462" i="31"/>
  <c r="M462" i="31"/>
  <c r="M508" i="31" s="1"/>
  <c r="L462" i="31"/>
  <c r="K462" i="31"/>
  <c r="J462" i="31"/>
  <c r="I462" i="31"/>
  <c r="I508" i="31" s="1"/>
  <c r="H462" i="31"/>
  <c r="G462" i="31"/>
  <c r="G508" i="31" s="1"/>
  <c r="F462" i="31"/>
  <c r="E462" i="31"/>
  <c r="E508" i="31" s="1"/>
  <c r="D462" i="31"/>
  <c r="C462" i="31"/>
  <c r="B462" i="31"/>
  <c r="O461" i="31"/>
  <c r="O507" i="31" s="1"/>
  <c r="N461" i="31"/>
  <c r="M461" i="31"/>
  <c r="L461" i="31"/>
  <c r="L507" i="31" s="1"/>
  <c r="K461" i="31"/>
  <c r="K507" i="31" s="1"/>
  <c r="J461" i="31"/>
  <c r="I461" i="31"/>
  <c r="H461" i="31"/>
  <c r="G461" i="31"/>
  <c r="G507" i="31" s="1"/>
  <c r="F461" i="31"/>
  <c r="E461" i="31"/>
  <c r="D461" i="31"/>
  <c r="C461" i="31"/>
  <c r="C507" i="31" s="1"/>
  <c r="B461" i="31"/>
  <c r="O457" i="31"/>
  <c r="N457" i="31"/>
  <c r="N648" i="31" s="1"/>
  <c r="N655" i="31" s="1"/>
  <c r="M457" i="31"/>
  <c r="M648" i="31" s="1"/>
  <c r="M655" i="31" s="1"/>
  <c r="L457" i="31"/>
  <c r="L648" i="31" s="1"/>
  <c r="L655" i="31" s="1"/>
  <c r="K457" i="31"/>
  <c r="J457" i="31"/>
  <c r="J648" i="31" s="1"/>
  <c r="J655" i="31" s="1"/>
  <c r="I457" i="31"/>
  <c r="I648" i="31" s="1"/>
  <c r="I655" i="31" s="1"/>
  <c r="H457" i="31"/>
  <c r="H648" i="31" s="1"/>
  <c r="H655" i="31" s="1"/>
  <c r="G457" i="31"/>
  <c r="G648" i="31" s="1"/>
  <c r="G655" i="31" s="1"/>
  <c r="F457" i="31"/>
  <c r="F648" i="31" s="1"/>
  <c r="F655" i="31" s="1"/>
  <c r="E457" i="31"/>
  <c r="E648" i="31" s="1"/>
  <c r="E655" i="31" s="1"/>
  <c r="D457" i="31"/>
  <c r="D648" i="31" s="1"/>
  <c r="D655" i="31" s="1"/>
  <c r="C457" i="3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M438" i="31"/>
  <c r="L438" i="31"/>
  <c r="K438" i="31"/>
  <c r="J438" i="31"/>
  <c r="I438" i="31"/>
  <c r="H438" i="31"/>
  <c r="G438" i="31"/>
  <c r="F438" i="31"/>
  <c r="E438" i="31"/>
  <c r="D438" i="3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O425" i="31"/>
  <c r="O414" i="31"/>
  <c r="N414" i="31"/>
  <c r="M414" i="31"/>
  <c r="L414" i="31"/>
  <c r="K414" i="31"/>
  <c r="J414" i="31"/>
  <c r="I414" i="31"/>
  <c r="H414" i="31"/>
  <c r="G414" i="31"/>
  <c r="F414" i="31"/>
  <c r="E414" i="31"/>
  <c r="D414" i="3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O408" i="31"/>
  <c r="N408" i="31"/>
  <c r="M408" i="31"/>
  <c r="L408" i="31"/>
  <c r="K408" i="31"/>
  <c r="J408" i="31"/>
  <c r="I408" i="31"/>
  <c r="H408" i="31"/>
  <c r="G408" i="31"/>
  <c r="F408" i="31"/>
  <c r="E408" i="31"/>
  <c r="D408" i="31"/>
  <c r="C408" i="31"/>
  <c r="B408" i="3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N402" i="31"/>
  <c r="M402" i="31"/>
  <c r="L402" i="31"/>
  <c r="L458" i="31" s="1"/>
  <c r="K402" i="31"/>
  <c r="J402" i="31"/>
  <c r="I402" i="31"/>
  <c r="H402" i="31"/>
  <c r="G402" i="31"/>
  <c r="F402" i="31"/>
  <c r="E402" i="31"/>
  <c r="D402" i="31"/>
  <c r="C402" i="31"/>
  <c r="B402" i="3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N396" i="31"/>
  <c r="M396" i="31"/>
  <c r="L396" i="31"/>
  <c r="K396" i="31"/>
  <c r="J396" i="31"/>
  <c r="I396" i="31"/>
  <c r="H396" i="31"/>
  <c r="H397" i="31" s="1"/>
  <c r="G396" i="31"/>
  <c r="F396" i="31"/>
  <c r="F397" i="31" s="1"/>
  <c r="E396" i="31"/>
  <c r="D396" i="31"/>
  <c r="D397" i="31" s="1"/>
  <c r="C396" i="31"/>
  <c r="B396" i="3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O390" i="31"/>
  <c r="N390" i="31"/>
  <c r="M390" i="31"/>
  <c r="M391" i="31" s="1"/>
  <c r="L390" i="31"/>
  <c r="K390" i="31"/>
  <c r="J390" i="31"/>
  <c r="I390" i="31"/>
  <c r="I391" i="31" s="1"/>
  <c r="H390" i="31"/>
  <c r="G390" i="31"/>
  <c r="F390" i="31"/>
  <c r="F391" i="31" s="1"/>
  <c r="E390" i="31"/>
  <c r="D390" i="31"/>
  <c r="D391" i="31" s="1"/>
  <c r="C390" i="31"/>
  <c r="C391" i="31" s="1"/>
  <c r="B390" i="3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M384" i="31"/>
  <c r="M385" i="31" s="1"/>
  <c r="L384" i="31"/>
  <c r="K384" i="31"/>
  <c r="J384" i="31"/>
  <c r="I384" i="31"/>
  <c r="H384" i="31"/>
  <c r="H385" i="31" s="1"/>
  <c r="G384" i="31"/>
  <c r="F384" i="31"/>
  <c r="E384" i="31"/>
  <c r="D384" i="31"/>
  <c r="D385" i="31" s="1"/>
  <c r="C384" i="31"/>
  <c r="B384" i="3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8" i="31"/>
  <c r="N378" i="31"/>
  <c r="M378" i="31"/>
  <c r="L378" i="31"/>
  <c r="K378" i="31"/>
  <c r="K379" i="31" s="1"/>
  <c r="J378" i="31"/>
  <c r="I378" i="31"/>
  <c r="I379" i="31" s="1"/>
  <c r="H378" i="31"/>
  <c r="H379" i="31" s="1"/>
  <c r="G378" i="31"/>
  <c r="F378" i="31"/>
  <c r="E378" i="31"/>
  <c r="D378" i="31"/>
  <c r="D379" i="31" s="1"/>
  <c r="C378" i="31"/>
  <c r="C379" i="31" s="1"/>
  <c r="B378" i="3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O372" i="31"/>
  <c r="N372" i="31"/>
  <c r="M372" i="31"/>
  <c r="M373" i="31" s="1"/>
  <c r="L372" i="31"/>
  <c r="K372" i="31"/>
  <c r="J372" i="31"/>
  <c r="I372" i="31"/>
  <c r="I373" i="31" s="1"/>
  <c r="H372" i="31"/>
  <c r="H373" i="31" s="1"/>
  <c r="G372" i="31"/>
  <c r="F372" i="31"/>
  <c r="F373" i="31" s="1"/>
  <c r="E372" i="31"/>
  <c r="E373" i="31" s="1"/>
  <c r="D372" i="31"/>
  <c r="D373" i="31" s="1"/>
  <c r="C372" i="31"/>
  <c r="B372" i="3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O366" i="31"/>
  <c r="N366" i="31"/>
  <c r="M366" i="31"/>
  <c r="L366" i="31"/>
  <c r="L367" i="31" s="1"/>
  <c r="K366" i="31"/>
  <c r="K367" i="31" s="1"/>
  <c r="J366" i="31"/>
  <c r="I366" i="31"/>
  <c r="I367" i="31" s="1"/>
  <c r="H366" i="31"/>
  <c r="G366" i="31"/>
  <c r="F366" i="31"/>
  <c r="E366" i="31"/>
  <c r="D366" i="31"/>
  <c r="D367" i="31" s="1"/>
  <c r="C366" i="31"/>
  <c r="B366" i="3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O360" i="31"/>
  <c r="N360" i="31"/>
  <c r="M360" i="31"/>
  <c r="M361" i="31" s="1"/>
  <c r="L360" i="31"/>
  <c r="L361" i="31" s="1"/>
  <c r="K360" i="31"/>
  <c r="J360" i="31"/>
  <c r="I360" i="31"/>
  <c r="I361" i="31" s="1"/>
  <c r="H360" i="31"/>
  <c r="G360" i="31"/>
  <c r="F360" i="31"/>
  <c r="E360" i="31"/>
  <c r="E361" i="31" s="1"/>
  <c r="D360" i="31"/>
  <c r="D361" i="31" s="1"/>
  <c r="C360" i="31"/>
  <c r="B360" i="3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O354" i="31"/>
  <c r="N354" i="31"/>
  <c r="M354" i="31"/>
  <c r="M355" i="31" s="1"/>
  <c r="L354" i="31"/>
  <c r="L355" i="31" s="1"/>
  <c r="K354" i="31"/>
  <c r="J354" i="31"/>
  <c r="I354" i="31"/>
  <c r="I355" i="31" s="1"/>
  <c r="H354" i="31"/>
  <c r="G354" i="31"/>
  <c r="F354" i="31"/>
  <c r="E354" i="31"/>
  <c r="E355" i="31" s="1"/>
  <c r="D354" i="31"/>
  <c r="D355" i="31" s="1"/>
  <c r="C354" i="31"/>
  <c r="B354" i="3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BF215" i="31"/>
  <c r="Z215" i="31"/>
  <c r="I541" i="31" s="1"/>
  <c r="BL213" i="31"/>
  <c r="BL215" i="31" s="1"/>
  <c r="BK213" i="31"/>
  <c r="BK215" i="31" s="1"/>
  <c r="BJ213" i="31"/>
  <c r="BJ215" i="31" s="1"/>
  <c r="BI213" i="31"/>
  <c r="BI215" i="31" s="1"/>
  <c r="BH213" i="31"/>
  <c r="BH215" i="31" s="1"/>
  <c r="BG213" i="31"/>
  <c r="BG215" i="31" s="1"/>
  <c r="BF213" i="31"/>
  <c r="BE213" i="31"/>
  <c r="BE215" i="31" s="1"/>
  <c r="BD213" i="31"/>
  <c r="BD215" i="31" s="1"/>
  <c r="BC213" i="31"/>
  <c r="BC215" i="31" s="1"/>
  <c r="B540" i="31" s="1"/>
  <c r="BB213" i="31"/>
  <c r="BB215" i="31" s="1"/>
  <c r="B541" i="31" s="1"/>
  <c r="BA213" i="31"/>
  <c r="BA215" i="31" s="1"/>
  <c r="B542" i="31" s="1"/>
  <c r="AZ213" i="31"/>
  <c r="AZ215" i="31" s="1"/>
  <c r="B543" i="31" s="1"/>
  <c r="AY213" i="31"/>
  <c r="AY215" i="31" s="1"/>
  <c r="C540" i="31" s="1"/>
  <c r="AX213" i="31"/>
  <c r="AX215" i="31" s="1"/>
  <c r="C541" i="31" s="1"/>
  <c r="AW213" i="31"/>
  <c r="AW215" i="31" s="1"/>
  <c r="C542" i="31" s="1"/>
  <c r="AV213" i="31"/>
  <c r="AV215" i="31" s="1"/>
  <c r="C543" i="31" s="1"/>
  <c r="AU213" i="31"/>
  <c r="AU215" i="31" s="1"/>
  <c r="D540" i="31" s="1"/>
  <c r="AT213" i="31"/>
  <c r="AT215" i="31" s="1"/>
  <c r="D541" i="31" s="1"/>
  <c r="AS213" i="31"/>
  <c r="AS215" i="31" s="1"/>
  <c r="D542" i="31" s="1"/>
  <c r="AR213" i="31"/>
  <c r="AR215" i="31" s="1"/>
  <c r="D543" i="31" s="1"/>
  <c r="AQ213" i="31"/>
  <c r="AQ215" i="31" s="1"/>
  <c r="E540" i="31" s="1"/>
  <c r="AP213" i="31"/>
  <c r="AP215" i="31" s="1"/>
  <c r="E541" i="31" s="1"/>
  <c r="AO213" i="31"/>
  <c r="AO215" i="31" s="1"/>
  <c r="E542" i="31" s="1"/>
  <c r="AN213" i="31"/>
  <c r="AN215" i="31" s="1"/>
  <c r="E543" i="31" s="1"/>
  <c r="AM213" i="31"/>
  <c r="AM215" i="31" s="1"/>
  <c r="F540" i="31" s="1"/>
  <c r="AL213" i="31"/>
  <c r="AL215" i="31" s="1"/>
  <c r="F541" i="31" s="1"/>
  <c r="AK213" i="31"/>
  <c r="AK215" i="31" s="1"/>
  <c r="F542" i="31" s="1"/>
  <c r="AJ213" i="31"/>
  <c r="AJ215" i="31" s="1"/>
  <c r="F543" i="31" s="1"/>
  <c r="AI213" i="31"/>
  <c r="AI215" i="31" s="1"/>
  <c r="G540" i="31" s="1"/>
  <c r="AH213" i="31"/>
  <c r="AH215" i="31" s="1"/>
  <c r="G541" i="31" s="1"/>
  <c r="AG213" i="31"/>
  <c r="AG215" i="31" s="1"/>
  <c r="G542" i="31" s="1"/>
  <c r="AF213" i="31"/>
  <c r="AF215" i="31" s="1"/>
  <c r="G543" i="31" s="1"/>
  <c r="AE213" i="31"/>
  <c r="AE215" i="31" s="1"/>
  <c r="H540" i="31" s="1"/>
  <c r="AD213" i="31"/>
  <c r="AD215" i="31" s="1"/>
  <c r="H541" i="31" s="1"/>
  <c r="AC213" i="31"/>
  <c r="AC215" i="31" s="1"/>
  <c r="H542" i="31" s="1"/>
  <c r="AB213" i="31"/>
  <c r="AB215" i="31" s="1"/>
  <c r="H543" i="31" s="1"/>
  <c r="AA213" i="31"/>
  <c r="AA215" i="31" s="1"/>
  <c r="I540" i="31" s="1"/>
  <c r="Z213" i="31"/>
  <c r="Y213" i="31"/>
  <c r="Y215" i="31" s="1"/>
  <c r="I542" i="31" s="1"/>
  <c r="X213" i="31"/>
  <c r="X215" i="31" s="1"/>
  <c r="I543" i="31" s="1"/>
  <c r="W213" i="31"/>
  <c r="W215" i="31" s="1"/>
  <c r="J540" i="31" s="1"/>
  <c r="V213" i="31"/>
  <c r="V215" i="31" s="1"/>
  <c r="J541" i="31" s="1"/>
  <c r="U213" i="31"/>
  <c r="U215" i="31" s="1"/>
  <c r="J542" i="31" s="1"/>
  <c r="T213" i="31"/>
  <c r="T215" i="31" s="1"/>
  <c r="J543" i="31" s="1"/>
  <c r="S213" i="31"/>
  <c r="S215" i="31" s="1"/>
  <c r="K540" i="31" s="1"/>
  <c r="R213" i="31"/>
  <c r="R215" i="31" s="1"/>
  <c r="K541" i="31" s="1"/>
  <c r="Q213" i="31"/>
  <c r="Q215" i="31" s="1"/>
  <c r="K542" i="31" s="1"/>
  <c r="P213" i="31"/>
  <c r="P215" i="31" s="1"/>
  <c r="K543" i="31" s="1"/>
  <c r="O213" i="31"/>
  <c r="O215" i="31" s="1"/>
  <c r="L540" i="31" s="1"/>
  <c r="N213" i="31"/>
  <c r="N215" i="31" s="1"/>
  <c r="M213" i="31"/>
  <c r="M215" i="31" s="1"/>
  <c r="L542" i="31" s="1"/>
  <c r="L213" i="31"/>
  <c r="L215" i="31" s="1"/>
  <c r="K213" i="31"/>
  <c r="K215" i="31" s="1"/>
  <c r="J213" i="31"/>
  <c r="J215" i="31" s="1"/>
  <c r="I213" i="31"/>
  <c r="I215" i="31" s="1"/>
  <c r="H213" i="31"/>
  <c r="H215" i="31" s="1"/>
  <c r="G213" i="31"/>
  <c r="G215" i="31" s="1"/>
  <c r="F213" i="31"/>
  <c r="F215" i="31" s="1"/>
  <c r="E213" i="31"/>
  <c r="E215" i="31" s="1"/>
  <c r="N542" i="31" s="1"/>
  <c r="D213" i="31"/>
  <c r="D215" i="31" s="1"/>
  <c r="C213" i="31"/>
  <c r="C215" i="31" s="1"/>
  <c r="O543" i="31" s="1"/>
  <c r="B213" i="31"/>
  <c r="B215" i="31" s="1"/>
  <c r="BK123" i="31"/>
  <c r="BJ123" i="31"/>
  <c r="BI123" i="31"/>
  <c r="BH123" i="31"/>
  <c r="BG123" i="31"/>
  <c r="BF123" i="31"/>
  <c r="BE123" i="31"/>
  <c r="BD123" i="31"/>
  <c r="BC123" i="31"/>
  <c r="B417" i="31" s="1"/>
  <c r="BK122" i="31"/>
  <c r="BK124" i="31" s="1"/>
  <c r="BK125" i="31" s="1"/>
  <c r="BJ122" i="31"/>
  <c r="BJ124" i="31" s="1"/>
  <c r="BI122" i="31"/>
  <c r="BI124" i="31" s="1"/>
  <c r="BH122" i="31"/>
  <c r="BH124" i="31" s="1"/>
  <c r="BG122" i="31"/>
  <c r="BG124" i="31" s="1"/>
  <c r="BF122" i="31"/>
  <c r="BF124" i="31" s="1"/>
  <c r="BF125" i="31" s="1"/>
  <c r="BE122" i="31"/>
  <c r="BE124" i="31" s="1"/>
  <c r="BD122" i="31"/>
  <c r="BD124" i="31" s="1"/>
  <c r="BD125" i="31" s="1"/>
  <c r="BC122" i="31"/>
  <c r="BC124" i="31" s="1"/>
  <c r="B423" i="31" s="1"/>
  <c r="BB122" i="31"/>
  <c r="BB124" i="31" s="1"/>
  <c r="B424" i="31" s="1"/>
  <c r="BA122" i="31"/>
  <c r="BA124" i="31" s="1"/>
  <c r="B425" i="31" s="1"/>
  <c r="AZ122" i="31"/>
  <c r="AZ124" i="31" s="1"/>
  <c r="B426" i="31" s="1"/>
  <c r="AY122" i="31"/>
  <c r="AY124" i="31" s="1"/>
  <c r="C423" i="31" s="1"/>
  <c r="AX122" i="31"/>
  <c r="AX124" i="31" s="1"/>
  <c r="C424" i="31" s="1"/>
  <c r="AW122" i="31"/>
  <c r="AW124" i="31" s="1"/>
  <c r="C425" i="31" s="1"/>
  <c r="AV122" i="31"/>
  <c r="AV124" i="31" s="1"/>
  <c r="C426" i="31" s="1"/>
  <c r="AU122" i="31"/>
  <c r="AU124" i="31" s="1"/>
  <c r="D423" i="31" s="1"/>
  <c r="AT122" i="31"/>
  <c r="AT124" i="31" s="1"/>
  <c r="D424" i="31" s="1"/>
  <c r="AS122" i="31"/>
  <c r="AS124" i="31" s="1"/>
  <c r="D425" i="31" s="1"/>
  <c r="AR122" i="31"/>
  <c r="AR124" i="31" s="1"/>
  <c r="D426" i="31" s="1"/>
  <c r="D427" i="31" s="1"/>
  <c r="AQ122" i="31"/>
  <c r="AQ124" i="31" s="1"/>
  <c r="E423" i="31" s="1"/>
  <c r="AP122" i="31"/>
  <c r="AP124" i="31" s="1"/>
  <c r="E424" i="31" s="1"/>
  <c r="AO122" i="31"/>
  <c r="AO124" i="31" s="1"/>
  <c r="E425" i="31" s="1"/>
  <c r="AN122" i="31"/>
  <c r="AN124" i="31" s="1"/>
  <c r="E426" i="31" s="1"/>
  <c r="E427" i="31" s="1"/>
  <c r="AM122" i="31"/>
  <c r="AM124" i="31" s="1"/>
  <c r="F423" i="31" s="1"/>
  <c r="AL122" i="31"/>
  <c r="AL124" i="31" s="1"/>
  <c r="F424" i="31" s="1"/>
  <c r="AK122" i="31"/>
  <c r="AK124" i="31" s="1"/>
  <c r="F425" i="31" s="1"/>
  <c r="AJ122" i="31"/>
  <c r="AJ124" i="31" s="1"/>
  <c r="F426" i="31" s="1"/>
  <c r="AI122" i="31"/>
  <c r="AI124" i="31" s="1"/>
  <c r="G423" i="31" s="1"/>
  <c r="AH122" i="31"/>
  <c r="AH124" i="31" s="1"/>
  <c r="G424" i="31" s="1"/>
  <c r="AG122" i="31"/>
  <c r="AG124" i="31" s="1"/>
  <c r="G425" i="31" s="1"/>
  <c r="AF122" i="31"/>
  <c r="AF124" i="31" s="1"/>
  <c r="G426" i="31" s="1"/>
  <c r="G427" i="31" s="1"/>
  <c r="AE122" i="31"/>
  <c r="AE124" i="31" s="1"/>
  <c r="H423" i="31" s="1"/>
  <c r="AD122" i="31"/>
  <c r="AD124" i="31" s="1"/>
  <c r="H424" i="31" s="1"/>
  <c r="AC122" i="31"/>
  <c r="AC124" i="31" s="1"/>
  <c r="H425" i="31" s="1"/>
  <c r="AB122" i="31"/>
  <c r="AB124" i="31" s="1"/>
  <c r="H426" i="31" s="1"/>
  <c r="H427" i="31" s="1"/>
  <c r="AA122" i="31"/>
  <c r="AA124" i="31" s="1"/>
  <c r="I423" i="31" s="1"/>
  <c r="Z122" i="31"/>
  <c r="Z124" i="31" s="1"/>
  <c r="I424" i="31" s="1"/>
  <c r="Y122" i="31"/>
  <c r="Y124" i="31" s="1"/>
  <c r="I425" i="31" s="1"/>
  <c r="X122" i="31"/>
  <c r="X124" i="31" s="1"/>
  <c r="I426" i="31" s="1"/>
  <c r="I427" i="31" s="1"/>
  <c r="W122" i="31"/>
  <c r="W124" i="31" s="1"/>
  <c r="J423" i="31" s="1"/>
  <c r="V122" i="31"/>
  <c r="V124" i="31" s="1"/>
  <c r="J424" i="31" s="1"/>
  <c r="U122" i="31"/>
  <c r="U124" i="31" s="1"/>
  <c r="J425" i="31" s="1"/>
  <c r="T122" i="31"/>
  <c r="T124" i="31" s="1"/>
  <c r="J426" i="31" s="1"/>
  <c r="S122" i="31"/>
  <c r="S124" i="31" s="1"/>
  <c r="K423" i="31" s="1"/>
  <c r="R122" i="31"/>
  <c r="R124" i="31" s="1"/>
  <c r="K424" i="31" s="1"/>
  <c r="Q122" i="31"/>
  <c r="Q124" i="31" s="1"/>
  <c r="K425" i="31" s="1"/>
  <c r="P122" i="31"/>
  <c r="P124" i="31" s="1"/>
  <c r="O122" i="31"/>
  <c r="O124" i="31" s="1"/>
  <c r="L423" i="31" s="1"/>
  <c r="N122" i="31"/>
  <c r="N124" i="31" s="1"/>
  <c r="L424" i="31" s="1"/>
  <c r="M122" i="31"/>
  <c r="M124" i="31" s="1"/>
  <c r="L122" i="31"/>
  <c r="L124" i="31" s="1"/>
  <c r="K122" i="31"/>
  <c r="K124" i="31" s="1"/>
  <c r="J122" i="31"/>
  <c r="J124" i="31" s="1"/>
  <c r="I122" i="31"/>
  <c r="I124" i="31" s="1"/>
  <c r="H122" i="31"/>
  <c r="H124" i="31" s="1"/>
  <c r="G122" i="31"/>
  <c r="G124" i="31" s="1"/>
  <c r="N423" i="31" s="1"/>
  <c r="F122" i="31"/>
  <c r="F124" i="31" s="1"/>
  <c r="E122" i="31"/>
  <c r="E124" i="31" s="1"/>
  <c r="D122" i="31"/>
  <c r="D124" i="31" s="1"/>
  <c r="N426" i="31" s="1"/>
  <c r="C122" i="31"/>
  <c r="C124" i="31" s="1"/>
  <c r="B122" i="31"/>
  <c r="B124" i="31" s="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BK119" i="31"/>
  <c r="BJ119" i="31"/>
  <c r="BI119" i="31"/>
  <c r="BH119" i="31"/>
  <c r="BG119" i="31"/>
  <c r="BF119" i="31"/>
  <c r="BE119" i="31"/>
  <c r="BD119" i="31"/>
  <c r="BC119" i="31"/>
  <c r="BB119" i="31"/>
  <c r="BA119" i="31"/>
  <c r="AZ119" i="31"/>
  <c r="AY119" i="31"/>
  <c r="AX119" i="31"/>
  <c r="AW119" i="31"/>
  <c r="AV119" i="31"/>
  <c r="AU119" i="31"/>
  <c r="AT119" i="31"/>
  <c r="AS119" i="31"/>
  <c r="AR119" i="31"/>
  <c r="AQ119" i="31"/>
  <c r="AP119" i="31"/>
  <c r="AO119" i="31"/>
  <c r="AN119" i="31"/>
  <c r="AM119" i="31"/>
  <c r="AL119" i="31"/>
  <c r="AK119" i="31"/>
  <c r="AJ119" i="31"/>
  <c r="AI119" i="31"/>
  <c r="AH119" i="31"/>
  <c r="AG119" i="31"/>
  <c r="AF119" i="31"/>
  <c r="AE119" i="31"/>
  <c r="AD119" i="31"/>
  <c r="AC119" i="31"/>
  <c r="AB119" i="31"/>
  <c r="AA119" i="31"/>
  <c r="Z119" i="31"/>
  <c r="Y119" i="31"/>
  <c r="X119" i="31"/>
  <c r="W119" i="31"/>
  <c r="V119" i="31"/>
  <c r="U119" i="31"/>
  <c r="T119" i="31"/>
  <c r="S119" i="31"/>
  <c r="R119" i="31"/>
  <c r="Q119" i="31"/>
  <c r="P119" i="31"/>
  <c r="O119" i="31"/>
  <c r="N119" i="31"/>
  <c r="M119" i="31"/>
  <c r="L119" i="31"/>
  <c r="K119" i="31"/>
  <c r="J119" i="31"/>
  <c r="I119" i="31"/>
  <c r="H119" i="31"/>
  <c r="G119" i="31"/>
  <c r="F119" i="31"/>
  <c r="E119" i="31"/>
  <c r="D119" i="31"/>
  <c r="C119" i="31"/>
  <c r="B119" i="31"/>
  <c r="B215" i="19"/>
  <c r="B213" i="19"/>
  <c r="B122" i="19"/>
  <c r="B124" i="19" s="1"/>
  <c r="B121" i="19"/>
  <c r="B120" i="19"/>
  <c r="B119" i="19"/>
  <c r="O518" i="19"/>
  <c r="P351" i="26"/>
  <c r="P352" i="26"/>
  <c r="P353" i="26"/>
  <c r="P354" i="26"/>
  <c r="P357" i="26"/>
  <c r="P358" i="26"/>
  <c r="P359" i="26"/>
  <c r="P360" i="26"/>
  <c r="P363" i="26"/>
  <c r="P364" i="26"/>
  <c r="P365" i="26"/>
  <c r="P366" i="26"/>
  <c r="P367" i="26"/>
  <c r="P369" i="26"/>
  <c r="P370" i="26"/>
  <c r="P371" i="26"/>
  <c r="P372" i="26"/>
  <c r="P373" i="26" s="1"/>
  <c r="P375" i="26"/>
  <c r="P376" i="26"/>
  <c r="P377" i="26"/>
  <c r="P378" i="26"/>
  <c r="P379" i="26" s="1"/>
  <c r="P381" i="26"/>
  <c r="P382" i="26"/>
  <c r="P383" i="26"/>
  <c r="P384" i="26"/>
  <c r="P387" i="26"/>
  <c r="P388" i="26"/>
  <c r="P389" i="26"/>
  <c r="P390" i="26"/>
  <c r="P391" i="26" s="1"/>
  <c r="P393" i="26"/>
  <c r="P394" i="26"/>
  <c r="P395" i="26"/>
  <c r="P396" i="26"/>
  <c r="P397" i="26"/>
  <c r="P399" i="26"/>
  <c r="P400" i="26"/>
  <c r="P401" i="26"/>
  <c r="P402" i="26"/>
  <c r="P405" i="26"/>
  <c r="P406" i="26"/>
  <c r="P407" i="26"/>
  <c r="P408" i="26"/>
  <c r="P409" i="26" s="1"/>
  <c r="P411" i="26"/>
  <c r="P412" i="26"/>
  <c r="P413" i="26"/>
  <c r="P414" i="26"/>
  <c r="P415" i="26" s="1"/>
  <c r="P417" i="26"/>
  <c r="P418" i="26"/>
  <c r="P419" i="26"/>
  <c r="P420" i="26"/>
  <c r="P421" i="26" s="1"/>
  <c r="P423" i="26"/>
  <c r="P424" i="26"/>
  <c r="P425" i="26"/>
  <c r="P426" i="26"/>
  <c r="P427" i="26" s="1"/>
  <c r="P429" i="26"/>
  <c r="P430" i="26"/>
  <c r="P431" i="26"/>
  <c r="P432" i="26"/>
  <c r="P433" i="26" s="1"/>
  <c r="P435" i="26"/>
  <c r="P436" i="26"/>
  <c r="P437" i="26"/>
  <c r="P438" i="26"/>
  <c r="P439" i="26" s="1"/>
  <c r="P441" i="26"/>
  <c r="P442" i="26"/>
  <c r="P443" i="26"/>
  <c r="P444" i="26"/>
  <c r="P445" i="26"/>
  <c r="P448" i="26"/>
  <c r="P449" i="26"/>
  <c r="P450" i="26"/>
  <c r="P451" i="26"/>
  <c r="P452" i="26"/>
  <c r="P454" i="26"/>
  <c r="P455" i="26"/>
  <c r="P456" i="26"/>
  <c r="P457" i="26"/>
  <c r="P458" i="26" s="1"/>
  <c r="P461" i="26"/>
  <c r="P462" i="26"/>
  <c r="P463" i="26"/>
  <c r="P464" i="26"/>
  <c r="P468" i="26"/>
  <c r="P472" i="26" s="1"/>
  <c r="P469" i="26"/>
  <c r="P470" i="26"/>
  <c r="P471" i="26"/>
  <c r="P474" i="26"/>
  <c r="P475" i="26"/>
  <c r="P476" i="26"/>
  <c r="P477" i="26"/>
  <c r="P480" i="26"/>
  <c r="P481" i="26"/>
  <c r="P482" i="26"/>
  <c r="P483" i="26"/>
  <c r="P486" i="26"/>
  <c r="P487" i="26"/>
  <c r="P488" i="26"/>
  <c r="P489" i="26"/>
  <c r="P492" i="26"/>
  <c r="P493" i="26"/>
  <c r="P496" i="26" s="1"/>
  <c r="P494" i="26"/>
  <c r="P495" i="26"/>
  <c r="P499" i="26"/>
  <c r="P500" i="26"/>
  <c r="P508" i="26" s="1"/>
  <c r="P501" i="26"/>
  <c r="P502" i="26"/>
  <c r="P507" i="26"/>
  <c r="P516" i="26"/>
  <c r="P517" i="26"/>
  <c r="P518" i="26"/>
  <c r="P519" i="26"/>
  <c r="P524" i="26"/>
  <c r="P525" i="26"/>
  <c r="P528" i="26" s="1"/>
  <c r="P526" i="26"/>
  <c r="P527" i="26"/>
  <c r="P532" i="26"/>
  <c r="P536" i="26" s="1"/>
  <c r="P533" i="26"/>
  <c r="P534" i="26"/>
  <c r="P535" i="26"/>
  <c r="P540" i="26"/>
  <c r="P541" i="26"/>
  <c r="P544" i="26" s="1"/>
  <c r="P542" i="26"/>
  <c r="P543" i="26"/>
  <c r="P563" i="26"/>
  <c r="P567" i="26" s="1"/>
  <c r="P564" i="26"/>
  <c r="P565" i="26"/>
  <c r="P566" i="26"/>
  <c r="P577" i="26"/>
  <c r="P578" i="26"/>
  <c r="P581" i="26" s="1"/>
  <c r="P579" i="26"/>
  <c r="P580" i="26"/>
  <c r="P584" i="26"/>
  <c r="P585" i="26"/>
  <c r="P586" i="26"/>
  <c r="P587" i="26"/>
  <c r="P593" i="26"/>
  <c r="P594" i="26"/>
  <c r="P595" i="26"/>
  <c r="P596" i="26"/>
  <c r="P599" i="26"/>
  <c r="P600" i="26"/>
  <c r="P601" i="26"/>
  <c r="P607" i="26" s="1"/>
  <c r="P602" i="26"/>
  <c r="P608" i="26" s="1"/>
  <c r="P611" i="26"/>
  <c r="P612" i="26"/>
  <c r="P606" i="26" s="1"/>
  <c r="P613" i="26"/>
  <c r="P614" i="26"/>
  <c r="P616" i="26"/>
  <c r="P617" i="26"/>
  <c r="P618" i="26"/>
  <c r="P619" i="26"/>
  <c r="P621" i="26"/>
  <c r="P622" i="26"/>
  <c r="P623" i="26"/>
  <c r="P624" i="26"/>
  <c r="P626" i="26"/>
  <c r="P627" i="26"/>
  <c r="P628" i="26"/>
  <c r="P629" i="26"/>
  <c r="P661" i="26"/>
  <c r="P664" i="26"/>
  <c r="P720" i="26"/>
  <c r="N721" i="28"/>
  <c r="O720" i="28"/>
  <c r="M717" i="28"/>
  <c r="N719" i="28" s="1"/>
  <c r="O716" i="28"/>
  <c r="N716" i="28"/>
  <c r="N717" i="28" s="1"/>
  <c r="L713" i="28"/>
  <c r="M712" i="28"/>
  <c r="N712" i="28" s="1"/>
  <c r="K709" i="28"/>
  <c r="L708" i="28"/>
  <c r="M708" i="28" s="1"/>
  <c r="J705" i="28"/>
  <c r="K704" i="28"/>
  <c r="I701" i="28"/>
  <c r="J700" i="28"/>
  <c r="K700" i="28" s="1"/>
  <c r="L700" i="28" s="1"/>
  <c r="L701" i="28" s="1"/>
  <c r="H697" i="28"/>
  <c r="I696" i="28"/>
  <c r="J696" i="28" s="1"/>
  <c r="G693" i="28"/>
  <c r="H692" i="28"/>
  <c r="F689" i="28"/>
  <c r="G688" i="28"/>
  <c r="H688" i="28" s="1"/>
  <c r="E685" i="28"/>
  <c r="F684" i="28"/>
  <c r="F685" i="28" s="1"/>
  <c r="E681" i="28"/>
  <c r="D681" i="28"/>
  <c r="E680" i="28"/>
  <c r="F680" i="28" s="1"/>
  <c r="C677" i="28"/>
  <c r="D676" i="28"/>
  <c r="D677" i="28" s="1"/>
  <c r="B673" i="28"/>
  <c r="C672" i="28"/>
  <c r="N669" i="28"/>
  <c r="O664" i="28"/>
  <c r="O661" i="28"/>
  <c r="O652" i="28" s="1"/>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L608" i="28" s="1"/>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F605" i="28" s="1"/>
  <c r="E611" i="28"/>
  <c r="D611" i="28"/>
  <c r="C611" i="28"/>
  <c r="B611" i="28"/>
  <c r="B607" i="28"/>
  <c r="H606" i="28"/>
  <c r="N605" i="28"/>
  <c r="O602" i="28"/>
  <c r="O608" i="28" s="1"/>
  <c r="N602" i="28"/>
  <c r="M602" i="28"/>
  <c r="L602" i="28"/>
  <c r="K602" i="28"/>
  <c r="J602" i="28"/>
  <c r="I602" i="28"/>
  <c r="H602" i="28"/>
  <c r="G602" i="28"/>
  <c r="G608" i="28" s="1"/>
  <c r="F602" i="28"/>
  <c r="E602" i="28"/>
  <c r="D602" i="28"/>
  <c r="D608" i="28" s="1"/>
  <c r="C602" i="28"/>
  <c r="B602" i="28"/>
  <c r="O601" i="28"/>
  <c r="O607" i="28" s="1"/>
  <c r="N601" i="28"/>
  <c r="M601" i="28"/>
  <c r="M607" i="28" s="1"/>
  <c r="L601" i="28"/>
  <c r="L607" i="28" s="1"/>
  <c r="K601" i="28"/>
  <c r="K607" i="28" s="1"/>
  <c r="J601" i="28"/>
  <c r="J607" i="28" s="1"/>
  <c r="I601" i="28"/>
  <c r="H601" i="28"/>
  <c r="H607" i="28" s="1"/>
  <c r="G601" i="28"/>
  <c r="G607" i="28" s="1"/>
  <c r="F601" i="28"/>
  <c r="E601" i="28"/>
  <c r="E607" i="28" s="1"/>
  <c r="D601" i="28"/>
  <c r="D607" i="28" s="1"/>
  <c r="C601" i="28"/>
  <c r="C607" i="28" s="1"/>
  <c r="B601" i="28"/>
  <c r="O600" i="28"/>
  <c r="N600" i="28"/>
  <c r="N606" i="28" s="1"/>
  <c r="M600" i="28"/>
  <c r="M606" i="28" s="1"/>
  <c r="L600" i="28"/>
  <c r="K600" i="28"/>
  <c r="K606" i="28" s="1"/>
  <c r="J600" i="28"/>
  <c r="J606" i="28" s="1"/>
  <c r="I600" i="28"/>
  <c r="I606" i="28" s="1"/>
  <c r="H600" i="28"/>
  <c r="G600" i="28"/>
  <c r="F600" i="28"/>
  <c r="F606" i="28" s="1"/>
  <c r="E600" i="28"/>
  <c r="E606" i="28" s="1"/>
  <c r="D600" i="28"/>
  <c r="C600" i="28"/>
  <c r="C606" i="28" s="1"/>
  <c r="B600" i="28"/>
  <c r="B606" i="28" s="1"/>
  <c r="O599" i="28"/>
  <c r="O605" i="28" s="1"/>
  <c r="N599" i="28"/>
  <c r="M599" i="28"/>
  <c r="L599" i="28"/>
  <c r="L605" i="28" s="1"/>
  <c r="K599" i="28"/>
  <c r="K605" i="28" s="1"/>
  <c r="J599" i="28"/>
  <c r="I599" i="28"/>
  <c r="I605" i="28" s="1"/>
  <c r="H599" i="28"/>
  <c r="H605" i="28" s="1"/>
  <c r="G599" i="28"/>
  <c r="G605" i="28" s="1"/>
  <c r="F599" i="28"/>
  <c r="E599" i="28"/>
  <c r="D599" i="28"/>
  <c r="D605" i="28" s="1"/>
  <c r="C599" i="28"/>
  <c r="C605" i="28" s="1"/>
  <c r="B599" i="28"/>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I588" i="28" s="1"/>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I581" i="28" s="1"/>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O567" i="28" s="1"/>
  <c r="N564" i="28"/>
  <c r="M564" i="28"/>
  <c r="L564" i="28"/>
  <c r="K564" i="28"/>
  <c r="J564" i="28"/>
  <c r="I564" i="28"/>
  <c r="H564" i="28"/>
  <c r="G564" i="28"/>
  <c r="F564" i="28"/>
  <c r="E564" i="28"/>
  <c r="D564" i="28"/>
  <c r="C564" i="28"/>
  <c r="B564" i="28"/>
  <c r="O563" i="28"/>
  <c r="N563" i="28"/>
  <c r="M563" i="28"/>
  <c r="L563" i="28"/>
  <c r="K563" i="28"/>
  <c r="J563" i="28"/>
  <c r="I563" i="28"/>
  <c r="H563" i="28"/>
  <c r="G563" i="28"/>
  <c r="F563" i="28"/>
  <c r="E563" i="28"/>
  <c r="D563" i="28"/>
  <c r="C563" i="28"/>
  <c r="B563" i="28"/>
  <c r="B567" i="28" s="1"/>
  <c r="O543" i="28"/>
  <c r="I543" i="28"/>
  <c r="F543" i="28"/>
  <c r="E543" i="28"/>
  <c r="D543" i="28"/>
  <c r="C543" i="28"/>
  <c r="B543" i="28"/>
  <c r="G542" i="28"/>
  <c r="F542" i="28"/>
  <c r="E542" i="28"/>
  <c r="D542" i="28"/>
  <c r="C542" i="28"/>
  <c r="B542" i="28"/>
  <c r="G541" i="28"/>
  <c r="F541" i="28"/>
  <c r="E541" i="28"/>
  <c r="D541" i="28"/>
  <c r="C541" i="28"/>
  <c r="B541" i="28"/>
  <c r="G540" i="28"/>
  <c r="F540" i="28"/>
  <c r="E540" i="28"/>
  <c r="D540" i="28"/>
  <c r="C540" i="28"/>
  <c r="B540"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O528" i="28" s="1"/>
  <c r="O530" i="28" s="1"/>
  <c r="N525" i="28"/>
  <c r="N528" i="28" s="1"/>
  <c r="M525" i="28"/>
  <c r="L525" i="28"/>
  <c r="K525" i="28"/>
  <c r="J525" i="28"/>
  <c r="I525" i="28"/>
  <c r="H525" i="28"/>
  <c r="G525" i="28"/>
  <c r="F525" i="28"/>
  <c r="F528" i="28" s="1"/>
  <c r="E525" i="28"/>
  <c r="D525" i="28"/>
  <c r="C525" i="28"/>
  <c r="B525" i="28"/>
  <c r="O524" i="28"/>
  <c r="N524" i="28"/>
  <c r="M524" i="28"/>
  <c r="L524" i="28"/>
  <c r="L528" i="28" s="1"/>
  <c r="K524" i="28"/>
  <c r="J524" i="28"/>
  <c r="I524" i="28"/>
  <c r="H524" i="28"/>
  <c r="G524" i="28"/>
  <c r="F524" i="28"/>
  <c r="E524" i="28"/>
  <c r="D524" i="28"/>
  <c r="D528" i="28" s="1"/>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L520" i="28" s="1"/>
  <c r="K517" i="28"/>
  <c r="J517" i="28"/>
  <c r="I517" i="28"/>
  <c r="H517" i="28"/>
  <c r="G517" i="28"/>
  <c r="F517" i="28"/>
  <c r="E517" i="28"/>
  <c r="D517" i="28"/>
  <c r="D520" i="28" s="1"/>
  <c r="C517" i="28"/>
  <c r="B517" i="28"/>
  <c r="O516" i="28"/>
  <c r="N516" i="28"/>
  <c r="M516" i="28"/>
  <c r="M520" i="28" s="1"/>
  <c r="L516" i="28"/>
  <c r="K516" i="28"/>
  <c r="J516" i="28"/>
  <c r="J520" i="28" s="1"/>
  <c r="I516" i="28"/>
  <c r="H516" i="28"/>
  <c r="G516" i="28"/>
  <c r="F516" i="28"/>
  <c r="E516" i="28"/>
  <c r="E520" i="28" s="1"/>
  <c r="D516" i="28"/>
  <c r="C516" i="28"/>
  <c r="B516" i="28"/>
  <c r="B520" i="28" s="1"/>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M487" i="28"/>
  <c r="M490" i="28" s="1"/>
  <c r="L487" i="28"/>
  <c r="K487" i="28"/>
  <c r="J487" i="28"/>
  <c r="I487" i="28"/>
  <c r="H487" i="28"/>
  <c r="G487" i="28"/>
  <c r="F487" i="28"/>
  <c r="E487" i="28"/>
  <c r="E490" i="28" s="1"/>
  <c r="D487" i="28"/>
  <c r="C487" i="28"/>
  <c r="B487" i="28"/>
  <c r="O486" i="28"/>
  <c r="N486" i="28"/>
  <c r="N490" i="28" s="1"/>
  <c r="M486" i="28"/>
  <c r="L486" i="28"/>
  <c r="K486" i="28"/>
  <c r="J486" i="28"/>
  <c r="I486" i="28"/>
  <c r="H486" i="28"/>
  <c r="G486" i="28"/>
  <c r="F486" i="28"/>
  <c r="F490" i="28" s="1"/>
  <c r="E486" i="28"/>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L480" i="28"/>
  <c r="K480" i="28"/>
  <c r="K484" i="28" s="1"/>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M474" i="28"/>
  <c r="L474" i="28"/>
  <c r="K474" i="28"/>
  <c r="J474" i="28"/>
  <c r="I474" i="28"/>
  <c r="I478" i="28" s="1"/>
  <c r="H474" i="28"/>
  <c r="G474" i="28"/>
  <c r="F474" i="28"/>
  <c r="E474" i="28"/>
  <c r="D474" i="28"/>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I468" i="28"/>
  <c r="H468" i="28"/>
  <c r="G468" i="28"/>
  <c r="F468" i="28"/>
  <c r="E468" i="28"/>
  <c r="D468" i="28"/>
  <c r="C468" i="28"/>
  <c r="B468" i="28"/>
  <c r="O464" i="28"/>
  <c r="N464" i="28"/>
  <c r="M464" i="28"/>
  <c r="L464" i="28"/>
  <c r="K464" i="28"/>
  <c r="J464" i="28"/>
  <c r="J510" i="28" s="1"/>
  <c r="I464" i="28"/>
  <c r="H464" i="28"/>
  <c r="H510" i="28" s="1"/>
  <c r="G464" i="28"/>
  <c r="F464" i="28"/>
  <c r="E464" i="28"/>
  <c r="D464" i="28"/>
  <c r="C464" i="28"/>
  <c r="B464" i="28"/>
  <c r="O463" i="28"/>
  <c r="N463" i="28"/>
  <c r="N509" i="28" s="1"/>
  <c r="M463" i="28"/>
  <c r="L463" i="28"/>
  <c r="K463" i="28"/>
  <c r="J463" i="28"/>
  <c r="I463" i="28"/>
  <c r="H463" i="28"/>
  <c r="H509" i="28" s="1"/>
  <c r="G463" i="28"/>
  <c r="F463" i="28"/>
  <c r="F509" i="28" s="1"/>
  <c r="E463" i="28"/>
  <c r="D463" i="28"/>
  <c r="C463" i="28"/>
  <c r="B463" i="28"/>
  <c r="O462" i="28"/>
  <c r="N462" i="28"/>
  <c r="N508" i="28" s="1"/>
  <c r="M462" i="28"/>
  <c r="L462" i="28"/>
  <c r="L508" i="28" s="1"/>
  <c r="K462" i="28"/>
  <c r="J462" i="28"/>
  <c r="I462" i="28"/>
  <c r="H462" i="28"/>
  <c r="G462" i="28"/>
  <c r="F462" i="28"/>
  <c r="F508" i="28" s="1"/>
  <c r="F548" i="28" s="1"/>
  <c r="E462" i="28"/>
  <c r="D462" i="28"/>
  <c r="D508" i="28" s="1"/>
  <c r="C462" i="28"/>
  <c r="B462" i="28"/>
  <c r="O461" i="28"/>
  <c r="N461" i="28"/>
  <c r="M461" i="28"/>
  <c r="L461" i="28"/>
  <c r="K461" i="28"/>
  <c r="J461" i="28"/>
  <c r="J507" i="28" s="1"/>
  <c r="I461" i="28"/>
  <c r="H461" i="28"/>
  <c r="G461" i="28"/>
  <c r="F461" i="28"/>
  <c r="E461" i="28"/>
  <c r="D461" i="28"/>
  <c r="D507" i="28" s="1"/>
  <c r="D547" i="28" s="1"/>
  <c r="C461" i="28"/>
  <c r="B461" i="28"/>
  <c r="B507" i="28" s="1"/>
  <c r="O457" i="28"/>
  <c r="O648" i="28" s="1"/>
  <c r="N457" i="28"/>
  <c r="M457" i="28"/>
  <c r="M648" i="28" s="1"/>
  <c r="M655" i="28" s="1"/>
  <c r="L457" i="28"/>
  <c r="L648" i="28" s="1"/>
  <c r="L655" i="28" s="1"/>
  <c r="K457" i="28"/>
  <c r="K648" i="28" s="1"/>
  <c r="K655" i="28" s="1"/>
  <c r="J457" i="28"/>
  <c r="I457" i="28"/>
  <c r="I648" i="28" s="1"/>
  <c r="I655" i="28" s="1"/>
  <c r="H457" i="28"/>
  <c r="H648" i="28" s="1"/>
  <c r="H655" i="28" s="1"/>
  <c r="G457" i="28"/>
  <c r="G648" i="28" s="1"/>
  <c r="G655" i="28" s="1"/>
  <c r="F457" i="28"/>
  <c r="E457" i="28"/>
  <c r="E648" i="28" s="1"/>
  <c r="E655" i="28" s="1"/>
  <c r="D457" i="28"/>
  <c r="D648" i="28" s="1"/>
  <c r="D655" i="28" s="1"/>
  <c r="C457" i="28"/>
  <c r="C648" i="28" s="1"/>
  <c r="C655" i="28" s="1"/>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C445" i="28" s="1"/>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K439" i="28" s="1"/>
  <c r="J438" i="28"/>
  <c r="I438" i="28"/>
  <c r="H438" i="28"/>
  <c r="G438" i="28"/>
  <c r="F438" i="28"/>
  <c r="E438" i="28"/>
  <c r="D438" i="28"/>
  <c r="C438" i="28"/>
  <c r="C439" i="28" s="1"/>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F432" i="28"/>
  <c r="E432" i="28"/>
  <c r="D432" i="28"/>
  <c r="D433" i="28" s="1"/>
  <c r="C432" i="28"/>
  <c r="B432" i="28"/>
  <c r="G431" i="28"/>
  <c r="F431" i="28"/>
  <c r="E431" i="28"/>
  <c r="D431" i="28"/>
  <c r="C431" i="28"/>
  <c r="B431" i="28"/>
  <c r="G430" i="28"/>
  <c r="F430" i="28"/>
  <c r="E430" i="28"/>
  <c r="D430" i="28"/>
  <c r="C430" i="28"/>
  <c r="B430" i="28"/>
  <c r="G429" i="28"/>
  <c r="F429" i="28"/>
  <c r="E429" i="28"/>
  <c r="D429" i="28"/>
  <c r="C429" i="28"/>
  <c r="B429" i="28"/>
  <c r="F426" i="28"/>
  <c r="E426" i="28"/>
  <c r="D426" i="28"/>
  <c r="C426" i="28"/>
  <c r="B426" i="28"/>
  <c r="K425" i="28"/>
  <c r="G425" i="28"/>
  <c r="F425" i="28"/>
  <c r="E425" i="28"/>
  <c r="D425" i="28"/>
  <c r="C425" i="28"/>
  <c r="B425" i="28"/>
  <c r="M424" i="28"/>
  <c r="G424" i="28"/>
  <c r="F424" i="28"/>
  <c r="E424" i="28"/>
  <c r="D424" i="28"/>
  <c r="C424" i="28"/>
  <c r="B424" i="28"/>
  <c r="G423" i="28"/>
  <c r="F423" i="28"/>
  <c r="E423" i="28"/>
  <c r="D423" i="28"/>
  <c r="C423" i="28"/>
  <c r="B423" i="28"/>
  <c r="F420" i="28"/>
  <c r="E420" i="28"/>
  <c r="E421" i="28" s="1"/>
  <c r="D420" i="28"/>
  <c r="D421" i="28" s="1"/>
  <c r="C420" i="28"/>
  <c r="C421" i="28" s="1"/>
  <c r="B420" i="28"/>
  <c r="G419" i="28"/>
  <c r="F419" i="28"/>
  <c r="E419" i="28"/>
  <c r="D419" i="28"/>
  <c r="C419" i="28"/>
  <c r="B419" i="28"/>
  <c r="G418" i="28"/>
  <c r="F418" i="28"/>
  <c r="E418" i="28"/>
  <c r="D418" i="28"/>
  <c r="C418" i="28"/>
  <c r="B418" i="28"/>
  <c r="G417" i="28"/>
  <c r="F417" i="28"/>
  <c r="E417" i="28"/>
  <c r="D417" i="28"/>
  <c r="C417" i="28"/>
  <c r="B417"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H409" i="28" s="1"/>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M402" i="28"/>
  <c r="L402" i="28"/>
  <c r="L445" i="28" s="1"/>
  <c r="K402" i="28"/>
  <c r="J402" i="28"/>
  <c r="I402" i="28"/>
  <c r="I458" i="28" s="1"/>
  <c r="H402" i="28"/>
  <c r="H458" i="28" s="1"/>
  <c r="G402" i="28"/>
  <c r="G361" i="28" s="1"/>
  <c r="F402" i="28"/>
  <c r="F427" i="28" s="1"/>
  <c r="E402" i="28"/>
  <c r="D402" i="28"/>
  <c r="D458" i="28" s="1"/>
  <c r="C402" i="28"/>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K397" i="28"/>
  <c r="C397" i="28"/>
  <c r="O396" i="28"/>
  <c r="N396" i="28"/>
  <c r="N397" i="28" s="1"/>
  <c r="M396" i="28"/>
  <c r="L396" i="28"/>
  <c r="K396" i="28"/>
  <c r="J396" i="28"/>
  <c r="J397" i="28" s="1"/>
  <c r="I396" i="28"/>
  <c r="I397" i="28" s="1"/>
  <c r="H396" i="28"/>
  <c r="H397" i="28" s="1"/>
  <c r="G396" i="28"/>
  <c r="F396" i="28"/>
  <c r="F397" i="28" s="1"/>
  <c r="E396" i="28"/>
  <c r="D396" i="28"/>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O390" i="28"/>
  <c r="N390" i="28"/>
  <c r="M390" i="28"/>
  <c r="L390" i="28"/>
  <c r="K390" i="28"/>
  <c r="K391" i="28" s="1"/>
  <c r="J390" i="28"/>
  <c r="I390" i="28"/>
  <c r="I391" i="28" s="1"/>
  <c r="H390" i="28"/>
  <c r="G390" i="28"/>
  <c r="F390" i="28"/>
  <c r="E390" i="28"/>
  <c r="D390" i="28"/>
  <c r="C390" i="28"/>
  <c r="C391" i="28" s="1"/>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J385" i="28"/>
  <c r="O384" i="28"/>
  <c r="N384" i="28"/>
  <c r="M384" i="28"/>
  <c r="L384" i="28"/>
  <c r="L385" i="28" s="1"/>
  <c r="K384" i="28"/>
  <c r="K385" i="28" s="1"/>
  <c r="J384" i="28"/>
  <c r="I384" i="28"/>
  <c r="H384" i="28"/>
  <c r="G384" i="28"/>
  <c r="F384" i="28"/>
  <c r="E384" i="28"/>
  <c r="D384" i="28"/>
  <c r="D385" i="28" s="1"/>
  <c r="C384" i="28"/>
  <c r="C385" i="28" s="1"/>
  <c r="B384" i="28"/>
  <c r="B385" i="28" s="1"/>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8" i="28"/>
  <c r="N378" i="28"/>
  <c r="M378" i="28"/>
  <c r="M379" i="28" s="1"/>
  <c r="L378" i="28"/>
  <c r="K378" i="28"/>
  <c r="J378" i="28"/>
  <c r="I378" i="28"/>
  <c r="I379" i="28" s="1"/>
  <c r="H378" i="28"/>
  <c r="H379" i="28" s="1"/>
  <c r="G378" i="28"/>
  <c r="F378" i="28"/>
  <c r="E378" i="28"/>
  <c r="E379" i="28" s="1"/>
  <c r="D378" i="28"/>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K373" i="28"/>
  <c r="C373" i="28"/>
  <c r="O372" i="28"/>
  <c r="N372" i="28"/>
  <c r="M372" i="28"/>
  <c r="M373" i="28" s="1"/>
  <c r="L372" i="28"/>
  <c r="K372" i="28"/>
  <c r="J372" i="28"/>
  <c r="J373" i="28" s="1"/>
  <c r="I372" i="28"/>
  <c r="I373" i="28" s="1"/>
  <c r="H372" i="28"/>
  <c r="H373" i="28" s="1"/>
  <c r="G372" i="28"/>
  <c r="F372" i="28"/>
  <c r="E372" i="28"/>
  <c r="E373" i="28" s="1"/>
  <c r="D372" i="28"/>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O366" i="28"/>
  <c r="N366" i="28"/>
  <c r="M366" i="28"/>
  <c r="L366" i="28"/>
  <c r="K366" i="28"/>
  <c r="K367" i="28" s="1"/>
  <c r="J366" i="28"/>
  <c r="I366" i="28"/>
  <c r="I367" i="28" s="1"/>
  <c r="H366" i="28"/>
  <c r="H367" i="28" s="1"/>
  <c r="G366" i="28"/>
  <c r="F366" i="28"/>
  <c r="E366" i="28"/>
  <c r="D366" i="28"/>
  <c r="C366" i="28"/>
  <c r="C367" i="28" s="1"/>
  <c r="B366" i="28"/>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N360" i="28"/>
  <c r="M360" i="28"/>
  <c r="L360" i="28"/>
  <c r="L361" i="28" s="1"/>
  <c r="K360" i="28"/>
  <c r="K361" i="28" s="1"/>
  <c r="J360" i="28"/>
  <c r="J361" i="28" s="1"/>
  <c r="I360" i="28"/>
  <c r="H360" i="28"/>
  <c r="G360" i="28"/>
  <c r="F360" i="28"/>
  <c r="E360" i="28"/>
  <c r="D360" i="28"/>
  <c r="D361" i="28" s="1"/>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E355" i="28"/>
  <c r="O354" i="28"/>
  <c r="N354" i="28"/>
  <c r="N355" i="28" s="1"/>
  <c r="M354" i="28"/>
  <c r="M355" i="28" s="1"/>
  <c r="L354" i="28"/>
  <c r="L355" i="28" s="1"/>
  <c r="K354" i="28"/>
  <c r="K355" i="28" s="1"/>
  <c r="J354" i="28"/>
  <c r="J355" i="28" s="1"/>
  <c r="I354" i="28"/>
  <c r="I355" i="28" s="1"/>
  <c r="H354" i="28"/>
  <c r="H355" i="28" s="1"/>
  <c r="G354" i="28"/>
  <c r="F354" i="28"/>
  <c r="F355" i="28" s="1"/>
  <c r="E354" i="28"/>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H215" i="28"/>
  <c r="AZ215" i="28"/>
  <c r="AR215" i="28"/>
  <c r="AJ215" i="28"/>
  <c r="T215" i="28"/>
  <c r="K540" i="28" s="1"/>
  <c r="L215" i="28"/>
  <c r="M540" i="28" s="1"/>
  <c r="D215" i="28"/>
  <c r="O540" i="28" s="1"/>
  <c r="BL213" i="28"/>
  <c r="BL215" i="28" s="1"/>
  <c r="BK213" i="28"/>
  <c r="BK215" i="28" s="1"/>
  <c r="BJ213" i="28"/>
  <c r="BJ215" i="28" s="1"/>
  <c r="BI213" i="28"/>
  <c r="BI215" i="28" s="1"/>
  <c r="BH213" i="28"/>
  <c r="BG213" i="28"/>
  <c r="BG215" i="28" s="1"/>
  <c r="BF213" i="28"/>
  <c r="BF215" i="28" s="1"/>
  <c r="BE213" i="28"/>
  <c r="BE215" i="28" s="1"/>
  <c r="BD213" i="28"/>
  <c r="BD215" i="28" s="1"/>
  <c r="BC213" i="28"/>
  <c r="BC215" i="28" s="1"/>
  <c r="BB213" i="28"/>
  <c r="BB215" i="28" s="1"/>
  <c r="BA213" i="28"/>
  <c r="BA215" i="28" s="1"/>
  <c r="AZ213" i="28"/>
  <c r="AY213" i="28"/>
  <c r="AY215" i="28" s="1"/>
  <c r="AX213" i="28"/>
  <c r="AX215" i="28" s="1"/>
  <c r="AW213" i="28"/>
  <c r="AW215" i="28" s="1"/>
  <c r="AV213" i="28"/>
  <c r="AV215" i="28" s="1"/>
  <c r="AU213" i="28"/>
  <c r="AU215" i="28" s="1"/>
  <c r="AT213" i="28"/>
  <c r="AT215" i="28" s="1"/>
  <c r="AS213" i="28"/>
  <c r="AS215" i="28" s="1"/>
  <c r="AR213" i="28"/>
  <c r="AQ213" i="28"/>
  <c r="AQ215" i="28" s="1"/>
  <c r="AP213" i="28"/>
  <c r="AP215" i="28" s="1"/>
  <c r="AO213" i="28"/>
  <c r="AO215" i="28" s="1"/>
  <c r="AN213" i="28"/>
  <c r="AN215" i="28" s="1"/>
  <c r="AM213" i="28"/>
  <c r="AM215" i="28" s="1"/>
  <c r="AL213" i="28"/>
  <c r="AL215" i="28" s="1"/>
  <c r="AK213" i="28"/>
  <c r="AK215" i="28" s="1"/>
  <c r="AJ213" i="28"/>
  <c r="AI213" i="28"/>
  <c r="AI215" i="28" s="1"/>
  <c r="AH213" i="28"/>
  <c r="AH215" i="28" s="1"/>
  <c r="AG213" i="28"/>
  <c r="AG215" i="28" s="1"/>
  <c r="G543" i="28" s="1"/>
  <c r="AF213" i="28"/>
  <c r="AF215" i="28" s="1"/>
  <c r="H540" i="28" s="1"/>
  <c r="AE213" i="28"/>
  <c r="AE215" i="28" s="1"/>
  <c r="H541" i="28" s="1"/>
  <c r="AD213" i="28"/>
  <c r="AD215" i="28" s="1"/>
  <c r="H542" i="28" s="1"/>
  <c r="AC213" i="28"/>
  <c r="AC215" i="28" s="1"/>
  <c r="H543" i="28" s="1"/>
  <c r="AB213" i="28"/>
  <c r="AB215" i="28" s="1"/>
  <c r="I540" i="28" s="1"/>
  <c r="AA213" i="28"/>
  <c r="AA215" i="28" s="1"/>
  <c r="I541" i="28" s="1"/>
  <c r="Z213" i="28"/>
  <c r="Z215" i="28" s="1"/>
  <c r="I542" i="28" s="1"/>
  <c r="Y213" i="28"/>
  <c r="Y215" i="28" s="1"/>
  <c r="X213" i="28"/>
  <c r="X215" i="28" s="1"/>
  <c r="J540" i="28" s="1"/>
  <c r="W213" i="28"/>
  <c r="W215" i="28" s="1"/>
  <c r="J541" i="28" s="1"/>
  <c r="V213" i="28"/>
  <c r="V215" i="28" s="1"/>
  <c r="J542" i="28" s="1"/>
  <c r="U213" i="28"/>
  <c r="U215" i="28" s="1"/>
  <c r="J543" i="28" s="1"/>
  <c r="T213" i="28"/>
  <c r="S213" i="28"/>
  <c r="S215" i="28" s="1"/>
  <c r="K541" i="28" s="1"/>
  <c r="R213" i="28"/>
  <c r="R215" i="28" s="1"/>
  <c r="K542" i="28" s="1"/>
  <c r="Q213" i="28"/>
  <c r="Q215" i="28" s="1"/>
  <c r="K543" i="28" s="1"/>
  <c r="P213" i="28"/>
  <c r="P215" i="28" s="1"/>
  <c r="L540" i="28" s="1"/>
  <c r="O213" i="28"/>
  <c r="O215" i="28" s="1"/>
  <c r="L541" i="28" s="1"/>
  <c r="N213" i="28"/>
  <c r="N215" i="28" s="1"/>
  <c r="L542" i="28" s="1"/>
  <c r="M213" i="28"/>
  <c r="M215" i="28" s="1"/>
  <c r="L543" i="28" s="1"/>
  <c r="L213" i="28"/>
  <c r="K213" i="28"/>
  <c r="K215" i="28" s="1"/>
  <c r="M541" i="28" s="1"/>
  <c r="J213" i="28"/>
  <c r="J215" i="28" s="1"/>
  <c r="M542" i="28" s="1"/>
  <c r="I213" i="28"/>
  <c r="I215" i="28" s="1"/>
  <c r="M543" i="28" s="1"/>
  <c r="H213" i="28"/>
  <c r="H215" i="28" s="1"/>
  <c r="N540" i="28" s="1"/>
  <c r="G213" i="28"/>
  <c r="G215" i="28" s="1"/>
  <c r="N541" i="28" s="1"/>
  <c r="F213" i="28"/>
  <c r="F215" i="28" s="1"/>
  <c r="N542" i="28" s="1"/>
  <c r="E213" i="28"/>
  <c r="E215" i="28" s="1"/>
  <c r="N543" i="28" s="1"/>
  <c r="D213" i="28"/>
  <c r="C213" i="28"/>
  <c r="C215" i="28" s="1"/>
  <c r="O541" i="28" s="1"/>
  <c r="B213" i="28"/>
  <c r="B215" i="28" s="1"/>
  <c r="O542" i="28" s="1"/>
  <c r="BK123" i="28"/>
  <c r="BJ123" i="28"/>
  <c r="BI123" i="28"/>
  <c r="BH123" i="28"/>
  <c r="BG123" i="28"/>
  <c r="BF123" i="28"/>
  <c r="BE123" i="28"/>
  <c r="BD123" i="28"/>
  <c r="BC123" i="28"/>
  <c r="BK122" i="28"/>
  <c r="BK124" i="28" s="1"/>
  <c r="BJ122" i="28"/>
  <c r="BJ124" i="28" s="1"/>
  <c r="BI122" i="28"/>
  <c r="BI124" i="28" s="1"/>
  <c r="BH122" i="28"/>
  <c r="BH124" i="28" s="1"/>
  <c r="BG122" i="28"/>
  <c r="BG124" i="28" s="1"/>
  <c r="BF122" i="28"/>
  <c r="BF124" i="28" s="1"/>
  <c r="BE122" i="28"/>
  <c r="BE124" i="28" s="1"/>
  <c r="BD122" i="28"/>
  <c r="BD124" i="28" s="1"/>
  <c r="BC122" i="28"/>
  <c r="BC124" i="28" s="1"/>
  <c r="BB122" i="28"/>
  <c r="BB124" i="28" s="1"/>
  <c r="BA122" i="28"/>
  <c r="BA124" i="28" s="1"/>
  <c r="AZ122" i="28"/>
  <c r="AZ124" i="28" s="1"/>
  <c r="AY122" i="28"/>
  <c r="AY124" i="28" s="1"/>
  <c r="AX122" i="28"/>
  <c r="AX124" i="28" s="1"/>
  <c r="AW122" i="28"/>
  <c r="AW124" i="28" s="1"/>
  <c r="AV122" i="28"/>
  <c r="AV124" i="28" s="1"/>
  <c r="AU122" i="28"/>
  <c r="AU124" i="28" s="1"/>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H124" i="28" s="1"/>
  <c r="AG122" i="28"/>
  <c r="AG124" i="28" s="1"/>
  <c r="G426" i="28" s="1"/>
  <c r="AF122" i="28"/>
  <c r="AF124" i="28" s="1"/>
  <c r="H423" i="28" s="1"/>
  <c r="AE122" i="28"/>
  <c r="AE124" i="28" s="1"/>
  <c r="H424" i="28" s="1"/>
  <c r="AD122" i="28"/>
  <c r="AD124" i="28" s="1"/>
  <c r="H425" i="28" s="1"/>
  <c r="AC122" i="28"/>
  <c r="AC124" i="28" s="1"/>
  <c r="H426" i="28" s="1"/>
  <c r="H427" i="28" s="1"/>
  <c r="AB122" i="28"/>
  <c r="AB124" i="28" s="1"/>
  <c r="I423" i="28" s="1"/>
  <c r="AA122" i="28"/>
  <c r="AA124" i="28" s="1"/>
  <c r="I424" i="28" s="1"/>
  <c r="Z122" i="28"/>
  <c r="Z124" i="28" s="1"/>
  <c r="I425" i="28" s="1"/>
  <c r="Y122" i="28"/>
  <c r="Y124" i="28" s="1"/>
  <c r="I426" i="28" s="1"/>
  <c r="I427" i="28" s="1"/>
  <c r="X122" i="28"/>
  <c r="X124" i="28" s="1"/>
  <c r="J423" i="28" s="1"/>
  <c r="W122" i="28"/>
  <c r="W124" i="28" s="1"/>
  <c r="J424" i="28" s="1"/>
  <c r="V122" i="28"/>
  <c r="V124" i="28" s="1"/>
  <c r="J425" i="28" s="1"/>
  <c r="U122" i="28"/>
  <c r="U124" i="28" s="1"/>
  <c r="J426" i="28" s="1"/>
  <c r="T122" i="28"/>
  <c r="T124" i="28" s="1"/>
  <c r="K423" i="28" s="1"/>
  <c r="S122" i="28"/>
  <c r="S124" i="28" s="1"/>
  <c r="K424" i="28" s="1"/>
  <c r="R122" i="28"/>
  <c r="R124" i="28" s="1"/>
  <c r="Q122" i="28"/>
  <c r="Q124" i="28" s="1"/>
  <c r="K426" i="28" s="1"/>
  <c r="K427" i="28" s="1"/>
  <c r="P122" i="28"/>
  <c r="P124" i="28" s="1"/>
  <c r="L423" i="28" s="1"/>
  <c r="O122" i="28"/>
  <c r="O124" i="28" s="1"/>
  <c r="L424" i="28" s="1"/>
  <c r="N122" i="28"/>
  <c r="N124" i="28" s="1"/>
  <c r="L425" i="28" s="1"/>
  <c r="M122" i="28"/>
  <c r="M124" i="28" s="1"/>
  <c r="L426" i="28" s="1"/>
  <c r="L122" i="28"/>
  <c r="L124" i="28" s="1"/>
  <c r="M423" i="28" s="1"/>
  <c r="K122" i="28"/>
  <c r="K124" i="28" s="1"/>
  <c r="J122" i="28"/>
  <c r="J124" i="28" s="1"/>
  <c r="M425" i="28" s="1"/>
  <c r="I122" i="28"/>
  <c r="I124" i="28" s="1"/>
  <c r="M426" i="28" s="1"/>
  <c r="M427" i="28" s="1"/>
  <c r="H122" i="28"/>
  <c r="H124" i="28" s="1"/>
  <c r="N423" i="28" s="1"/>
  <c r="G122" i="28"/>
  <c r="G124" i="28" s="1"/>
  <c r="N424" i="28" s="1"/>
  <c r="F122" i="28"/>
  <c r="F124" i="28" s="1"/>
  <c r="N425" i="28" s="1"/>
  <c r="E122" i="28"/>
  <c r="E124" i="28" s="1"/>
  <c r="N426" i="28" s="1"/>
  <c r="D122" i="28"/>
  <c r="D124" i="28" s="1"/>
  <c r="O423" i="28" s="1"/>
  <c r="C122" i="28"/>
  <c r="C124" i="28" s="1"/>
  <c r="O424" i="28" s="1"/>
  <c r="B122" i="28"/>
  <c r="B124" i="28" s="1"/>
  <c r="O426" i="28" s="1"/>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A119" i="28"/>
  <c r="AZ119" i="28"/>
  <c r="AY119" i="28"/>
  <c r="AX119" i="28"/>
  <c r="AW119" i="28"/>
  <c r="AV119" i="28"/>
  <c r="AU119" i="28"/>
  <c r="AU123" i="28" s="1"/>
  <c r="AT119" i="28"/>
  <c r="AS119" i="28"/>
  <c r="AR119" i="28"/>
  <c r="AQ119" i="28"/>
  <c r="AP119" i="28"/>
  <c r="AO119" i="28"/>
  <c r="AN119" i="28"/>
  <c r="AM119" i="28"/>
  <c r="AM123" i="28" s="1"/>
  <c r="AL119" i="28"/>
  <c r="AK119" i="28"/>
  <c r="AJ119" i="28"/>
  <c r="AI119" i="28"/>
  <c r="AH119" i="28"/>
  <c r="AG119" i="28"/>
  <c r="AF119" i="28"/>
  <c r="AE119" i="28"/>
  <c r="AE123" i="28" s="1"/>
  <c r="AD119" i="28"/>
  <c r="AC119" i="28"/>
  <c r="AB119" i="28"/>
  <c r="AA119" i="28"/>
  <c r="Z119" i="28"/>
  <c r="Y119" i="28"/>
  <c r="X119" i="28"/>
  <c r="W119" i="28"/>
  <c r="W123" i="28" s="1"/>
  <c r="V119" i="28"/>
  <c r="U119" i="28"/>
  <c r="T119" i="28"/>
  <c r="S119" i="28"/>
  <c r="R119" i="28"/>
  <c r="Q119" i="28"/>
  <c r="P119" i="28"/>
  <c r="O119" i="28"/>
  <c r="O123" i="28" s="1"/>
  <c r="N119" i="28"/>
  <c r="M119" i="28"/>
  <c r="L119" i="28"/>
  <c r="K119" i="28"/>
  <c r="J119" i="28"/>
  <c r="I119" i="28"/>
  <c r="H119" i="28"/>
  <c r="G119" i="28"/>
  <c r="G123" i="28" s="1"/>
  <c r="F119" i="28"/>
  <c r="E119" i="28"/>
  <c r="D119" i="28"/>
  <c r="C119" i="28"/>
  <c r="B119" i="28"/>
  <c r="N721" i="26"/>
  <c r="O720" i="26"/>
  <c r="M717" i="26"/>
  <c r="N716" i="26"/>
  <c r="N717" i="26" s="1"/>
  <c r="L713" i="26"/>
  <c r="M712" i="26"/>
  <c r="N712" i="26" s="1"/>
  <c r="K709" i="26"/>
  <c r="L708" i="26"/>
  <c r="J705" i="26"/>
  <c r="K704" i="26"/>
  <c r="I701" i="26"/>
  <c r="J700" i="26"/>
  <c r="K700" i="26" s="1"/>
  <c r="L700" i="26" s="1"/>
  <c r="L701" i="26" s="1"/>
  <c r="H697" i="26"/>
  <c r="I696" i="26"/>
  <c r="I697" i="26" s="1"/>
  <c r="G693" i="26"/>
  <c r="H692" i="26"/>
  <c r="H693" i="26" s="1"/>
  <c r="F689" i="26"/>
  <c r="G688" i="26"/>
  <c r="H688" i="26" s="1"/>
  <c r="H689" i="26" s="1"/>
  <c r="E685" i="26"/>
  <c r="F684" i="26"/>
  <c r="F685" i="26" s="1"/>
  <c r="D681" i="26"/>
  <c r="E680" i="26"/>
  <c r="C677" i="26"/>
  <c r="E676" i="26"/>
  <c r="F676" i="26" s="1"/>
  <c r="D676" i="26"/>
  <c r="D677" i="26" s="1"/>
  <c r="B673" i="26"/>
  <c r="C672" i="26"/>
  <c r="N669" i="26"/>
  <c r="O664" i="26"/>
  <c r="O661" i="26"/>
  <c r="O654" i="26" s="1"/>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N602" i="26"/>
  <c r="M602" i="26"/>
  <c r="L602" i="26"/>
  <c r="L608" i="26" s="1"/>
  <c r="K602" i="26"/>
  <c r="K608" i="26" s="1"/>
  <c r="J602" i="26"/>
  <c r="I602" i="26"/>
  <c r="H602" i="26"/>
  <c r="G602" i="26"/>
  <c r="F602" i="26"/>
  <c r="E602" i="26"/>
  <c r="D602" i="26"/>
  <c r="D608" i="26" s="1"/>
  <c r="C602" i="26"/>
  <c r="C608" i="26" s="1"/>
  <c r="B602" i="26"/>
  <c r="O601" i="26"/>
  <c r="N601" i="26"/>
  <c r="M601" i="26"/>
  <c r="L601" i="26"/>
  <c r="K601" i="26"/>
  <c r="J601" i="26"/>
  <c r="J607" i="26" s="1"/>
  <c r="I601" i="26"/>
  <c r="I607" i="26" s="1"/>
  <c r="H601" i="26"/>
  <c r="G601" i="26"/>
  <c r="F601" i="26"/>
  <c r="E601" i="26"/>
  <c r="D601" i="26"/>
  <c r="C601" i="26"/>
  <c r="B601" i="26"/>
  <c r="B607" i="26" s="1"/>
  <c r="O600" i="26"/>
  <c r="O606" i="26" s="1"/>
  <c r="N600" i="26"/>
  <c r="M600" i="26"/>
  <c r="L600" i="26"/>
  <c r="K600" i="26"/>
  <c r="J600" i="26"/>
  <c r="I600" i="26"/>
  <c r="H600" i="26"/>
  <c r="H606" i="26" s="1"/>
  <c r="G600" i="26"/>
  <c r="G606" i="26" s="1"/>
  <c r="F600" i="26"/>
  <c r="E600" i="26"/>
  <c r="D600" i="26"/>
  <c r="C600" i="26"/>
  <c r="B600" i="26"/>
  <c r="O599" i="26"/>
  <c r="N599" i="26"/>
  <c r="N605" i="26" s="1"/>
  <c r="M599" i="26"/>
  <c r="M605" i="26" s="1"/>
  <c r="L599" i="26"/>
  <c r="K599" i="26"/>
  <c r="J599" i="26"/>
  <c r="I599" i="26"/>
  <c r="H599" i="26"/>
  <c r="G599" i="26"/>
  <c r="F599" i="26"/>
  <c r="F605" i="26" s="1"/>
  <c r="E599" i="26"/>
  <c r="E605" i="26" s="1"/>
  <c r="D599" i="26"/>
  <c r="C599" i="26"/>
  <c r="B599" i="26"/>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M528" i="26" s="1"/>
  <c r="L524" i="26"/>
  <c r="K524" i="26"/>
  <c r="J524" i="26"/>
  <c r="I524" i="26"/>
  <c r="H524" i="26"/>
  <c r="G524" i="26"/>
  <c r="F524" i="26"/>
  <c r="E524" i="26"/>
  <c r="E528" i="26" s="1"/>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G508"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I503" i="26" s="1"/>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F490" i="26" s="1"/>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F478" i="26" s="1"/>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H472" i="26" s="1"/>
  <c r="G469" i="26"/>
  <c r="F469" i="26"/>
  <c r="E469" i="26"/>
  <c r="D469" i="26"/>
  <c r="C469" i="26"/>
  <c r="B469" i="26"/>
  <c r="O468" i="26"/>
  <c r="N468" i="26"/>
  <c r="M468" i="26"/>
  <c r="L468" i="26"/>
  <c r="K468" i="26"/>
  <c r="J468" i="26"/>
  <c r="I468" i="26"/>
  <c r="H468" i="26"/>
  <c r="G468" i="26"/>
  <c r="F468" i="26"/>
  <c r="F472" i="26" s="1"/>
  <c r="E468" i="26"/>
  <c r="D468" i="26"/>
  <c r="C468" i="26"/>
  <c r="B468" i="26"/>
  <c r="O464" i="26"/>
  <c r="O510" i="26" s="1"/>
  <c r="O550" i="26" s="1"/>
  <c r="N464" i="26"/>
  <c r="M464" i="26"/>
  <c r="M510" i="26" s="1"/>
  <c r="L464" i="26"/>
  <c r="K464" i="26"/>
  <c r="K510" i="26" s="1"/>
  <c r="J464" i="26"/>
  <c r="I464" i="26"/>
  <c r="I510" i="26" s="1"/>
  <c r="H464" i="26"/>
  <c r="G464" i="26"/>
  <c r="G510" i="26" s="1"/>
  <c r="F464" i="26"/>
  <c r="E464" i="26"/>
  <c r="E510" i="26" s="1"/>
  <c r="D464" i="26"/>
  <c r="D510" i="26" s="1"/>
  <c r="C464" i="26"/>
  <c r="C510" i="26" s="1"/>
  <c r="B464" i="26"/>
  <c r="O463" i="26"/>
  <c r="O509" i="26" s="1"/>
  <c r="N463" i="26"/>
  <c r="N509" i="26" s="1"/>
  <c r="M463" i="26"/>
  <c r="M509" i="26" s="1"/>
  <c r="L463" i="26"/>
  <c r="K463" i="26"/>
  <c r="K509" i="26" s="1"/>
  <c r="J463" i="26"/>
  <c r="I463" i="26"/>
  <c r="I509" i="26" s="1"/>
  <c r="H463" i="26"/>
  <c r="G463" i="26"/>
  <c r="G509" i="26" s="1"/>
  <c r="F463" i="26"/>
  <c r="E463" i="26"/>
  <c r="E509" i="26" s="1"/>
  <c r="D463" i="26"/>
  <c r="C463" i="26"/>
  <c r="C509" i="26" s="1"/>
  <c r="B463" i="26"/>
  <c r="B509" i="26" s="1"/>
  <c r="O462" i="26"/>
  <c r="O508" i="26" s="1"/>
  <c r="N462" i="26"/>
  <c r="M462" i="26"/>
  <c r="M508" i="26" s="1"/>
  <c r="L462" i="26"/>
  <c r="L508" i="26" s="1"/>
  <c r="K462" i="26"/>
  <c r="K508" i="26" s="1"/>
  <c r="J462" i="26"/>
  <c r="I462" i="26"/>
  <c r="I508" i="26" s="1"/>
  <c r="H462" i="26"/>
  <c r="G462" i="26"/>
  <c r="F462" i="26"/>
  <c r="E462" i="26"/>
  <c r="E508" i="26" s="1"/>
  <c r="D462" i="26"/>
  <c r="C462" i="26"/>
  <c r="C508" i="26" s="1"/>
  <c r="B462" i="26"/>
  <c r="O461" i="26"/>
  <c r="O507" i="26" s="1"/>
  <c r="N461" i="26"/>
  <c r="N507" i="26" s="1"/>
  <c r="M461" i="26"/>
  <c r="M507" i="26" s="1"/>
  <c r="L461" i="26"/>
  <c r="K461" i="26"/>
  <c r="K507" i="26" s="1"/>
  <c r="J461" i="26"/>
  <c r="I461" i="26"/>
  <c r="I507" i="26" s="1"/>
  <c r="H461" i="26"/>
  <c r="G461" i="26"/>
  <c r="G507" i="26" s="1"/>
  <c r="F461" i="26"/>
  <c r="F465" i="26" s="1"/>
  <c r="E461" i="26"/>
  <c r="E507" i="26" s="1"/>
  <c r="D461" i="26"/>
  <c r="C461" i="26"/>
  <c r="C507" i="26" s="1"/>
  <c r="B461" i="26"/>
  <c r="O457" i="26"/>
  <c r="N457" i="26"/>
  <c r="N648" i="26" s="1"/>
  <c r="N655" i="26" s="1"/>
  <c r="M457" i="26"/>
  <c r="M648" i="26" s="1"/>
  <c r="M655" i="26" s="1"/>
  <c r="L457" i="26"/>
  <c r="K457" i="26"/>
  <c r="J457" i="26"/>
  <c r="J648" i="26" s="1"/>
  <c r="J655" i="26" s="1"/>
  <c r="I457" i="26"/>
  <c r="I648" i="26" s="1"/>
  <c r="I655" i="26" s="1"/>
  <c r="H457" i="26"/>
  <c r="G457" i="26"/>
  <c r="F457" i="26"/>
  <c r="F648" i="26" s="1"/>
  <c r="F655" i="26" s="1"/>
  <c r="E457" i="26"/>
  <c r="E648" i="26" s="1"/>
  <c r="E655" i="26" s="1"/>
  <c r="D457" i="26"/>
  <c r="C457" i="26"/>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K426" i="26"/>
  <c r="O414" i="26"/>
  <c r="N414" i="26"/>
  <c r="N415" i="26" s="1"/>
  <c r="M414" i="26"/>
  <c r="L414" i="26"/>
  <c r="K414" i="26"/>
  <c r="J414" i="26"/>
  <c r="I414" i="26"/>
  <c r="H414" i="26"/>
  <c r="G414" i="26"/>
  <c r="F414" i="26"/>
  <c r="F415" i="26" s="1"/>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M409"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K452" i="26" s="1"/>
  <c r="J402" i="26"/>
  <c r="J458" i="26" s="1"/>
  <c r="I402" i="26"/>
  <c r="H402" i="26"/>
  <c r="H452" i="26" s="1"/>
  <c r="G402" i="26"/>
  <c r="F402" i="26"/>
  <c r="E402" i="26"/>
  <c r="D402" i="26"/>
  <c r="C402" i="26"/>
  <c r="C452" i="26" s="1"/>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N396" i="26"/>
  <c r="M396" i="26"/>
  <c r="M397" i="26" s="1"/>
  <c r="L396" i="26"/>
  <c r="L397" i="26" s="1"/>
  <c r="K396" i="26"/>
  <c r="J396" i="26"/>
  <c r="I396" i="26"/>
  <c r="I397" i="26" s="1"/>
  <c r="H396" i="26"/>
  <c r="H397" i="26" s="1"/>
  <c r="G396" i="26"/>
  <c r="F396" i="26"/>
  <c r="E396" i="26"/>
  <c r="E397" i="26" s="1"/>
  <c r="D396" i="26"/>
  <c r="D397" i="26" s="1"/>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N391" i="26" s="1"/>
  <c r="M390" i="26"/>
  <c r="M391" i="26" s="1"/>
  <c r="L390" i="26"/>
  <c r="L391" i="26" s="1"/>
  <c r="K390" i="26"/>
  <c r="K391" i="26" s="1"/>
  <c r="J390" i="26"/>
  <c r="J391" i="26" s="1"/>
  <c r="I390" i="26"/>
  <c r="H390" i="26"/>
  <c r="G390" i="26"/>
  <c r="G391" i="26" s="1"/>
  <c r="F390" i="26"/>
  <c r="F391" i="26" s="1"/>
  <c r="E390" i="26"/>
  <c r="E391" i="26" s="1"/>
  <c r="D390" i="26"/>
  <c r="D391" i="26" s="1"/>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N385" i="26" s="1"/>
  <c r="M384" i="26"/>
  <c r="L384" i="26"/>
  <c r="L385" i="26" s="1"/>
  <c r="K384" i="26"/>
  <c r="K385" i="26" s="1"/>
  <c r="J384" i="26"/>
  <c r="I384" i="26"/>
  <c r="I385" i="26" s="1"/>
  <c r="H384" i="26"/>
  <c r="H385" i="26" s="1"/>
  <c r="G384" i="26"/>
  <c r="G385" i="26" s="1"/>
  <c r="F384" i="26"/>
  <c r="F385" i="26" s="1"/>
  <c r="E384" i="26"/>
  <c r="D384" i="26"/>
  <c r="D385" i="26" s="1"/>
  <c r="C384" i="26"/>
  <c r="C385" i="26" s="1"/>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O379" i="26" s="1"/>
  <c r="N378" i="26"/>
  <c r="N379" i="26" s="1"/>
  <c r="M378" i="26"/>
  <c r="L378" i="26"/>
  <c r="K378" i="26"/>
  <c r="K379" i="26" s="1"/>
  <c r="J378" i="26"/>
  <c r="I378" i="26"/>
  <c r="H378" i="26"/>
  <c r="G378" i="26"/>
  <c r="G379" i="26" s="1"/>
  <c r="F378" i="26"/>
  <c r="F379" i="26" s="1"/>
  <c r="E378" i="26"/>
  <c r="D378" i="26"/>
  <c r="D379" i="26" s="1"/>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M373" i="26"/>
  <c r="O372" i="26"/>
  <c r="N372" i="26"/>
  <c r="M372" i="26"/>
  <c r="L372" i="26"/>
  <c r="L373" i="26" s="1"/>
  <c r="K372" i="26"/>
  <c r="J372" i="26"/>
  <c r="I372" i="26"/>
  <c r="H372" i="26"/>
  <c r="G372" i="26"/>
  <c r="F372" i="26"/>
  <c r="E372" i="26"/>
  <c r="E373" i="26" s="1"/>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C367" i="26"/>
  <c r="O366" i="26"/>
  <c r="N366" i="26"/>
  <c r="N367" i="26" s="1"/>
  <c r="M366" i="26"/>
  <c r="M367" i="26" s="1"/>
  <c r="L366" i="26"/>
  <c r="L367" i="26" s="1"/>
  <c r="K366" i="26"/>
  <c r="K367" i="26" s="1"/>
  <c r="J366" i="26"/>
  <c r="J367" i="26" s="1"/>
  <c r="I366" i="26"/>
  <c r="H366" i="26"/>
  <c r="G366" i="26"/>
  <c r="F366" i="26"/>
  <c r="F367" i="26" s="1"/>
  <c r="E366" i="26"/>
  <c r="E367" i="26" s="1"/>
  <c r="D366" i="26"/>
  <c r="D367" i="26" s="1"/>
  <c r="C366" i="26"/>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N360" i="26"/>
  <c r="N361" i="26" s="1"/>
  <c r="M360" i="26"/>
  <c r="L360" i="26"/>
  <c r="L361" i="26" s="1"/>
  <c r="K360" i="26"/>
  <c r="K361" i="26" s="1"/>
  <c r="J360" i="26"/>
  <c r="I360" i="26"/>
  <c r="H360" i="26"/>
  <c r="H361" i="26" s="1"/>
  <c r="G360" i="26"/>
  <c r="F360" i="26"/>
  <c r="F361" i="26" s="1"/>
  <c r="E360" i="26"/>
  <c r="D360" i="26"/>
  <c r="D361" i="26" s="1"/>
  <c r="C360" i="26"/>
  <c r="C361" i="26" s="1"/>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M355" i="26" s="1"/>
  <c r="L354" i="26"/>
  <c r="L355" i="26" s="1"/>
  <c r="K354" i="26"/>
  <c r="J354" i="26"/>
  <c r="I354" i="26"/>
  <c r="H354" i="26"/>
  <c r="H355" i="26" s="1"/>
  <c r="G354" i="26"/>
  <c r="G355" i="26" s="1"/>
  <c r="F354" i="26"/>
  <c r="F355" i="26" s="1"/>
  <c r="E354" i="26"/>
  <c r="E355" i="26" s="1"/>
  <c r="D354" i="26"/>
  <c r="D355" i="26" s="1"/>
  <c r="C354" i="26"/>
  <c r="B354" i="26"/>
  <c r="B355" i="26" s="1"/>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AT215" i="26"/>
  <c r="D543" i="26" s="1"/>
  <c r="BM213" i="26"/>
  <c r="BM215" i="26" s="1"/>
  <c r="BL213" i="26"/>
  <c r="BL215" i="26" s="1"/>
  <c r="BK213" i="26"/>
  <c r="BK215" i="26" s="1"/>
  <c r="BJ213" i="26"/>
  <c r="BJ215" i="26" s="1"/>
  <c r="BI213" i="26"/>
  <c r="BI215" i="26" s="1"/>
  <c r="BH213" i="26"/>
  <c r="BH215" i="26" s="1"/>
  <c r="BG213" i="26"/>
  <c r="BG215" i="26" s="1"/>
  <c r="BF213" i="26"/>
  <c r="BF215" i="26" s="1"/>
  <c r="BE213" i="26"/>
  <c r="BE215" i="26" s="1"/>
  <c r="B540" i="26" s="1"/>
  <c r="BD213" i="26"/>
  <c r="BD215" i="26" s="1"/>
  <c r="B541" i="26" s="1"/>
  <c r="BC213" i="26"/>
  <c r="BC215" i="26" s="1"/>
  <c r="B542" i="26" s="1"/>
  <c r="BB213" i="26"/>
  <c r="BB215" i="26" s="1"/>
  <c r="B543" i="26" s="1"/>
  <c r="BA213" i="26"/>
  <c r="BA215" i="26" s="1"/>
  <c r="C540" i="26" s="1"/>
  <c r="AZ213" i="26"/>
  <c r="AZ215" i="26" s="1"/>
  <c r="C541" i="26" s="1"/>
  <c r="AY213" i="26"/>
  <c r="AY215" i="26" s="1"/>
  <c r="C542" i="26" s="1"/>
  <c r="AX213" i="26"/>
  <c r="AX215" i="26" s="1"/>
  <c r="C543" i="26" s="1"/>
  <c r="AW213" i="26"/>
  <c r="AW215" i="26" s="1"/>
  <c r="D540" i="26" s="1"/>
  <c r="AV213" i="26"/>
  <c r="AV215" i="26" s="1"/>
  <c r="D541" i="26" s="1"/>
  <c r="AU213" i="26"/>
  <c r="AU215" i="26" s="1"/>
  <c r="D542" i="26" s="1"/>
  <c r="AT213" i="26"/>
  <c r="AS213" i="26"/>
  <c r="AS215" i="26" s="1"/>
  <c r="E540" i="26" s="1"/>
  <c r="AR213" i="26"/>
  <c r="AR215" i="26" s="1"/>
  <c r="E541" i="26" s="1"/>
  <c r="AQ213" i="26"/>
  <c r="AQ215" i="26" s="1"/>
  <c r="E542" i="26" s="1"/>
  <c r="AP213" i="26"/>
  <c r="AP215" i="26" s="1"/>
  <c r="E543" i="26" s="1"/>
  <c r="AO213" i="26"/>
  <c r="AO215" i="26" s="1"/>
  <c r="F540" i="26" s="1"/>
  <c r="AN213" i="26"/>
  <c r="AN215" i="26" s="1"/>
  <c r="F541" i="26" s="1"/>
  <c r="AM213" i="26"/>
  <c r="AM215" i="26" s="1"/>
  <c r="F542" i="26" s="1"/>
  <c r="AL213" i="26"/>
  <c r="AL215" i="26" s="1"/>
  <c r="F543" i="26" s="1"/>
  <c r="AK213" i="26"/>
  <c r="AK215" i="26" s="1"/>
  <c r="G540" i="26" s="1"/>
  <c r="AJ213" i="26"/>
  <c r="AJ215" i="26" s="1"/>
  <c r="G541" i="26" s="1"/>
  <c r="AI213" i="26"/>
  <c r="AI215" i="26" s="1"/>
  <c r="G542" i="26" s="1"/>
  <c r="AH213" i="26"/>
  <c r="AH215" i="26" s="1"/>
  <c r="G543" i="26" s="1"/>
  <c r="AG213" i="26"/>
  <c r="AG215" i="26" s="1"/>
  <c r="H540" i="26" s="1"/>
  <c r="AF213" i="26"/>
  <c r="AF215" i="26" s="1"/>
  <c r="H541" i="26" s="1"/>
  <c r="AE213" i="26"/>
  <c r="AE215" i="26" s="1"/>
  <c r="H542" i="26" s="1"/>
  <c r="AD213" i="26"/>
  <c r="AD215" i="26" s="1"/>
  <c r="H543" i="26" s="1"/>
  <c r="AC213" i="26"/>
  <c r="AC215" i="26" s="1"/>
  <c r="I540" i="26" s="1"/>
  <c r="AB213" i="26"/>
  <c r="AB215" i="26" s="1"/>
  <c r="I541" i="26" s="1"/>
  <c r="AA213" i="26"/>
  <c r="AA215" i="26" s="1"/>
  <c r="I542" i="26" s="1"/>
  <c r="Z213" i="26"/>
  <c r="Z215" i="26" s="1"/>
  <c r="I543" i="26" s="1"/>
  <c r="Y213" i="26"/>
  <c r="Y215" i="26" s="1"/>
  <c r="J540" i="26" s="1"/>
  <c r="X213" i="26"/>
  <c r="X215" i="26" s="1"/>
  <c r="J541" i="26" s="1"/>
  <c r="W213" i="26"/>
  <c r="W215" i="26" s="1"/>
  <c r="J542" i="26" s="1"/>
  <c r="V213" i="26"/>
  <c r="V215" i="26" s="1"/>
  <c r="J543" i="26" s="1"/>
  <c r="U213" i="26"/>
  <c r="U215" i="26" s="1"/>
  <c r="K540" i="26" s="1"/>
  <c r="T213" i="26"/>
  <c r="T215" i="26" s="1"/>
  <c r="K541" i="26" s="1"/>
  <c r="S213" i="26"/>
  <c r="S215" i="26" s="1"/>
  <c r="K542" i="26" s="1"/>
  <c r="R213" i="26"/>
  <c r="R215" i="26" s="1"/>
  <c r="K543" i="26" s="1"/>
  <c r="Q213" i="26"/>
  <c r="Q215" i="26" s="1"/>
  <c r="L540" i="26" s="1"/>
  <c r="O213" i="26"/>
  <c r="O215" i="26" s="1"/>
  <c r="L541" i="26" s="1"/>
  <c r="N213" i="26"/>
  <c r="N215" i="26" s="1"/>
  <c r="L542" i="26" s="1"/>
  <c r="M213" i="26"/>
  <c r="M215" i="26" s="1"/>
  <c r="L543" i="26" s="1"/>
  <c r="L213" i="26"/>
  <c r="L215" i="26" s="1"/>
  <c r="M540" i="26" s="1"/>
  <c r="K213" i="26"/>
  <c r="K215" i="26" s="1"/>
  <c r="M541" i="26" s="1"/>
  <c r="J213" i="26"/>
  <c r="J215" i="26" s="1"/>
  <c r="M542" i="26" s="1"/>
  <c r="I213" i="26"/>
  <c r="I215" i="26" s="1"/>
  <c r="M543" i="26" s="1"/>
  <c r="H213" i="26"/>
  <c r="H215" i="26" s="1"/>
  <c r="N540" i="26" s="1"/>
  <c r="G213" i="26"/>
  <c r="G215" i="26" s="1"/>
  <c r="N541" i="26" s="1"/>
  <c r="F213" i="26"/>
  <c r="F215" i="26" s="1"/>
  <c r="N542" i="26" s="1"/>
  <c r="E213" i="26"/>
  <c r="E215" i="26" s="1"/>
  <c r="N543" i="26" s="1"/>
  <c r="D213" i="26"/>
  <c r="D215" i="26" s="1"/>
  <c r="O540" i="26" s="1"/>
  <c r="C213" i="26"/>
  <c r="C215" i="26" s="1"/>
  <c r="O541" i="26" s="1"/>
  <c r="B213" i="26"/>
  <c r="B215" i="26" s="1"/>
  <c r="O542" i="26" s="1"/>
  <c r="BL123" i="26"/>
  <c r="BK123" i="26"/>
  <c r="BJ123" i="26"/>
  <c r="BI123" i="26"/>
  <c r="BH123" i="26"/>
  <c r="BG123" i="26"/>
  <c r="BF123" i="26"/>
  <c r="BE123" i="26"/>
  <c r="B417" i="26" s="1"/>
  <c r="BD123" i="26"/>
  <c r="BL122" i="26"/>
  <c r="BL124" i="26" s="1"/>
  <c r="BK122" i="26"/>
  <c r="BK124" i="26" s="1"/>
  <c r="BJ122" i="26"/>
  <c r="BJ124" i="26" s="1"/>
  <c r="BI122" i="26"/>
  <c r="BI124" i="26" s="1"/>
  <c r="BH122" i="26"/>
  <c r="BH124" i="26" s="1"/>
  <c r="BG122" i="26"/>
  <c r="BG124" i="26" s="1"/>
  <c r="BF122" i="26"/>
  <c r="BF124" i="26" s="1"/>
  <c r="BE122" i="26"/>
  <c r="BE124" i="26" s="1"/>
  <c r="B423" i="26" s="1"/>
  <c r="BD122" i="26"/>
  <c r="BD124" i="26" s="1"/>
  <c r="B424" i="26" s="1"/>
  <c r="BC122" i="26"/>
  <c r="BC124" i="26" s="1"/>
  <c r="B425" i="26" s="1"/>
  <c r="BB122" i="26"/>
  <c r="BB124" i="26" s="1"/>
  <c r="B426" i="26" s="1"/>
  <c r="BA122" i="26"/>
  <c r="BA124" i="26" s="1"/>
  <c r="C423" i="26" s="1"/>
  <c r="AZ122" i="26"/>
  <c r="AZ124" i="26" s="1"/>
  <c r="C424" i="26" s="1"/>
  <c r="AY122" i="26"/>
  <c r="AY124" i="26" s="1"/>
  <c r="C425" i="26" s="1"/>
  <c r="AX122" i="26"/>
  <c r="AX124" i="26" s="1"/>
  <c r="C426" i="26" s="1"/>
  <c r="AW122" i="26"/>
  <c r="AW124" i="26" s="1"/>
  <c r="D423" i="26" s="1"/>
  <c r="AV122" i="26"/>
  <c r="AV124" i="26" s="1"/>
  <c r="D424" i="26" s="1"/>
  <c r="AU122" i="26"/>
  <c r="AU124" i="26" s="1"/>
  <c r="D425" i="26" s="1"/>
  <c r="AT122" i="26"/>
  <c r="AT124" i="26" s="1"/>
  <c r="D426" i="26" s="1"/>
  <c r="AS122" i="26"/>
  <c r="AS124" i="26" s="1"/>
  <c r="E423" i="26" s="1"/>
  <c r="AR122" i="26"/>
  <c r="AR124" i="26" s="1"/>
  <c r="E424" i="26" s="1"/>
  <c r="AQ122" i="26"/>
  <c r="AQ124" i="26" s="1"/>
  <c r="E425" i="26" s="1"/>
  <c r="AP122" i="26"/>
  <c r="AP124" i="26" s="1"/>
  <c r="E426" i="26" s="1"/>
  <c r="AO122" i="26"/>
  <c r="AO124" i="26" s="1"/>
  <c r="F423" i="26" s="1"/>
  <c r="AN122" i="26"/>
  <c r="AN124" i="26" s="1"/>
  <c r="F424" i="26" s="1"/>
  <c r="AM122" i="26"/>
  <c r="AM124" i="26" s="1"/>
  <c r="F425" i="26" s="1"/>
  <c r="AL122" i="26"/>
  <c r="AL124" i="26" s="1"/>
  <c r="F426" i="26" s="1"/>
  <c r="F427" i="26" s="1"/>
  <c r="AK122" i="26"/>
  <c r="AK124" i="26" s="1"/>
  <c r="G423" i="26" s="1"/>
  <c r="AJ122" i="26"/>
  <c r="AJ124" i="26" s="1"/>
  <c r="G424" i="26" s="1"/>
  <c r="AI122" i="26"/>
  <c r="AI124" i="26" s="1"/>
  <c r="G425" i="26" s="1"/>
  <c r="AH122" i="26"/>
  <c r="AH124" i="26" s="1"/>
  <c r="G426" i="26" s="1"/>
  <c r="AG122" i="26"/>
  <c r="AG124" i="26" s="1"/>
  <c r="H423" i="26" s="1"/>
  <c r="AF122" i="26"/>
  <c r="AF124" i="26" s="1"/>
  <c r="H424" i="26" s="1"/>
  <c r="AE122" i="26"/>
  <c r="AE124" i="26" s="1"/>
  <c r="H425" i="26" s="1"/>
  <c r="AD122" i="26"/>
  <c r="AD124" i="26" s="1"/>
  <c r="H426" i="26" s="1"/>
  <c r="AC122" i="26"/>
  <c r="AC124" i="26" s="1"/>
  <c r="I423" i="26" s="1"/>
  <c r="AB122" i="26"/>
  <c r="AB124" i="26" s="1"/>
  <c r="I424" i="26" s="1"/>
  <c r="AA122" i="26"/>
  <c r="AA124" i="26" s="1"/>
  <c r="I425" i="26" s="1"/>
  <c r="Z122" i="26"/>
  <c r="Z124" i="26" s="1"/>
  <c r="I426" i="26" s="1"/>
  <c r="Y122" i="26"/>
  <c r="Y124" i="26" s="1"/>
  <c r="J423" i="26" s="1"/>
  <c r="X122" i="26"/>
  <c r="X124" i="26" s="1"/>
  <c r="J424" i="26" s="1"/>
  <c r="W122" i="26"/>
  <c r="W124" i="26" s="1"/>
  <c r="J425" i="26" s="1"/>
  <c r="V122" i="26"/>
  <c r="V124" i="26" s="1"/>
  <c r="J426" i="26" s="1"/>
  <c r="J427" i="26" s="1"/>
  <c r="U122" i="26"/>
  <c r="U124" i="26" s="1"/>
  <c r="K423" i="26" s="1"/>
  <c r="T122" i="26"/>
  <c r="T124" i="26" s="1"/>
  <c r="K424" i="26" s="1"/>
  <c r="S122" i="26"/>
  <c r="S124" i="26" s="1"/>
  <c r="K425" i="26" s="1"/>
  <c r="R122" i="26"/>
  <c r="R124" i="26" s="1"/>
  <c r="Q122" i="26"/>
  <c r="Q124" i="26" s="1"/>
  <c r="L423" i="26" s="1"/>
  <c r="O122" i="26"/>
  <c r="O124" i="26" s="1"/>
  <c r="L424" i="26" s="1"/>
  <c r="N122" i="26"/>
  <c r="N124" i="26" s="1"/>
  <c r="L425" i="26" s="1"/>
  <c r="M122" i="26"/>
  <c r="M124" i="26" s="1"/>
  <c r="L426" i="26" s="1"/>
  <c r="L122" i="26"/>
  <c r="L124" i="26" s="1"/>
  <c r="M423" i="26" s="1"/>
  <c r="K122" i="26"/>
  <c r="K124" i="26" s="1"/>
  <c r="M424" i="26" s="1"/>
  <c r="J122" i="26"/>
  <c r="J124" i="26" s="1"/>
  <c r="M425" i="26" s="1"/>
  <c r="I122" i="26"/>
  <c r="I124" i="26" s="1"/>
  <c r="M426" i="26" s="1"/>
  <c r="H122" i="26"/>
  <c r="H124" i="26" s="1"/>
  <c r="N423" i="26" s="1"/>
  <c r="G122" i="26"/>
  <c r="G124" i="26" s="1"/>
  <c r="N424" i="26" s="1"/>
  <c r="F122" i="26"/>
  <c r="F124" i="26" s="1"/>
  <c r="N425" i="26" s="1"/>
  <c r="E122" i="26"/>
  <c r="E124" i="26" s="1"/>
  <c r="N426" i="26" s="1"/>
  <c r="N427" i="26" s="1"/>
  <c r="D122" i="26"/>
  <c r="D124" i="26" s="1"/>
  <c r="O423" i="26" s="1"/>
  <c r="C122" i="26"/>
  <c r="C124" i="26" s="1"/>
  <c r="O424" i="26" s="1"/>
  <c r="B122" i="26"/>
  <c r="B124" i="26" s="1"/>
  <c r="O425" i="26" s="1"/>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O121" i="26"/>
  <c r="N121" i="26"/>
  <c r="M121" i="26"/>
  <c r="L121" i="26"/>
  <c r="K121" i="26"/>
  <c r="J121" i="26"/>
  <c r="I121" i="26"/>
  <c r="H121" i="26"/>
  <c r="G121" i="26"/>
  <c r="F121" i="26"/>
  <c r="E121" i="26"/>
  <c r="D121" i="26"/>
  <c r="C121" i="26"/>
  <c r="B121"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O120" i="26"/>
  <c r="N120" i="26"/>
  <c r="M120" i="26"/>
  <c r="L120" i="26"/>
  <c r="K120" i="26"/>
  <c r="J120" i="26"/>
  <c r="I120" i="26"/>
  <c r="H120" i="26"/>
  <c r="G120" i="26"/>
  <c r="F120" i="26"/>
  <c r="E120" i="26"/>
  <c r="D120" i="26"/>
  <c r="C120" i="26"/>
  <c r="B120"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O119" i="26"/>
  <c r="N119" i="26"/>
  <c r="M119" i="26"/>
  <c r="L119" i="26"/>
  <c r="K119" i="26"/>
  <c r="J119" i="26"/>
  <c r="I119" i="26"/>
  <c r="H119" i="26"/>
  <c r="G119" i="26"/>
  <c r="F119" i="26"/>
  <c r="E119" i="26"/>
  <c r="D119" i="26"/>
  <c r="C119" i="26"/>
  <c r="B119" i="26"/>
  <c r="N721" i="25"/>
  <c r="O720" i="25"/>
  <c r="M717" i="25"/>
  <c r="O716" i="25"/>
  <c r="N716" i="25"/>
  <c r="N717" i="25" s="1"/>
  <c r="L713" i="25"/>
  <c r="M712" i="25"/>
  <c r="N712" i="25" s="1"/>
  <c r="K709" i="25"/>
  <c r="M708" i="25"/>
  <c r="M709" i="25" s="1"/>
  <c r="L708" i="25"/>
  <c r="L709" i="25" s="1"/>
  <c r="J705" i="25"/>
  <c r="K704" i="25"/>
  <c r="K705" i="25" s="1"/>
  <c r="K707" i="25" s="1"/>
  <c r="J701" i="25"/>
  <c r="I701" i="25"/>
  <c r="J700" i="25"/>
  <c r="K700" i="25" s="1"/>
  <c r="H697" i="25"/>
  <c r="K696" i="25"/>
  <c r="I696" i="25"/>
  <c r="J696" i="25" s="1"/>
  <c r="J697" i="25" s="1"/>
  <c r="G693" i="25"/>
  <c r="H692" i="25"/>
  <c r="F689" i="25"/>
  <c r="H688" i="25"/>
  <c r="G688" i="25"/>
  <c r="G689" i="25" s="1"/>
  <c r="E685" i="25"/>
  <c r="G684" i="25"/>
  <c r="F684" i="25"/>
  <c r="F685" i="25" s="1"/>
  <c r="D681" i="25"/>
  <c r="E680" i="25"/>
  <c r="F680" i="25" s="1"/>
  <c r="C677" i="25"/>
  <c r="E676" i="25"/>
  <c r="E677" i="25" s="1"/>
  <c r="D676" i="25"/>
  <c r="D677" i="25" s="1"/>
  <c r="B673" i="25"/>
  <c r="C672" i="25"/>
  <c r="C673" i="25" s="1"/>
  <c r="N669" i="25"/>
  <c r="O664" i="25"/>
  <c r="O661" i="25"/>
  <c r="O654"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2" i="25"/>
  <c r="N602" i="25"/>
  <c r="M602" i="25"/>
  <c r="L602" i="25"/>
  <c r="K602" i="25"/>
  <c r="J602" i="25"/>
  <c r="J608" i="25" s="1"/>
  <c r="I602" i="25"/>
  <c r="H602" i="25"/>
  <c r="G602" i="25"/>
  <c r="F602" i="25"/>
  <c r="E602" i="25"/>
  <c r="D602" i="25"/>
  <c r="C602" i="25"/>
  <c r="B602" i="25"/>
  <c r="B608" i="25" s="1"/>
  <c r="O601" i="25"/>
  <c r="N601" i="25"/>
  <c r="M601" i="25"/>
  <c r="M607" i="25" s="1"/>
  <c r="L601" i="25"/>
  <c r="K601" i="25"/>
  <c r="J601" i="25"/>
  <c r="I601" i="25"/>
  <c r="I607" i="25" s="1"/>
  <c r="H601" i="25"/>
  <c r="H607" i="25" s="1"/>
  <c r="G601" i="25"/>
  <c r="F601" i="25"/>
  <c r="E601" i="25"/>
  <c r="E607" i="25" s="1"/>
  <c r="D601" i="25"/>
  <c r="C601" i="25"/>
  <c r="B601" i="25"/>
  <c r="O600" i="25"/>
  <c r="O606" i="25" s="1"/>
  <c r="N600" i="25"/>
  <c r="N606" i="25" s="1"/>
  <c r="M600" i="25"/>
  <c r="L600" i="25"/>
  <c r="K600" i="25"/>
  <c r="K606" i="25" s="1"/>
  <c r="J600" i="25"/>
  <c r="I600" i="25"/>
  <c r="H600" i="25"/>
  <c r="G600" i="25"/>
  <c r="G606" i="25" s="1"/>
  <c r="F600" i="25"/>
  <c r="F606" i="25" s="1"/>
  <c r="E600" i="25"/>
  <c r="D600" i="25"/>
  <c r="C600" i="25"/>
  <c r="C606" i="25" s="1"/>
  <c r="B600" i="25"/>
  <c r="O599" i="25"/>
  <c r="N599" i="25"/>
  <c r="M599" i="25"/>
  <c r="M605" i="25" s="1"/>
  <c r="L599" i="25"/>
  <c r="L605" i="25" s="1"/>
  <c r="K599" i="25"/>
  <c r="J599" i="25"/>
  <c r="I599" i="25"/>
  <c r="I605" i="25" s="1"/>
  <c r="H599" i="25"/>
  <c r="G599" i="25"/>
  <c r="F599" i="25"/>
  <c r="E599" i="25"/>
  <c r="E605" i="25" s="1"/>
  <c r="D599" i="25"/>
  <c r="D605" i="25" s="1"/>
  <c r="C599" i="25"/>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M588" i="25" s="1"/>
  <c r="L584" i="25"/>
  <c r="K584" i="25"/>
  <c r="J584" i="25"/>
  <c r="I584" i="25"/>
  <c r="I588" i="25" s="1"/>
  <c r="H584" i="25"/>
  <c r="H588" i="25" s="1"/>
  <c r="G584" i="25"/>
  <c r="F584" i="25"/>
  <c r="E584" i="25"/>
  <c r="E588" i="25" s="1"/>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H577" i="25"/>
  <c r="G577" i="25"/>
  <c r="F577" i="25"/>
  <c r="E577" i="25"/>
  <c r="E581" i="25" s="1"/>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M567" i="25" s="1"/>
  <c r="L563" i="25"/>
  <c r="K563" i="25"/>
  <c r="J563" i="25"/>
  <c r="I563" i="25"/>
  <c r="H563" i="25"/>
  <c r="G563" i="25"/>
  <c r="F563" i="25"/>
  <c r="E563" i="25"/>
  <c r="E567" i="25" s="1"/>
  <c r="D563" i="25"/>
  <c r="C563" i="25"/>
  <c r="B563" i="25"/>
  <c r="O543" i="25"/>
  <c r="D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L536" i="25" s="1"/>
  <c r="K533" i="25"/>
  <c r="J533" i="25"/>
  <c r="I533" i="25"/>
  <c r="H533" i="25"/>
  <c r="G533" i="25"/>
  <c r="F533" i="25"/>
  <c r="E533" i="25"/>
  <c r="D533" i="25"/>
  <c r="C533" i="25"/>
  <c r="B533" i="25"/>
  <c r="O532" i="25"/>
  <c r="O536" i="25" s="1"/>
  <c r="N532" i="25"/>
  <c r="M532" i="25"/>
  <c r="L532" i="25"/>
  <c r="K532" i="25"/>
  <c r="J532" i="25"/>
  <c r="J536" i="25" s="1"/>
  <c r="I532" i="25"/>
  <c r="H532" i="25"/>
  <c r="G532" i="25"/>
  <c r="G536" i="25" s="1"/>
  <c r="F532" i="25"/>
  <c r="E532" i="25"/>
  <c r="D532" i="25"/>
  <c r="C532" i="25"/>
  <c r="B532" i="25"/>
  <c r="B536" i="25" s="1"/>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I528" i="25" s="1"/>
  <c r="H525" i="25"/>
  <c r="G525" i="25"/>
  <c r="F525" i="25"/>
  <c r="E525" i="25"/>
  <c r="D525" i="25"/>
  <c r="C525" i="25"/>
  <c r="B525" i="25"/>
  <c r="O524" i="25"/>
  <c r="O528" i="25" s="1"/>
  <c r="N524" i="25"/>
  <c r="M524" i="25"/>
  <c r="L524" i="25"/>
  <c r="K524" i="25"/>
  <c r="J524" i="25"/>
  <c r="I524" i="25"/>
  <c r="H524" i="25"/>
  <c r="G524" i="25"/>
  <c r="G528" i="25" s="1"/>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I520" i="25" s="1"/>
  <c r="H517" i="25"/>
  <c r="G517" i="25"/>
  <c r="F517" i="25"/>
  <c r="E517" i="25"/>
  <c r="D517" i="25"/>
  <c r="D520" i="25" s="1"/>
  <c r="C517" i="25"/>
  <c r="B517" i="25"/>
  <c r="O516" i="25"/>
  <c r="N516" i="25"/>
  <c r="M516" i="25"/>
  <c r="L516" i="25"/>
  <c r="K516" i="25"/>
  <c r="J516" i="25"/>
  <c r="J520" i="25" s="1"/>
  <c r="I516" i="25"/>
  <c r="H516" i="25"/>
  <c r="G520" i="25"/>
  <c r="F516" i="25"/>
  <c r="E516" i="25"/>
  <c r="D516" i="25"/>
  <c r="C516" i="25"/>
  <c r="B516" i="25"/>
  <c r="B520" i="25" s="1"/>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I499" i="25"/>
  <c r="H499" i="25"/>
  <c r="G499" i="25"/>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L492" i="25"/>
  <c r="L496" i="25" s="1"/>
  <c r="K492" i="25"/>
  <c r="J492" i="25"/>
  <c r="I492" i="25"/>
  <c r="I496" i="25" s="1"/>
  <c r="H492" i="25"/>
  <c r="G492" i="25"/>
  <c r="F492" i="25"/>
  <c r="E492" i="25"/>
  <c r="D492" i="25"/>
  <c r="D496" i="25" s="1"/>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L486" i="25"/>
  <c r="K486" i="25"/>
  <c r="J486" i="25"/>
  <c r="I486" i="25"/>
  <c r="I490" i="25" s="1"/>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N484" i="25" s="1"/>
  <c r="M481" i="25"/>
  <c r="L481" i="25"/>
  <c r="K481" i="25"/>
  <c r="J481" i="25"/>
  <c r="I481" i="25"/>
  <c r="H481" i="25"/>
  <c r="G481" i="25"/>
  <c r="F481" i="25"/>
  <c r="E481" i="25"/>
  <c r="D481" i="25"/>
  <c r="C481" i="25"/>
  <c r="B481" i="25"/>
  <c r="O480" i="25"/>
  <c r="N480" i="25"/>
  <c r="M480" i="25"/>
  <c r="L480" i="25"/>
  <c r="L484" i="25" s="1"/>
  <c r="K480" i="25"/>
  <c r="J480" i="25"/>
  <c r="I480" i="25"/>
  <c r="I484" i="25" s="1"/>
  <c r="H480" i="25"/>
  <c r="G480" i="25"/>
  <c r="F480" i="25"/>
  <c r="E480" i="25"/>
  <c r="D480" i="25"/>
  <c r="D484" i="25" s="1"/>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I478" i="25" s="1"/>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L468" i="25"/>
  <c r="K468" i="25"/>
  <c r="J468" i="25"/>
  <c r="I468" i="25"/>
  <c r="I472" i="25" s="1"/>
  <c r="H468" i="25"/>
  <c r="G468" i="25"/>
  <c r="F468" i="25"/>
  <c r="E468" i="25"/>
  <c r="D468" i="25"/>
  <c r="C468" i="25"/>
  <c r="B468" i="25"/>
  <c r="O464" i="25"/>
  <c r="O510" i="25" s="1"/>
  <c r="O550" i="25" s="1"/>
  <c r="N464" i="25"/>
  <c r="N510" i="25" s="1"/>
  <c r="M464" i="25"/>
  <c r="L464" i="25"/>
  <c r="L510" i="25" s="1"/>
  <c r="K464" i="25"/>
  <c r="K510" i="25" s="1"/>
  <c r="J464" i="25"/>
  <c r="J510" i="25" s="1"/>
  <c r="I464" i="25"/>
  <c r="H464" i="25"/>
  <c r="H510" i="25" s="1"/>
  <c r="G464" i="25"/>
  <c r="G510" i="25" s="1"/>
  <c r="F464" i="25"/>
  <c r="F510" i="25" s="1"/>
  <c r="E464" i="25"/>
  <c r="D464" i="25"/>
  <c r="C464" i="25"/>
  <c r="C510" i="25" s="1"/>
  <c r="B464" i="25"/>
  <c r="B510" i="25" s="1"/>
  <c r="O463" i="25"/>
  <c r="N463" i="25"/>
  <c r="N509" i="25" s="1"/>
  <c r="M463" i="25"/>
  <c r="M509" i="25" s="1"/>
  <c r="L463" i="25"/>
  <c r="L509" i="25" s="1"/>
  <c r="K463" i="25"/>
  <c r="J463" i="25"/>
  <c r="J509" i="25" s="1"/>
  <c r="I463" i="25"/>
  <c r="I509" i="25" s="1"/>
  <c r="H463" i="25"/>
  <c r="H509" i="25" s="1"/>
  <c r="G463" i="25"/>
  <c r="F463" i="25"/>
  <c r="F509" i="25" s="1"/>
  <c r="E463" i="25"/>
  <c r="E509" i="25" s="1"/>
  <c r="D463" i="25"/>
  <c r="D509" i="25" s="1"/>
  <c r="C463" i="25"/>
  <c r="B463" i="25"/>
  <c r="O462" i="25"/>
  <c r="O508" i="25" s="1"/>
  <c r="N462" i="25"/>
  <c r="N508" i="25" s="1"/>
  <c r="M462" i="25"/>
  <c r="L462" i="25"/>
  <c r="L508" i="25" s="1"/>
  <c r="K462" i="25"/>
  <c r="K508" i="25" s="1"/>
  <c r="J462" i="25"/>
  <c r="J508" i="25" s="1"/>
  <c r="I462" i="25"/>
  <c r="H462" i="25"/>
  <c r="H508" i="25" s="1"/>
  <c r="G462" i="25"/>
  <c r="G508" i="25" s="1"/>
  <c r="F462" i="25"/>
  <c r="F508" i="25" s="1"/>
  <c r="E462" i="25"/>
  <c r="D462" i="25"/>
  <c r="D508" i="25" s="1"/>
  <c r="C462" i="25"/>
  <c r="C508" i="25" s="1"/>
  <c r="B462" i="25"/>
  <c r="B508" i="25" s="1"/>
  <c r="O461" i="25"/>
  <c r="N461" i="25"/>
  <c r="M461" i="25"/>
  <c r="M507" i="25" s="1"/>
  <c r="L461" i="25"/>
  <c r="L507" i="25" s="1"/>
  <c r="K461" i="25"/>
  <c r="J461" i="25"/>
  <c r="I461" i="25"/>
  <c r="I507" i="25" s="1"/>
  <c r="H461" i="25"/>
  <c r="H507" i="25" s="1"/>
  <c r="G461" i="25"/>
  <c r="F461" i="25"/>
  <c r="E461" i="25"/>
  <c r="E507" i="25" s="1"/>
  <c r="D461" i="25"/>
  <c r="D507" i="25" s="1"/>
  <c r="C461" i="25"/>
  <c r="B461" i="25"/>
  <c r="O457" i="25"/>
  <c r="N457" i="25"/>
  <c r="N648" i="25" s="1"/>
  <c r="N655" i="25" s="1"/>
  <c r="M457" i="25"/>
  <c r="M648" i="25" s="1"/>
  <c r="M655" i="25" s="1"/>
  <c r="L457" i="25"/>
  <c r="L648" i="25" s="1"/>
  <c r="L655" i="25" s="1"/>
  <c r="K457" i="25"/>
  <c r="J457" i="25"/>
  <c r="J648" i="25" s="1"/>
  <c r="J655" i="25" s="1"/>
  <c r="I457" i="25"/>
  <c r="I648" i="25" s="1"/>
  <c r="I655" i="25" s="1"/>
  <c r="H457" i="25"/>
  <c r="H648" i="25" s="1"/>
  <c r="H655" i="25" s="1"/>
  <c r="G457" i="25"/>
  <c r="F457" i="25"/>
  <c r="F648" i="25" s="1"/>
  <c r="F655" i="25" s="1"/>
  <c r="E457" i="25"/>
  <c r="E648" i="25" s="1"/>
  <c r="E655" i="25" s="1"/>
  <c r="D457" i="25"/>
  <c r="D648" i="25" s="1"/>
  <c r="D655" i="25" s="1"/>
  <c r="C457" i="25"/>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L439" i="25" s="1"/>
  <c r="K438" i="25"/>
  <c r="J438" i="25"/>
  <c r="I438" i="25"/>
  <c r="H438" i="25"/>
  <c r="G438" i="25"/>
  <c r="F438" i="25"/>
  <c r="E438" i="25"/>
  <c r="D438" i="25"/>
  <c r="D439" i="25" s="1"/>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N426" i="25"/>
  <c r="H423" i="25"/>
  <c r="O414" i="25"/>
  <c r="N414" i="25"/>
  <c r="M414" i="25"/>
  <c r="L414" i="25"/>
  <c r="L415" i="25" s="1"/>
  <c r="K414" i="25"/>
  <c r="J414" i="25"/>
  <c r="I414" i="25"/>
  <c r="H414" i="25"/>
  <c r="G414" i="25"/>
  <c r="F414" i="25"/>
  <c r="E414" i="25"/>
  <c r="D414" i="25"/>
  <c r="D415" i="25" s="1"/>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I408" i="25"/>
  <c r="H408" i="25"/>
  <c r="H409" i="25" s="1"/>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39" i="25" s="1"/>
  <c r="M402" i="25"/>
  <c r="M458" i="25" s="1"/>
  <c r="L402" i="25"/>
  <c r="K402" i="25"/>
  <c r="J402" i="25"/>
  <c r="I402" i="25"/>
  <c r="H402" i="25"/>
  <c r="G402" i="25"/>
  <c r="G415" i="25" s="1"/>
  <c r="F402" i="25"/>
  <c r="F439" i="25" s="1"/>
  <c r="E402" i="25"/>
  <c r="E458" i="25" s="1"/>
  <c r="D402" i="25"/>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N396" i="25"/>
  <c r="N397" i="25" s="1"/>
  <c r="M396" i="25"/>
  <c r="L396" i="25"/>
  <c r="L397" i="25" s="1"/>
  <c r="K396" i="25"/>
  <c r="K397" i="25" s="1"/>
  <c r="J396" i="25"/>
  <c r="I396" i="25"/>
  <c r="I397" i="25" s="1"/>
  <c r="H396" i="25"/>
  <c r="H397" i="25" s="1"/>
  <c r="G396" i="25"/>
  <c r="F396" i="25"/>
  <c r="F397" i="25" s="1"/>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N390" i="25"/>
  <c r="M390" i="25"/>
  <c r="L390" i="25"/>
  <c r="L391" i="25" s="1"/>
  <c r="K390" i="25"/>
  <c r="K391" i="25" s="1"/>
  <c r="J390" i="25"/>
  <c r="I390" i="25"/>
  <c r="I391" i="25" s="1"/>
  <c r="H390" i="25"/>
  <c r="H391" i="25" s="1"/>
  <c r="G390" i="25"/>
  <c r="F390" i="25"/>
  <c r="E390" i="25"/>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J385" i="25"/>
  <c r="O384" i="25"/>
  <c r="N384" i="25"/>
  <c r="N385" i="25" s="1"/>
  <c r="M384" i="25"/>
  <c r="L384" i="25"/>
  <c r="L385" i="25" s="1"/>
  <c r="K384" i="25"/>
  <c r="K385" i="25" s="1"/>
  <c r="J384" i="25"/>
  <c r="I384" i="25"/>
  <c r="I385" i="25" s="1"/>
  <c r="H384" i="25"/>
  <c r="G384" i="25"/>
  <c r="F384" i="25"/>
  <c r="F385" i="25" s="1"/>
  <c r="E384" i="25"/>
  <c r="D384" i="25"/>
  <c r="D385" i="25" s="1"/>
  <c r="C384" i="25"/>
  <c r="C385" i="25" s="1"/>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N378" i="25"/>
  <c r="M378" i="25"/>
  <c r="L378" i="25"/>
  <c r="L379" i="25" s="1"/>
  <c r="K378" i="25"/>
  <c r="J378" i="25"/>
  <c r="I378" i="25"/>
  <c r="I379" i="25" s="1"/>
  <c r="H378" i="25"/>
  <c r="H379" i="25" s="1"/>
  <c r="G378" i="25"/>
  <c r="F378" i="25"/>
  <c r="E378" i="25"/>
  <c r="D378" i="25"/>
  <c r="D379" i="25" s="1"/>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N373" i="25" s="1"/>
  <c r="M372" i="25"/>
  <c r="L372" i="25"/>
  <c r="L373" i="25" s="1"/>
  <c r="K372" i="25"/>
  <c r="K373" i="25" s="1"/>
  <c r="J372" i="25"/>
  <c r="I372" i="25"/>
  <c r="I373" i="25" s="1"/>
  <c r="H372" i="25"/>
  <c r="H373" i="25" s="1"/>
  <c r="G372" i="25"/>
  <c r="F372" i="25"/>
  <c r="F373" i="25" s="1"/>
  <c r="E372" i="25"/>
  <c r="D372" i="25"/>
  <c r="D373" i="25" s="1"/>
  <c r="C372" i="25"/>
  <c r="C373" i="25" s="1"/>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N366" i="25"/>
  <c r="M366" i="25"/>
  <c r="L366" i="25"/>
  <c r="L367" i="25" s="1"/>
  <c r="K366" i="25"/>
  <c r="K367" i="25" s="1"/>
  <c r="J366" i="25"/>
  <c r="I366" i="25"/>
  <c r="I367" i="25" s="1"/>
  <c r="H366" i="25"/>
  <c r="H367" i="25" s="1"/>
  <c r="G366" i="25"/>
  <c r="F366" i="25"/>
  <c r="E366" i="25"/>
  <c r="D366" i="25"/>
  <c r="D367" i="25" s="1"/>
  <c r="C366" i="25"/>
  <c r="C367" i="25" s="1"/>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B361" i="25"/>
  <c r="O360" i="25"/>
  <c r="N360" i="25"/>
  <c r="M360" i="25"/>
  <c r="L360" i="25"/>
  <c r="L361" i="25" s="1"/>
  <c r="K360" i="25"/>
  <c r="K361" i="25" s="1"/>
  <c r="J360" i="25"/>
  <c r="I360" i="25"/>
  <c r="I361" i="25" s="1"/>
  <c r="H360" i="25"/>
  <c r="H361" i="25" s="1"/>
  <c r="G360" i="25"/>
  <c r="F360" i="25"/>
  <c r="E360" i="25"/>
  <c r="D360" i="25"/>
  <c r="D361" i="25" s="1"/>
  <c r="C360" i="25"/>
  <c r="C361" i="25" s="1"/>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N355" i="25" s="1"/>
  <c r="M354" i="25"/>
  <c r="L354" i="25"/>
  <c r="L355" i="25" s="1"/>
  <c r="K354" i="25"/>
  <c r="K355" i="25" s="1"/>
  <c r="J354" i="25"/>
  <c r="J355" i="25" s="1"/>
  <c r="I354" i="25"/>
  <c r="I355" i="25" s="1"/>
  <c r="H354" i="25"/>
  <c r="H355" i="25" s="1"/>
  <c r="G354" i="25"/>
  <c r="F354" i="25"/>
  <c r="F355" i="25" s="1"/>
  <c r="E354" i="25"/>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H215" i="25"/>
  <c r="AZ215" i="25"/>
  <c r="C540" i="25" s="1"/>
  <c r="AR215" i="25"/>
  <c r="E540" i="25" s="1"/>
  <c r="T215" i="25"/>
  <c r="K540" i="25" s="1"/>
  <c r="D215" i="25"/>
  <c r="O540" i="25" s="1"/>
  <c r="O544" i="25" s="1"/>
  <c r="BL213" i="25"/>
  <c r="BL215" i="25" s="1"/>
  <c r="BK213" i="25"/>
  <c r="BK215" i="25" s="1"/>
  <c r="BJ213" i="25"/>
  <c r="BJ215" i="25" s="1"/>
  <c r="BI213" i="25"/>
  <c r="BI215" i="25" s="1"/>
  <c r="BH213" i="25"/>
  <c r="BG213" i="25"/>
  <c r="BG215" i="25" s="1"/>
  <c r="BF213" i="25"/>
  <c r="BF215" i="25" s="1"/>
  <c r="BE213" i="25"/>
  <c r="BE215" i="25" s="1"/>
  <c r="BD213" i="25"/>
  <c r="BD215" i="25" s="1"/>
  <c r="B540" i="25" s="1"/>
  <c r="BC213" i="25"/>
  <c r="BC215" i="25" s="1"/>
  <c r="B541" i="25" s="1"/>
  <c r="BB213" i="25"/>
  <c r="BB215" i="25" s="1"/>
  <c r="B542" i="25" s="1"/>
  <c r="BA213" i="25"/>
  <c r="BA215" i="25" s="1"/>
  <c r="B543" i="25" s="1"/>
  <c r="AZ213" i="25"/>
  <c r="AY213" i="25"/>
  <c r="AY215" i="25" s="1"/>
  <c r="C541" i="25" s="1"/>
  <c r="AX213" i="25"/>
  <c r="AX215" i="25" s="1"/>
  <c r="C542" i="25" s="1"/>
  <c r="AW213" i="25"/>
  <c r="AW215" i="25" s="1"/>
  <c r="C543" i="25" s="1"/>
  <c r="AV213" i="25"/>
  <c r="AV215" i="25" s="1"/>
  <c r="D540" i="25" s="1"/>
  <c r="AU213" i="25"/>
  <c r="AU215" i="25" s="1"/>
  <c r="D541" i="25" s="1"/>
  <c r="AT213" i="25"/>
  <c r="AT215" i="25" s="1"/>
  <c r="AS213" i="25"/>
  <c r="AS215" i="25" s="1"/>
  <c r="D543" i="25" s="1"/>
  <c r="AR213" i="25"/>
  <c r="AQ213" i="25"/>
  <c r="AQ215" i="25" s="1"/>
  <c r="E541" i="25" s="1"/>
  <c r="AP213" i="25"/>
  <c r="AP215" i="25" s="1"/>
  <c r="E542" i="25" s="1"/>
  <c r="AO213" i="25"/>
  <c r="AO215" i="25" s="1"/>
  <c r="E543" i="25" s="1"/>
  <c r="AN213" i="25"/>
  <c r="AN215" i="25" s="1"/>
  <c r="F540" i="25" s="1"/>
  <c r="AM213" i="25"/>
  <c r="AM215" i="25" s="1"/>
  <c r="F541" i="25" s="1"/>
  <c r="AL213" i="25"/>
  <c r="AL215" i="25" s="1"/>
  <c r="F542" i="25" s="1"/>
  <c r="AK213" i="25"/>
  <c r="AK215" i="25" s="1"/>
  <c r="F543" i="25" s="1"/>
  <c r="AJ213" i="25"/>
  <c r="AJ215" i="25" s="1"/>
  <c r="G540" i="25" s="1"/>
  <c r="AI213" i="25"/>
  <c r="AI215" i="25" s="1"/>
  <c r="G541" i="25" s="1"/>
  <c r="AH213" i="25"/>
  <c r="AH215" i="25" s="1"/>
  <c r="G542" i="25" s="1"/>
  <c r="AG213" i="25"/>
  <c r="AG215" i="25" s="1"/>
  <c r="G543" i="25" s="1"/>
  <c r="AF213" i="25"/>
  <c r="AF215" i="25" s="1"/>
  <c r="H540" i="25" s="1"/>
  <c r="AE213" i="25"/>
  <c r="AE215" i="25" s="1"/>
  <c r="H541" i="25" s="1"/>
  <c r="AD213" i="25"/>
  <c r="AD215" i="25" s="1"/>
  <c r="H542" i="25" s="1"/>
  <c r="AC213" i="25"/>
  <c r="AC215" i="25" s="1"/>
  <c r="H543" i="25" s="1"/>
  <c r="AB213" i="25"/>
  <c r="AB215" i="25" s="1"/>
  <c r="I540" i="25" s="1"/>
  <c r="AA213" i="25"/>
  <c r="AA215" i="25" s="1"/>
  <c r="I541" i="25" s="1"/>
  <c r="Z213" i="25"/>
  <c r="Z215" i="25" s="1"/>
  <c r="I542" i="25" s="1"/>
  <c r="Y213" i="25"/>
  <c r="Y215" i="25" s="1"/>
  <c r="I543" i="25" s="1"/>
  <c r="X213" i="25"/>
  <c r="X215" i="25" s="1"/>
  <c r="J540" i="25" s="1"/>
  <c r="W213" i="25"/>
  <c r="W215" i="25" s="1"/>
  <c r="J541" i="25" s="1"/>
  <c r="V213" i="25"/>
  <c r="V215" i="25" s="1"/>
  <c r="J542" i="25" s="1"/>
  <c r="U213" i="25"/>
  <c r="U215" i="25" s="1"/>
  <c r="J543" i="25" s="1"/>
  <c r="T213" i="25"/>
  <c r="S213" i="25"/>
  <c r="S215" i="25" s="1"/>
  <c r="K541" i="25" s="1"/>
  <c r="R213" i="25"/>
  <c r="R215" i="25" s="1"/>
  <c r="K542" i="25" s="1"/>
  <c r="Q213" i="25"/>
  <c r="Q215" i="25" s="1"/>
  <c r="K543" i="25" s="1"/>
  <c r="P213" i="25"/>
  <c r="P215" i="25" s="1"/>
  <c r="L540" i="25" s="1"/>
  <c r="O213" i="25"/>
  <c r="O215" i="25" s="1"/>
  <c r="L541" i="25" s="1"/>
  <c r="N213" i="25"/>
  <c r="N215" i="25" s="1"/>
  <c r="L542" i="25" s="1"/>
  <c r="M213" i="25"/>
  <c r="M215" i="25" s="1"/>
  <c r="L543" i="25" s="1"/>
  <c r="L213" i="25"/>
  <c r="L215" i="25" s="1"/>
  <c r="M540" i="25" s="1"/>
  <c r="K213" i="25"/>
  <c r="K215" i="25" s="1"/>
  <c r="M541" i="25" s="1"/>
  <c r="J213" i="25"/>
  <c r="J215" i="25" s="1"/>
  <c r="M542" i="25" s="1"/>
  <c r="I213" i="25"/>
  <c r="I215" i="25" s="1"/>
  <c r="M543" i="25" s="1"/>
  <c r="H213" i="25"/>
  <c r="H215" i="25" s="1"/>
  <c r="N540" i="25" s="1"/>
  <c r="G213" i="25"/>
  <c r="G215" i="25" s="1"/>
  <c r="N541" i="25" s="1"/>
  <c r="F213" i="25"/>
  <c r="F215" i="25" s="1"/>
  <c r="N542" i="25" s="1"/>
  <c r="E213" i="25"/>
  <c r="E215" i="25" s="1"/>
  <c r="N543" i="25" s="1"/>
  <c r="D213" i="25"/>
  <c r="C213" i="25"/>
  <c r="C215" i="25" s="1"/>
  <c r="O541" i="25" s="1"/>
  <c r="B213" i="25"/>
  <c r="B215" i="25" s="1"/>
  <c r="O542" i="25" s="1"/>
  <c r="BK123" i="25"/>
  <c r="BJ123" i="25"/>
  <c r="BI123" i="25"/>
  <c r="BI125" i="25" s="1"/>
  <c r="BH123" i="25"/>
  <c r="BG123" i="25"/>
  <c r="BF123" i="25"/>
  <c r="BE123" i="25"/>
  <c r="BD123" i="25"/>
  <c r="B417" i="25" s="1"/>
  <c r="BC123" i="25"/>
  <c r="B418" i="25" s="1"/>
  <c r="BK122" i="25"/>
  <c r="BK124" i="25" s="1"/>
  <c r="BJ122" i="25"/>
  <c r="BJ124" i="25" s="1"/>
  <c r="BI122" i="25"/>
  <c r="BI124" i="25" s="1"/>
  <c r="BH122" i="25"/>
  <c r="BH124" i="25" s="1"/>
  <c r="BG122" i="25"/>
  <c r="BG124" i="25" s="1"/>
  <c r="BF122" i="25"/>
  <c r="BF124" i="25" s="1"/>
  <c r="BE122" i="25"/>
  <c r="BE124" i="25" s="1"/>
  <c r="BD122" i="25"/>
  <c r="BD124" i="25" s="1"/>
  <c r="B423" i="25" s="1"/>
  <c r="BC122" i="25"/>
  <c r="BC124" i="25" s="1"/>
  <c r="B424" i="25" s="1"/>
  <c r="BB122" i="25"/>
  <c r="BB124" i="25" s="1"/>
  <c r="B425" i="25" s="1"/>
  <c r="BA122" i="25"/>
  <c r="BA124" i="25" s="1"/>
  <c r="B426" i="25" s="1"/>
  <c r="AZ122" i="25"/>
  <c r="AZ124" i="25" s="1"/>
  <c r="C423" i="25" s="1"/>
  <c r="AY122" i="25"/>
  <c r="AY124" i="25" s="1"/>
  <c r="C424" i="25" s="1"/>
  <c r="AX122" i="25"/>
  <c r="AX124" i="25" s="1"/>
  <c r="C425" i="25" s="1"/>
  <c r="AW122" i="25"/>
  <c r="AW124" i="25" s="1"/>
  <c r="C426" i="25" s="1"/>
  <c r="AV122" i="25"/>
  <c r="AV124" i="25" s="1"/>
  <c r="D423" i="25" s="1"/>
  <c r="AU122" i="25"/>
  <c r="AU124" i="25" s="1"/>
  <c r="D424" i="25" s="1"/>
  <c r="AT122" i="25"/>
  <c r="AT124" i="25" s="1"/>
  <c r="D425" i="25" s="1"/>
  <c r="AS122" i="25"/>
  <c r="AS124" i="25" s="1"/>
  <c r="D426" i="25" s="1"/>
  <c r="D427" i="25" s="1"/>
  <c r="AR122" i="25"/>
  <c r="AR124" i="25" s="1"/>
  <c r="E423" i="25" s="1"/>
  <c r="AQ122" i="25"/>
  <c r="AQ124" i="25" s="1"/>
  <c r="E424" i="25" s="1"/>
  <c r="AP122" i="25"/>
  <c r="AP124" i="25" s="1"/>
  <c r="E425" i="25" s="1"/>
  <c r="AO122" i="25"/>
  <c r="AO124" i="25" s="1"/>
  <c r="E426" i="25" s="1"/>
  <c r="E427" i="25" s="1"/>
  <c r="AN122" i="25"/>
  <c r="AN124" i="25" s="1"/>
  <c r="F423" i="25" s="1"/>
  <c r="AM122" i="25"/>
  <c r="AM124" i="25" s="1"/>
  <c r="F424" i="25" s="1"/>
  <c r="AL122" i="25"/>
  <c r="AL124" i="25" s="1"/>
  <c r="F425" i="25" s="1"/>
  <c r="AK122" i="25"/>
  <c r="AK124" i="25" s="1"/>
  <c r="F426" i="25" s="1"/>
  <c r="AJ122" i="25"/>
  <c r="AJ124" i="25" s="1"/>
  <c r="G423" i="25" s="1"/>
  <c r="AI122" i="25"/>
  <c r="AI124" i="25" s="1"/>
  <c r="G424" i="25" s="1"/>
  <c r="AH122" i="25"/>
  <c r="AH124" i="25" s="1"/>
  <c r="G425" i="25" s="1"/>
  <c r="AG122" i="25"/>
  <c r="AG124" i="25" s="1"/>
  <c r="G426" i="25" s="1"/>
  <c r="AF122" i="25"/>
  <c r="AF124" i="25" s="1"/>
  <c r="AE122" i="25"/>
  <c r="AE124" i="25" s="1"/>
  <c r="H424" i="25" s="1"/>
  <c r="AD122" i="25"/>
  <c r="AD124" i="25" s="1"/>
  <c r="H425" i="25" s="1"/>
  <c r="AC122" i="25"/>
  <c r="AC124" i="25" s="1"/>
  <c r="H426" i="25" s="1"/>
  <c r="AB122" i="25"/>
  <c r="AB124" i="25" s="1"/>
  <c r="I423" i="25" s="1"/>
  <c r="AA122" i="25"/>
  <c r="AA124" i="25" s="1"/>
  <c r="I424" i="25" s="1"/>
  <c r="Z122" i="25"/>
  <c r="Z124" i="25" s="1"/>
  <c r="I425" i="25" s="1"/>
  <c r="Y122" i="25"/>
  <c r="Y124" i="25" s="1"/>
  <c r="I426" i="25" s="1"/>
  <c r="I427" i="25" s="1"/>
  <c r="X122" i="25"/>
  <c r="X124" i="25" s="1"/>
  <c r="J423" i="25" s="1"/>
  <c r="W122" i="25"/>
  <c r="W124" i="25" s="1"/>
  <c r="J424" i="25" s="1"/>
  <c r="V122" i="25"/>
  <c r="V124" i="25" s="1"/>
  <c r="J425" i="25" s="1"/>
  <c r="U122" i="25"/>
  <c r="U124" i="25" s="1"/>
  <c r="J426" i="25" s="1"/>
  <c r="T122" i="25"/>
  <c r="T124" i="25" s="1"/>
  <c r="K423" i="25" s="1"/>
  <c r="S122" i="25"/>
  <c r="S124" i="25" s="1"/>
  <c r="K424" i="25" s="1"/>
  <c r="R122" i="25"/>
  <c r="R124" i="25" s="1"/>
  <c r="K425" i="25" s="1"/>
  <c r="Q122" i="25"/>
  <c r="Q124" i="25" s="1"/>
  <c r="K426" i="25" s="1"/>
  <c r="P122" i="25"/>
  <c r="P124" i="25" s="1"/>
  <c r="L423" i="25" s="1"/>
  <c r="O122" i="25"/>
  <c r="O124" i="25" s="1"/>
  <c r="L424" i="25" s="1"/>
  <c r="N122" i="25"/>
  <c r="N124" i="25" s="1"/>
  <c r="L425" i="25" s="1"/>
  <c r="M122" i="25"/>
  <c r="M124" i="25" s="1"/>
  <c r="L426" i="25" s="1"/>
  <c r="L427" i="25" s="1"/>
  <c r="L122" i="25"/>
  <c r="L124" i="25" s="1"/>
  <c r="M423" i="25" s="1"/>
  <c r="K122" i="25"/>
  <c r="K124" i="25" s="1"/>
  <c r="M424" i="25" s="1"/>
  <c r="J122" i="25"/>
  <c r="J124" i="25" s="1"/>
  <c r="M425" i="25" s="1"/>
  <c r="I122" i="25"/>
  <c r="I124" i="25" s="1"/>
  <c r="M426" i="25" s="1"/>
  <c r="M427" i="25" s="1"/>
  <c r="H122" i="25"/>
  <c r="H124" i="25" s="1"/>
  <c r="N423" i="25" s="1"/>
  <c r="G122" i="25"/>
  <c r="G124" i="25" s="1"/>
  <c r="N424" i="25" s="1"/>
  <c r="F122" i="25"/>
  <c r="F124" i="25" s="1"/>
  <c r="N425" i="25" s="1"/>
  <c r="E122" i="25"/>
  <c r="E124" i="25" s="1"/>
  <c r="D122" i="25"/>
  <c r="D124" i="25" s="1"/>
  <c r="O423" i="25" s="1"/>
  <c r="C122" i="25"/>
  <c r="C124" i="25" s="1"/>
  <c r="O424"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AZ119" i="25"/>
  <c r="AY119" i="25"/>
  <c r="AY123" i="25" s="1"/>
  <c r="C418" i="25" s="1"/>
  <c r="AX119" i="25"/>
  <c r="AW119" i="25"/>
  <c r="AV119" i="25"/>
  <c r="AV123" i="25" s="1"/>
  <c r="AU119" i="25"/>
  <c r="AT119" i="25"/>
  <c r="AS119" i="25"/>
  <c r="AR119" i="25"/>
  <c r="AQ119" i="25"/>
  <c r="AQ123" i="25" s="1"/>
  <c r="E418" i="25" s="1"/>
  <c r="AP119" i="25"/>
  <c r="AO119" i="25"/>
  <c r="AN119" i="25"/>
  <c r="AM119" i="25"/>
  <c r="AL119" i="25"/>
  <c r="AK119" i="25"/>
  <c r="AJ119" i="25"/>
  <c r="AJ123" i="25" s="1"/>
  <c r="G417" i="25" s="1"/>
  <c r="AI119" i="25"/>
  <c r="AI123" i="25" s="1"/>
  <c r="G418" i="25" s="1"/>
  <c r="AH119" i="25"/>
  <c r="AG119" i="25"/>
  <c r="AF119" i="25"/>
  <c r="AF123" i="25" s="1"/>
  <c r="AE119" i="25"/>
  <c r="AD119" i="25"/>
  <c r="AC119" i="25"/>
  <c r="AB119" i="25"/>
  <c r="AA119" i="25"/>
  <c r="AA123" i="25" s="1"/>
  <c r="I418" i="25" s="1"/>
  <c r="Z119" i="25"/>
  <c r="Y119" i="25"/>
  <c r="X119" i="25"/>
  <c r="X123" i="25" s="1"/>
  <c r="X125" i="25" s="1"/>
  <c r="J429" i="25" s="1"/>
  <c r="W119" i="25"/>
  <c r="V119" i="25"/>
  <c r="U119" i="25"/>
  <c r="T119" i="25"/>
  <c r="S119" i="25"/>
  <c r="S123" i="25" s="1"/>
  <c r="K418" i="25" s="1"/>
  <c r="R119" i="25"/>
  <c r="Q119" i="25"/>
  <c r="P119" i="25"/>
  <c r="P123" i="25" s="1"/>
  <c r="O119" i="25"/>
  <c r="N119" i="25"/>
  <c r="M119" i="25"/>
  <c r="L119" i="25"/>
  <c r="K119" i="25"/>
  <c r="K123" i="25" s="1"/>
  <c r="M418" i="25" s="1"/>
  <c r="J119" i="25"/>
  <c r="I119" i="25"/>
  <c r="H119" i="25"/>
  <c r="H123" i="25" s="1"/>
  <c r="H125" i="25" s="1"/>
  <c r="N429" i="25" s="1"/>
  <c r="G119" i="25"/>
  <c r="F119" i="25"/>
  <c r="E119" i="25"/>
  <c r="D119" i="25"/>
  <c r="C119" i="25"/>
  <c r="C123" i="25" s="1"/>
  <c r="O418" i="25" s="1"/>
  <c r="B119" i="25"/>
  <c r="N721" i="24"/>
  <c r="O720" i="24"/>
  <c r="M717" i="24"/>
  <c r="N716" i="24"/>
  <c r="L713" i="24"/>
  <c r="M712" i="24"/>
  <c r="K709" i="24"/>
  <c r="L708" i="24"/>
  <c r="L709" i="24" s="1"/>
  <c r="J705" i="24"/>
  <c r="K704" i="24"/>
  <c r="K701" i="24"/>
  <c r="K703" i="24" s="1"/>
  <c r="I701" i="24"/>
  <c r="L703" i="24" s="1"/>
  <c r="J700" i="24"/>
  <c r="K700" i="24" s="1"/>
  <c r="L700" i="24" s="1"/>
  <c r="L701" i="24" s="1"/>
  <c r="H697" i="24"/>
  <c r="K696" i="24"/>
  <c r="L696" i="24" s="1"/>
  <c r="I696" i="24"/>
  <c r="J696" i="24" s="1"/>
  <c r="J697" i="24" s="1"/>
  <c r="G693" i="24"/>
  <c r="H692" i="24"/>
  <c r="H693" i="24" s="1"/>
  <c r="G689" i="24"/>
  <c r="F689" i="24"/>
  <c r="H688" i="24"/>
  <c r="H689" i="24" s="1"/>
  <c r="H691" i="24" s="1"/>
  <c r="G688" i="24"/>
  <c r="F687" i="24"/>
  <c r="F685" i="24"/>
  <c r="E685" i="24"/>
  <c r="G684" i="24"/>
  <c r="G685" i="24" s="1"/>
  <c r="F684" i="24"/>
  <c r="E681" i="24"/>
  <c r="D681" i="24"/>
  <c r="E680" i="24"/>
  <c r="F680" i="24" s="1"/>
  <c r="C677" i="24"/>
  <c r="D676" i="24"/>
  <c r="D677" i="24" s="1"/>
  <c r="B673" i="24"/>
  <c r="C672" i="24"/>
  <c r="N669" i="24"/>
  <c r="O664" i="24"/>
  <c r="O661"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H613" i="24"/>
  <c r="G613" i="24"/>
  <c r="F613" i="24"/>
  <c r="E613" i="24"/>
  <c r="D613" i="24"/>
  <c r="C613" i="24"/>
  <c r="B613" i="24"/>
  <c r="O612" i="24"/>
  <c r="N612" i="24"/>
  <c r="M612" i="24"/>
  <c r="L612" i="24"/>
  <c r="K612" i="24"/>
  <c r="J612" i="24"/>
  <c r="I612" i="24"/>
  <c r="H612" i="24"/>
  <c r="G612" i="24"/>
  <c r="F612" i="24"/>
  <c r="E612" i="24"/>
  <c r="D612" i="24"/>
  <c r="C612" i="24"/>
  <c r="B612" i="24"/>
  <c r="O611" i="24"/>
  <c r="N611" i="24"/>
  <c r="M611" i="24"/>
  <c r="L611" i="24"/>
  <c r="K611" i="24"/>
  <c r="J611" i="24"/>
  <c r="I611" i="24"/>
  <c r="H611" i="24"/>
  <c r="G611" i="24"/>
  <c r="F611" i="24"/>
  <c r="E611" i="24"/>
  <c r="D611" i="24"/>
  <c r="C611" i="24"/>
  <c r="B611" i="24"/>
  <c r="L608" i="24"/>
  <c r="F608" i="24"/>
  <c r="M606" i="24"/>
  <c r="K605" i="24"/>
  <c r="O602" i="24"/>
  <c r="N602" i="24"/>
  <c r="N608" i="24" s="1"/>
  <c r="M602" i="24"/>
  <c r="L602" i="24"/>
  <c r="K602" i="24"/>
  <c r="J602" i="24"/>
  <c r="I602" i="24"/>
  <c r="H602" i="24"/>
  <c r="G602" i="24"/>
  <c r="F602" i="24"/>
  <c r="E602" i="24"/>
  <c r="D602" i="24"/>
  <c r="D608" i="24" s="1"/>
  <c r="C602" i="24"/>
  <c r="B602" i="24"/>
  <c r="B608" i="24" s="1"/>
  <c r="O601" i="24"/>
  <c r="O607" i="24" s="1"/>
  <c r="N601" i="24"/>
  <c r="M601" i="24"/>
  <c r="M607" i="24" s="1"/>
  <c r="L601" i="24"/>
  <c r="L607" i="24" s="1"/>
  <c r="K601" i="24"/>
  <c r="J601" i="24"/>
  <c r="J607" i="24" s="1"/>
  <c r="I601" i="24"/>
  <c r="I607" i="24" s="1"/>
  <c r="H601" i="24"/>
  <c r="H607" i="24" s="1"/>
  <c r="G601" i="24"/>
  <c r="F601" i="24"/>
  <c r="E601" i="24"/>
  <c r="E607" i="24" s="1"/>
  <c r="D601" i="24"/>
  <c r="D607" i="24" s="1"/>
  <c r="C601" i="24"/>
  <c r="B601" i="24"/>
  <c r="B607" i="24" s="1"/>
  <c r="O600" i="24"/>
  <c r="O606" i="24" s="1"/>
  <c r="N600" i="24"/>
  <c r="N606" i="24" s="1"/>
  <c r="M600" i="24"/>
  <c r="L600" i="24"/>
  <c r="K600" i="24"/>
  <c r="K606" i="24" s="1"/>
  <c r="J600" i="24"/>
  <c r="J606" i="24" s="1"/>
  <c r="I600" i="24"/>
  <c r="H600" i="24"/>
  <c r="H606" i="24" s="1"/>
  <c r="G600" i="24"/>
  <c r="G606" i="24" s="1"/>
  <c r="F600" i="24"/>
  <c r="F606" i="24" s="1"/>
  <c r="E600" i="24"/>
  <c r="D600" i="24"/>
  <c r="C600" i="24"/>
  <c r="C606" i="24" s="1"/>
  <c r="B600" i="24"/>
  <c r="B606" i="24" s="1"/>
  <c r="O599" i="24"/>
  <c r="N599" i="24"/>
  <c r="N605" i="24" s="1"/>
  <c r="M599" i="24"/>
  <c r="M605" i="24" s="1"/>
  <c r="L599" i="24"/>
  <c r="L605" i="24" s="1"/>
  <c r="K599" i="24"/>
  <c r="J599" i="24"/>
  <c r="I599" i="24"/>
  <c r="I605" i="24" s="1"/>
  <c r="H599" i="24"/>
  <c r="H605" i="24" s="1"/>
  <c r="G599" i="24"/>
  <c r="F599" i="24"/>
  <c r="F605" i="24" s="1"/>
  <c r="E599" i="24"/>
  <c r="E605" i="24" s="1"/>
  <c r="D599" i="24"/>
  <c r="D605" i="24" s="1"/>
  <c r="C599" i="24"/>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M585" i="24"/>
  <c r="L585" i="24"/>
  <c r="L588" i="24" s="1"/>
  <c r="K585" i="24"/>
  <c r="J585" i="24"/>
  <c r="I585" i="24"/>
  <c r="H585" i="24"/>
  <c r="G585" i="24"/>
  <c r="F585" i="24"/>
  <c r="E585" i="24"/>
  <c r="D585" i="24"/>
  <c r="C585" i="24"/>
  <c r="B585" i="24"/>
  <c r="O584" i="24"/>
  <c r="N584" i="24"/>
  <c r="M584" i="24"/>
  <c r="L584" i="24"/>
  <c r="K584" i="24"/>
  <c r="J584" i="24"/>
  <c r="J588" i="24" s="1"/>
  <c r="I584" i="24"/>
  <c r="H584" i="24"/>
  <c r="G584" i="24"/>
  <c r="G588" i="24" s="1"/>
  <c r="F584" i="24"/>
  <c r="E584" i="24"/>
  <c r="D584" i="24"/>
  <c r="C584" i="24"/>
  <c r="B584" i="24"/>
  <c r="B588" i="24" s="1"/>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D579" i="24"/>
  <c r="C579" i="24"/>
  <c r="B579" i="24"/>
  <c r="O578" i="24"/>
  <c r="N578" i="24"/>
  <c r="N581" i="24" s="1"/>
  <c r="M578" i="24"/>
  <c r="L578" i="24"/>
  <c r="K578" i="24"/>
  <c r="J578" i="24"/>
  <c r="I578" i="24"/>
  <c r="H578" i="24"/>
  <c r="G578" i="24"/>
  <c r="F578" i="24"/>
  <c r="E578" i="24"/>
  <c r="D578" i="24"/>
  <c r="C578" i="24"/>
  <c r="B578" i="24"/>
  <c r="O577" i="24"/>
  <c r="N577" i="24"/>
  <c r="M577" i="24"/>
  <c r="L577" i="24"/>
  <c r="K577" i="24"/>
  <c r="J577" i="24"/>
  <c r="J581" i="24" s="1"/>
  <c r="I577" i="24"/>
  <c r="H577" i="24"/>
  <c r="G577" i="24"/>
  <c r="F577" i="24"/>
  <c r="E577" i="24"/>
  <c r="D577" i="24"/>
  <c r="C577" i="24"/>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N564" i="24"/>
  <c r="N567" i="24" s="1"/>
  <c r="M564" i="24"/>
  <c r="L564" i="24"/>
  <c r="K564" i="24"/>
  <c r="J564" i="24"/>
  <c r="I564" i="24"/>
  <c r="H564" i="24"/>
  <c r="G564" i="24"/>
  <c r="F564" i="24"/>
  <c r="E564" i="24"/>
  <c r="D564" i="24"/>
  <c r="C564" i="24"/>
  <c r="B564" i="24"/>
  <c r="O563" i="24"/>
  <c r="N563" i="24"/>
  <c r="M563" i="24"/>
  <c r="L563" i="24"/>
  <c r="K563" i="24"/>
  <c r="J563" i="24"/>
  <c r="J567" i="24" s="1"/>
  <c r="I563" i="24"/>
  <c r="H563" i="24"/>
  <c r="G563" i="24"/>
  <c r="F563" i="24"/>
  <c r="E563" i="24"/>
  <c r="D563" i="24"/>
  <c r="C563" i="24"/>
  <c r="B563" i="24"/>
  <c r="B567" i="24" s="1"/>
  <c r="O543" i="24"/>
  <c r="N543" i="24"/>
  <c r="M543" i="24"/>
  <c r="L543" i="24"/>
  <c r="K543" i="24"/>
  <c r="J543" i="24"/>
  <c r="I543" i="24"/>
  <c r="H543" i="24"/>
  <c r="G543" i="24"/>
  <c r="F543" i="24"/>
  <c r="E543" i="24"/>
  <c r="D543" i="24"/>
  <c r="C543" i="24"/>
  <c r="B543" i="24"/>
  <c r="O542" i="24"/>
  <c r="N542" i="24"/>
  <c r="M542" i="24"/>
  <c r="L542" i="24"/>
  <c r="K542" i="24"/>
  <c r="J542" i="24"/>
  <c r="I542" i="24"/>
  <c r="H542" i="24"/>
  <c r="G542" i="24"/>
  <c r="F542" i="24"/>
  <c r="E542" i="24"/>
  <c r="D542" i="24"/>
  <c r="C542" i="24"/>
  <c r="B542" i="24"/>
  <c r="O541" i="24"/>
  <c r="O544" i="24" s="1"/>
  <c r="N541" i="24"/>
  <c r="M541" i="24"/>
  <c r="L541" i="24"/>
  <c r="K541" i="24"/>
  <c r="J541" i="24"/>
  <c r="I541" i="24"/>
  <c r="H541" i="24"/>
  <c r="G541" i="24"/>
  <c r="F541" i="24"/>
  <c r="E541" i="24"/>
  <c r="D541" i="24"/>
  <c r="C541" i="24"/>
  <c r="B541" i="24"/>
  <c r="O540" i="24"/>
  <c r="N540" i="24"/>
  <c r="N544" i="24" s="1"/>
  <c r="M540" i="24"/>
  <c r="M544" i="24" s="1"/>
  <c r="L540" i="24"/>
  <c r="K540" i="24"/>
  <c r="J540" i="24"/>
  <c r="I540" i="24"/>
  <c r="H540" i="24"/>
  <c r="H544" i="24" s="1"/>
  <c r="G540" i="24"/>
  <c r="F540" i="24"/>
  <c r="E540" i="24"/>
  <c r="E544" i="24" s="1"/>
  <c r="D540" i="24"/>
  <c r="C540" i="24"/>
  <c r="B540" i="24"/>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M533" i="24"/>
  <c r="L533" i="24"/>
  <c r="K533" i="24"/>
  <c r="J533" i="24"/>
  <c r="I533" i="24"/>
  <c r="H533" i="24"/>
  <c r="H536" i="24" s="1"/>
  <c r="G533" i="24"/>
  <c r="F533" i="24"/>
  <c r="E533" i="24"/>
  <c r="D533" i="24"/>
  <c r="C533" i="24"/>
  <c r="B533" i="24"/>
  <c r="O532" i="24"/>
  <c r="O536" i="24" s="1"/>
  <c r="N532" i="24"/>
  <c r="M532" i="24"/>
  <c r="L532" i="24"/>
  <c r="K532" i="24"/>
  <c r="J532" i="24"/>
  <c r="I532" i="24"/>
  <c r="H532" i="24"/>
  <c r="G532" i="24"/>
  <c r="F532" i="24"/>
  <c r="E532" i="24"/>
  <c r="D532" i="24"/>
  <c r="C532" i="24"/>
  <c r="B532"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O528" i="24" s="1"/>
  <c r="N525" i="24"/>
  <c r="N528" i="24" s="1"/>
  <c r="M525" i="24"/>
  <c r="L525" i="24"/>
  <c r="K525" i="24"/>
  <c r="J525" i="24"/>
  <c r="I525" i="24"/>
  <c r="H525" i="24"/>
  <c r="G525" i="24"/>
  <c r="F525" i="24"/>
  <c r="E525" i="24"/>
  <c r="D525" i="24"/>
  <c r="C525" i="24"/>
  <c r="B525" i="24"/>
  <c r="O524" i="24"/>
  <c r="N524" i="24"/>
  <c r="M524" i="24"/>
  <c r="M528" i="24" s="1"/>
  <c r="L524" i="24"/>
  <c r="K524" i="24"/>
  <c r="J524" i="24"/>
  <c r="I524" i="24"/>
  <c r="H524" i="24"/>
  <c r="G524" i="24"/>
  <c r="F524" i="24"/>
  <c r="E524" i="24"/>
  <c r="E528" i="24" s="1"/>
  <c r="D524" i="24"/>
  <c r="C524" i="24"/>
  <c r="B524" i="24"/>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O520" i="24" s="1"/>
  <c r="N517" i="24"/>
  <c r="M517" i="24"/>
  <c r="L517" i="24"/>
  <c r="K517" i="24"/>
  <c r="J517" i="24"/>
  <c r="I517" i="24"/>
  <c r="H517" i="24"/>
  <c r="G517" i="24"/>
  <c r="F517" i="24"/>
  <c r="E517" i="24"/>
  <c r="D517" i="24"/>
  <c r="C517" i="24"/>
  <c r="B517" i="24"/>
  <c r="O516" i="24"/>
  <c r="N516" i="24"/>
  <c r="M516" i="24"/>
  <c r="M520" i="24" s="1"/>
  <c r="L516" i="24"/>
  <c r="K516" i="24"/>
  <c r="J516" i="24"/>
  <c r="J520" i="24" s="1"/>
  <c r="I516" i="24"/>
  <c r="H516" i="24"/>
  <c r="G516" i="24"/>
  <c r="F516" i="24"/>
  <c r="E516" i="24"/>
  <c r="E520" i="24" s="1"/>
  <c r="D516" i="24"/>
  <c r="C516" i="24"/>
  <c r="B516" i="24"/>
  <c r="B520" i="24" s="1"/>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O503" i="24" s="1"/>
  <c r="N500" i="24"/>
  <c r="M500" i="24"/>
  <c r="L500" i="24"/>
  <c r="K500" i="24"/>
  <c r="J500" i="24"/>
  <c r="I500" i="24"/>
  <c r="H500" i="24"/>
  <c r="G500" i="24"/>
  <c r="F500" i="24"/>
  <c r="E500" i="24"/>
  <c r="D500" i="24"/>
  <c r="C500" i="24"/>
  <c r="B500" i="24"/>
  <c r="O499" i="24"/>
  <c r="N499" i="24"/>
  <c r="M499" i="24"/>
  <c r="M503" i="24" s="1"/>
  <c r="L499" i="24"/>
  <c r="K499" i="24"/>
  <c r="J499" i="24"/>
  <c r="I499" i="24"/>
  <c r="H499" i="24"/>
  <c r="G499" i="24"/>
  <c r="F499" i="24"/>
  <c r="F503" i="24" s="1"/>
  <c r="E499" i="24"/>
  <c r="D499" i="24"/>
  <c r="C499" i="24"/>
  <c r="B499" i="24"/>
  <c r="K496" i="24"/>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O496" i="24" s="1"/>
  <c r="N493" i="24"/>
  <c r="M493" i="24"/>
  <c r="L493" i="24"/>
  <c r="K493" i="24"/>
  <c r="J493" i="24"/>
  <c r="I493" i="24"/>
  <c r="H493" i="24"/>
  <c r="G493" i="24"/>
  <c r="F493" i="24"/>
  <c r="E493" i="24"/>
  <c r="D493" i="24"/>
  <c r="C493" i="24"/>
  <c r="B493" i="24"/>
  <c r="O492" i="24"/>
  <c r="N492" i="24"/>
  <c r="N496" i="24" s="1"/>
  <c r="M492" i="24"/>
  <c r="M496" i="24" s="1"/>
  <c r="L492" i="24"/>
  <c r="K492" i="24"/>
  <c r="J492" i="24"/>
  <c r="J496" i="24" s="1"/>
  <c r="I492" i="24"/>
  <c r="H492" i="24"/>
  <c r="G492" i="24"/>
  <c r="F492" i="24"/>
  <c r="E492" i="24"/>
  <c r="E496" i="24" s="1"/>
  <c r="D492" i="24"/>
  <c r="C492" i="24"/>
  <c r="B492" i="24"/>
  <c r="B496" i="24" s="1"/>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N487" i="24"/>
  <c r="N490" i="24" s="1"/>
  <c r="M487" i="24"/>
  <c r="L487" i="24"/>
  <c r="K487" i="24"/>
  <c r="J487" i="24"/>
  <c r="I487" i="24"/>
  <c r="H487" i="24"/>
  <c r="G487" i="24"/>
  <c r="F487" i="24"/>
  <c r="E487" i="24"/>
  <c r="D487" i="24"/>
  <c r="C487" i="24"/>
  <c r="B487" i="24"/>
  <c r="O486" i="24"/>
  <c r="N486" i="24"/>
  <c r="M486" i="24"/>
  <c r="L486" i="24"/>
  <c r="L490" i="24" s="1"/>
  <c r="K486" i="24"/>
  <c r="J486" i="24"/>
  <c r="I486" i="24"/>
  <c r="H486" i="24"/>
  <c r="G486" i="24"/>
  <c r="F486" i="24"/>
  <c r="E486" i="24"/>
  <c r="D486" i="24"/>
  <c r="D490" i="24" s="1"/>
  <c r="C486" i="24"/>
  <c r="B486" i="24"/>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N481" i="24"/>
  <c r="M481" i="24"/>
  <c r="L481" i="24"/>
  <c r="K481" i="24"/>
  <c r="J481" i="24"/>
  <c r="I481" i="24"/>
  <c r="H481" i="24"/>
  <c r="G481" i="24"/>
  <c r="F481" i="24"/>
  <c r="E481" i="24"/>
  <c r="D481" i="24"/>
  <c r="C481" i="24"/>
  <c r="B481" i="24"/>
  <c r="O480" i="24"/>
  <c r="N480" i="24"/>
  <c r="M480" i="24"/>
  <c r="L480" i="24"/>
  <c r="K480" i="24"/>
  <c r="J480" i="24"/>
  <c r="I480" i="24"/>
  <c r="H480" i="24"/>
  <c r="G480" i="24"/>
  <c r="F480" i="24"/>
  <c r="E480" i="24"/>
  <c r="D480" i="24"/>
  <c r="C480" i="24"/>
  <c r="B480" i="24"/>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N478" i="24" s="1"/>
  <c r="M475" i="24"/>
  <c r="L475" i="24"/>
  <c r="K475" i="24"/>
  <c r="J475" i="24"/>
  <c r="I475" i="24"/>
  <c r="H475" i="24"/>
  <c r="G475" i="24"/>
  <c r="F475" i="24"/>
  <c r="E475" i="24"/>
  <c r="D475" i="24"/>
  <c r="C475" i="24"/>
  <c r="B475" i="24"/>
  <c r="O474" i="24"/>
  <c r="O478" i="24" s="1"/>
  <c r="N474" i="24"/>
  <c r="M474" i="24"/>
  <c r="L474" i="24"/>
  <c r="L478" i="24" s="1"/>
  <c r="K474" i="24"/>
  <c r="J474" i="24"/>
  <c r="I474" i="24"/>
  <c r="H474" i="24"/>
  <c r="G474" i="24"/>
  <c r="G478" i="24" s="1"/>
  <c r="F474" i="24"/>
  <c r="E474" i="24"/>
  <c r="D474" i="24"/>
  <c r="D478" i="24" s="1"/>
  <c r="C474" i="24"/>
  <c r="B474" i="24"/>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M469" i="24"/>
  <c r="L469" i="24"/>
  <c r="K469" i="24"/>
  <c r="J469" i="24"/>
  <c r="I469" i="24"/>
  <c r="H469" i="24"/>
  <c r="G469" i="24"/>
  <c r="F469" i="24"/>
  <c r="E469" i="24"/>
  <c r="D469" i="24"/>
  <c r="C469" i="24"/>
  <c r="B469" i="24"/>
  <c r="O468" i="24"/>
  <c r="N468" i="24"/>
  <c r="M468" i="24"/>
  <c r="L468" i="24"/>
  <c r="L472" i="24" s="1"/>
  <c r="K468" i="24"/>
  <c r="J468" i="24"/>
  <c r="I468" i="24"/>
  <c r="H468" i="24"/>
  <c r="G468" i="24"/>
  <c r="G472" i="24" s="1"/>
  <c r="F468" i="24"/>
  <c r="E468" i="24"/>
  <c r="D468" i="24"/>
  <c r="D472" i="24" s="1"/>
  <c r="C468" i="24"/>
  <c r="B468" i="24"/>
  <c r="O464" i="24"/>
  <c r="O510" i="24" s="1"/>
  <c r="N464" i="24"/>
  <c r="M464" i="24"/>
  <c r="M510" i="24" s="1"/>
  <c r="M550" i="24" s="1"/>
  <c r="L464" i="24"/>
  <c r="K464" i="24"/>
  <c r="K510" i="24" s="1"/>
  <c r="J464" i="24"/>
  <c r="J510" i="24" s="1"/>
  <c r="J550" i="24" s="1"/>
  <c r="I464" i="24"/>
  <c r="H464" i="24"/>
  <c r="H510" i="24" s="1"/>
  <c r="G464" i="24"/>
  <c r="G510" i="24" s="1"/>
  <c r="F464" i="24"/>
  <c r="E464" i="24"/>
  <c r="E510" i="24" s="1"/>
  <c r="E550" i="24" s="1"/>
  <c r="D464" i="24"/>
  <c r="C464" i="24"/>
  <c r="C510" i="24" s="1"/>
  <c r="B464" i="24"/>
  <c r="B510" i="24" s="1"/>
  <c r="B550" i="24" s="1"/>
  <c r="O463" i="24"/>
  <c r="N463" i="24"/>
  <c r="N509" i="24" s="1"/>
  <c r="M463" i="24"/>
  <c r="M509" i="24" s="1"/>
  <c r="L463" i="24"/>
  <c r="K463" i="24"/>
  <c r="K509" i="24" s="1"/>
  <c r="K549" i="24" s="1"/>
  <c r="J463" i="24"/>
  <c r="I463" i="24"/>
  <c r="I509" i="24" s="1"/>
  <c r="H463" i="24"/>
  <c r="H509" i="24" s="1"/>
  <c r="H549" i="24" s="1"/>
  <c r="G463" i="24"/>
  <c r="F463" i="24"/>
  <c r="F509" i="24" s="1"/>
  <c r="E463" i="24"/>
  <c r="E509" i="24" s="1"/>
  <c r="D463" i="24"/>
  <c r="C463" i="24"/>
  <c r="C509" i="24" s="1"/>
  <c r="C549" i="24" s="1"/>
  <c r="B463" i="24"/>
  <c r="O462" i="24"/>
  <c r="O508" i="24" s="1"/>
  <c r="N462" i="24"/>
  <c r="N508" i="24" s="1"/>
  <c r="N548" i="24" s="1"/>
  <c r="M462" i="24"/>
  <c r="L462" i="24"/>
  <c r="L508" i="24" s="1"/>
  <c r="K462" i="24"/>
  <c r="K508" i="24" s="1"/>
  <c r="J462" i="24"/>
  <c r="I462" i="24"/>
  <c r="I508" i="24" s="1"/>
  <c r="I548" i="24" s="1"/>
  <c r="H462" i="24"/>
  <c r="G462" i="24"/>
  <c r="G508" i="24" s="1"/>
  <c r="F462" i="24"/>
  <c r="F508" i="24" s="1"/>
  <c r="F548" i="24" s="1"/>
  <c r="E462" i="24"/>
  <c r="D462" i="24"/>
  <c r="D508" i="24" s="1"/>
  <c r="C462" i="24"/>
  <c r="C508" i="24" s="1"/>
  <c r="B462" i="24"/>
  <c r="O461" i="24"/>
  <c r="O507" i="24" s="1"/>
  <c r="O547" i="24" s="1"/>
  <c r="N461" i="24"/>
  <c r="M461" i="24"/>
  <c r="M507" i="24" s="1"/>
  <c r="L461" i="24"/>
  <c r="L465" i="24" s="1"/>
  <c r="K461" i="24"/>
  <c r="J461" i="24"/>
  <c r="J507" i="24" s="1"/>
  <c r="I461" i="24"/>
  <c r="I507" i="24" s="1"/>
  <c r="H461" i="24"/>
  <c r="G461" i="24"/>
  <c r="G507" i="24" s="1"/>
  <c r="G547" i="24" s="1"/>
  <c r="F461" i="24"/>
  <c r="E461" i="24"/>
  <c r="E507" i="24" s="1"/>
  <c r="D461" i="24"/>
  <c r="D465" i="24" s="1"/>
  <c r="C461" i="24"/>
  <c r="B461" i="24"/>
  <c r="B50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L451" i="24"/>
  <c r="K451" i="24"/>
  <c r="J451" i="24"/>
  <c r="I451" i="24"/>
  <c r="H451" i="24"/>
  <c r="G451" i="24"/>
  <c r="F451" i="24"/>
  <c r="E451" i="24"/>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K445" i="24"/>
  <c r="O444" i="24"/>
  <c r="O445" i="24" s="1"/>
  <c r="N444" i="24"/>
  <c r="N445" i="24" s="1"/>
  <c r="M444" i="24"/>
  <c r="L444" i="24"/>
  <c r="K444" i="24"/>
  <c r="J444" i="24"/>
  <c r="I444" i="24"/>
  <c r="H444" i="24"/>
  <c r="G444" i="24"/>
  <c r="G445" i="24" s="1"/>
  <c r="F444" i="24"/>
  <c r="E444" i="24"/>
  <c r="D444" i="24"/>
  <c r="C444" i="24"/>
  <c r="C445" i="24" s="1"/>
  <c r="B444" i="24"/>
  <c r="B445" i="24" s="1"/>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N438" i="24"/>
  <c r="M438" i="24"/>
  <c r="L438" i="24"/>
  <c r="K438" i="24"/>
  <c r="J438" i="24"/>
  <c r="I438" i="24"/>
  <c r="H438" i="24"/>
  <c r="G438" i="24"/>
  <c r="F438" i="24"/>
  <c r="E438" i="24"/>
  <c r="D438" i="24"/>
  <c r="C438" i="24"/>
  <c r="B438" i="24"/>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K433" i="24"/>
  <c r="F433" i="24"/>
  <c r="O432" i="24"/>
  <c r="O433" i="24" s="1"/>
  <c r="N432" i="24"/>
  <c r="N433" i="24" s="1"/>
  <c r="M432" i="24"/>
  <c r="L432" i="24"/>
  <c r="L433" i="24" s="1"/>
  <c r="K432" i="24"/>
  <c r="J432" i="24"/>
  <c r="J433" i="24" s="1"/>
  <c r="I432" i="24"/>
  <c r="H432" i="24"/>
  <c r="H433" i="24" s="1"/>
  <c r="G432" i="24"/>
  <c r="G433" i="24" s="1"/>
  <c r="F432" i="24"/>
  <c r="E432" i="24"/>
  <c r="D432" i="24"/>
  <c r="D433" i="24" s="1"/>
  <c r="C432" i="24"/>
  <c r="C433" i="24" s="1"/>
  <c r="B432" i="24"/>
  <c r="B433" i="24" s="1"/>
  <c r="O431" i="24"/>
  <c r="N431" i="24"/>
  <c r="M431" i="24"/>
  <c r="L431" i="24"/>
  <c r="K431" i="24"/>
  <c r="J431" i="24"/>
  <c r="I431" i="24"/>
  <c r="H431" i="24"/>
  <c r="G431" i="24"/>
  <c r="F431" i="24"/>
  <c r="E431" i="24"/>
  <c r="D431" i="24"/>
  <c r="C431" i="24"/>
  <c r="B431" i="24"/>
  <c r="O430" i="24"/>
  <c r="N430" i="24"/>
  <c r="M430" i="24"/>
  <c r="L430" i="24"/>
  <c r="K430" i="24"/>
  <c r="J430" i="24"/>
  <c r="I430" i="24"/>
  <c r="H430" i="24"/>
  <c r="G430" i="24"/>
  <c r="F430" i="24"/>
  <c r="E430" i="24"/>
  <c r="D430" i="24"/>
  <c r="C430" i="24"/>
  <c r="B430" i="24"/>
  <c r="O429" i="24"/>
  <c r="N429" i="24"/>
  <c r="M429" i="24"/>
  <c r="L429" i="24"/>
  <c r="K429" i="24"/>
  <c r="J429" i="24"/>
  <c r="I429" i="24"/>
  <c r="H429" i="24"/>
  <c r="G429" i="24"/>
  <c r="F429" i="24"/>
  <c r="E429" i="24"/>
  <c r="D429" i="24"/>
  <c r="C429" i="24"/>
  <c r="B429" i="24"/>
  <c r="O426" i="24"/>
  <c r="N426" i="24"/>
  <c r="M426" i="24"/>
  <c r="L426" i="24"/>
  <c r="K426" i="24"/>
  <c r="J426" i="24"/>
  <c r="I426" i="24"/>
  <c r="H426" i="24"/>
  <c r="G426" i="24"/>
  <c r="F426" i="24"/>
  <c r="E426" i="24"/>
  <c r="D426" i="24"/>
  <c r="C426" i="24"/>
  <c r="B426" i="24"/>
  <c r="O425" i="24"/>
  <c r="N425" i="24"/>
  <c r="M425" i="24"/>
  <c r="L425" i="24"/>
  <c r="K425" i="24"/>
  <c r="J425" i="24"/>
  <c r="I425" i="24"/>
  <c r="H425" i="24"/>
  <c r="G425" i="24"/>
  <c r="F425" i="24"/>
  <c r="E425" i="24"/>
  <c r="D425" i="24"/>
  <c r="C425" i="24"/>
  <c r="B425" i="24"/>
  <c r="O424" i="24"/>
  <c r="N424" i="24"/>
  <c r="M424" i="24"/>
  <c r="L424" i="24"/>
  <c r="K424" i="24"/>
  <c r="J424" i="24"/>
  <c r="I424" i="24"/>
  <c r="H424" i="24"/>
  <c r="G424" i="24"/>
  <c r="F424" i="24"/>
  <c r="E424" i="24"/>
  <c r="D424" i="24"/>
  <c r="C424" i="24"/>
  <c r="B424" i="24"/>
  <c r="O423" i="24"/>
  <c r="N423" i="24"/>
  <c r="M423" i="24"/>
  <c r="L423" i="24"/>
  <c r="K423" i="24"/>
  <c r="J423" i="24"/>
  <c r="I423" i="24"/>
  <c r="H423" i="24"/>
  <c r="G423" i="24"/>
  <c r="F423" i="24"/>
  <c r="E423" i="24"/>
  <c r="D423" i="24"/>
  <c r="C423" i="24"/>
  <c r="B423" i="24"/>
  <c r="K421" i="24"/>
  <c r="O420" i="24"/>
  <c r="O421" i="24" s="1"/>
  <c r="N420" i="24"/>
  <c r="N421" i="24" s="1"/>
  <c r="M420" i="24"/>
  <c r="L420" i="24"/>
  <c r="K420" i="24"/>
  <c r="J420" i="24"/>
  <c r="J421" i="24" s="1"/>
  <c r="I420" i="24"/>
  <c r="H420" i="24"/>
  <c r="G420" i="24"/>
  <c r="G421" i="24" s="1"/>
  <c r="F420" i="24"/>
  <c r="E420" i="24"/>
  <c r="D420" i="24"/>
  <c r="C420" i="24"/>
  <c r="C421" i="24" s="1"/>
  <c r="B420" i="24"/>
  <c r="B421" i="24" s="1"/>
  <c r="O419" i="24"/>
  <c r="N419" i="24"/>
  <c r="M419" i="24"/>
  <c r="L419" i="24"/>
  <c r="K419" i="24"/>
  <c r="J419" i="24"/>
  <c r="I419" i="24"/>
  <c r="H419" i="24"/>
  <c r="G419" i="24"/>
  <c r="F419" i="24"/>
  <c r="E419" i="24"/>
  <c r="D419" i="24"/>
  <c r="C419" i="24"/>
  <c r="B419" i="24"/>
  <c r="O418" i="24"/>
  <c r="N418" i="24"/>
  <c r="M418" i="24"/>
  <c r="L418" i="24"/>
  <c r="K418" i="24"/>
  <c r="J418" i="24"/>
  <c r="I418" i="24"/>
  <c r="H418" i="24"/>
  <c r="G418" i="24"/>
  <c r="F418" i="24"/>
  <c r="E418" i="24"/>
  <c r="D418" i="24"/>
  <c r="C418" i="24"/>
  <c r="B418" i="24"/>
  <c r="O417" i="24"/>
  <c r="N417" i="24"/>
  <c r="M417" i="24"/>
  <c r="L417" i="24"/>
  <c r="K417" i="24"/>
  <c r="J417" i="24"/>
  <c r="I417" i="24"/>
  <c r="H417" i="24"/>
  <c r="G417" i="24"/>
  <c r="F417" i="24"/>
  <c r="E417" i="24"/>
  <c r="D417" i="24"/>
  <c r="C417" i="24"/>
  <c r="B417" i="24"/>
  <c r="O414" i="24"/>
  <c r="N414" i="24"/>
  <c r="M414" i="24"/>
  <c r="L414" i="24"/>
  <c r="K414" i="24"/>
  <c r="J414" i="24"/>
  <c r="J415" i="24" s="1"/>
  <c r="I414" i="24"/>
  <c r="H414" i="24"/>
  <c r="G414" i="24"/>
  <c r="F414" i="24"/>
  <c r="E414" i="24"/>
  <c r="D414" i="24"/>
  <c r="C414" i="24"/>
  <c r="B414" i="24"/>
  <c r="B415" i="24" s="1"/>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K409" i="24"/>
  <c r="F409" i="24"/>
  <c r="O408" i="24"/>
  <c r="O409" i="24" s="1"/>
  <c r="N408" i="24"/>
  <c r="N409" i="24" s="1"/>
  <c r="M408" i="24"/>
  <c r="L408" i="24"/>
  <c r="K408" i="24"/>
  <c r="J408" i="24"/>
  <c r="I408" i="24"/>
  <c r="H408" i="24"/>
  <c r="G408" i="24"/>
  <c r="G409" i="24" s="1"/>
  <c r="F408" i="24"/>
  <c r="E408" i="24"/>
  <c r="D408" i="24"/>
  <c r="C408" i="24"/>
  <c r="C409" i="24" s="1"/>
  <c r="B408" i="24"/>
  <c r="B409" i="24" s="1"/>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58" i="24" s="1"/>
  <c r="M402" i="24"/>
  <c r="L402" i="24"/>
  <c r="L439" i="24" s="1"/>
  <c r="K402" i="24"/>
  <c r="K458" i="24" s="1"/>
  <c r="J402" i="24"/>
  <c r="I402" i="24"/>
  <c r="I439" i="24" s="1"/>
  <c r="H402" i="24"/>
  <c r="H439" i="24" s="1"/>
  <c r="G402" i="24"/>
  <c r="G458" i="24" s="1"/>
  <c r="F402" i="24"/>
  <c r="F458" i="24" s="1"/>
  <c r="E402" i="24"/>
  <c r="D402" i="24"/>
  <c r="D439" i="24" s="1"/>
  <c r="C402" i="24"/>
  <c r="C458" i="24" s="1"/>
  <c r="B402" i="24"/>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L397" i="24"/>
  <c r="O396" i="24"/>
  <c r="N396" i="24"/>
  <c r="M396" i="24"/>
  <c r="L396" i="24"/>
  <c r="K396" i="24"/>
  <c r="K397" i="24" s="1"/>
  <c r="J396" i="24"/>
  <c r="I396" i="24"/>
  <c r="I397" i="24" s="1"/>
  <c r="H396" i="24"/>
  <c r="H397" i="24" s="1"/>
  <c r="G396" i="24"/>
  <c r="F396" i="24"/>
  <c r="E396" i="24"/>
  <c r="D396" i="24"/>
  <c r="C396" i="24"/>
  <c r="C397" i="24" s="1"/>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G391" i="24"/>
  <c r="C391" i="24"/>
  <c r="B391" i="24"/>
  <c r="O390" i="24"/>
  <c r="O391" i="24" s="1"/>
  <c r="N390" i="24"/>
  <c r="M390" i="24"/>
  <c r="L390" i="24"/>
  <c r="L391" i="24" s="1"/>
  <c r="K390" i="24"/>
  <c r="K391" i="24" s="1"/>
  <c r="J390" i="24"/>
  <c r="I390" i="24"/>
  <c r="H390" i="24"/>
  <c r="H391" i="24" s="1"/>
  <c r="G390" i="24"/>
  <c r="F390" i="24"/>
  <c r="E390" i="24"/>
  <c r="D390" i="24"/>
  <c r="D391" i="24" s="1"/>
  <c r="C390" i="24"/>
  <c r="B390" i="24"/>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O384" i="24"/>
  <c r="O385" i="24" s="1"/>
  <c r="N384" i="24"/>
  <c r="M384" i="24"/>
  <c r="L384" i="24"/>
  <c r="L385" i="24" s="1"/>
  <c r="K384" i="24"/>
  <c r="K385" i="24" s="1"/>
  <c r="J384" i="24"/>
  <c r="I384" i="24"/>
  <c r="I385" i="24" s="1"/>
  <c r="H384" i="24"/>
  <c r="H385" i="24" s="1"/>
  <c r="G384" i="24"/>
  <c r="G385" i="24" s="1"/>
  <c r="F384" i="24"/>
  <c r="E384" i="24"/>
  <c r="D384" i="24"/>
  <c r="D385" i="24" s="1"/>
  <c r="C384" i="24"/>
  <c r="C385" i="24" s="1"/>
  <c r="B384" i="24"/>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9" i="24"/>
  <c r="O378" i="24"/>
  <c r="N378" i="24"/>
  <c r="N379" i="24" s="1"/>
  <c r="M378" i="24"/>
  <c r="L378" i="24"/>
  <c r="K378" i="24"/>
  <c r="K379" i="24" s="1"/>
  <c r="J378" i="24"/>
  <c r="I378" i="24"/>
  <c r="H378" i="24"/>
  <c r="G378" i="24"/>
  <c r="G379" i="24" s="1"/>
  <c r="F378" i="24"/>
  <c r="F379" i="24" s="1"/>
  <c r="E378" i="24"/>
  <c r="D378" i="24"/>
  <c r="C378" i="24"/>
  <c r="C379" i="24" s="1"/>
  <c r="B378" i="24"/>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M373" i="24"/>
  <c r="L373" i="24"/>
  <c r="H373" i="24"/>
  <c r="O372" i="24"/>
  <c r="O373" i="24" s="1"/>
  <c r="N372" i="24"/>
  <c r="M372" i="24"/>
  <c r="L372" i="24"/>
  <c r="K372" i="24"/>
  <c r="J372" i="24"/>
  <c r="J373" i="24" s="1"/>
  <c r="I372" i="24"/>
  <c r="I373" i="24" s="1"/>
  <c r="H372" i="24"/>
  <c r="G372" i="24"/>
  <c r="G373" i="24" s="1"/>
  <c r="F372" i="24"/>
  <c r="E372" i="24"/>
  <c r="E373" i="24" s="1"/>
  <c r="D372" i="24"/>
  <c r="D373" i="24" s="1"/>
  <c r="C372" i="24"/>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7" i="24"/>
  <c r="K367" i="24"/>
  <c r="C367" i="24"/>
  <c r="O366" i="24"/>
  <c r="N366" i="24"/>
  <c r="M366" i="24"/>
  <c r="M367" i="24" s="1"/>
  <c r="L366" i="24"/>
  <c r="L367" i="24" s="1"/>
  <c r="K366" i="24"/>
  <c r="J366" i="24"/>
  <c r="J367" i="24" s="1"/>
  <c r="I366" i="24"/>
  <c r="I367" i="24" s="1"/>
  <c r="H366" i="24"/>
  <c r="G366" i="24"/>
  <c r="G367" i="24" s="1"/>
  <c r="F366" i="24"/>
  <c r="E366" i="24"/>
  <c r="E367" i="24" s="1"/>
  <c r="D366" i="24"/>
  <c r="D367" i="24" s="1"/>
  <c r="C366" i="24"/>
  <c r="B366" i="24"/>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I361" i="24"/>
  <c r="H361" i="24"/>
  <c r="D361" i="24"/>
  <c r="O360" i="24"/>
  <c r="O361" i="24" s="1"/>
  <c r="N360" i="24"/>
  <c r="M360" i="24"/>
  <c r="M361" i="24" s="1"/>
  <c r="L360" i="24"/>
  <c r="L361" i="24" s="1"/>
  <c r="K360" i="24"/>
  <c r="K361" i="24" s="1"/>
  <c r="J360" i="24"/>
  <c r="J361" i="24" s="1"/>
  <c r="I360" i="24"/>
  <c r="H360" i="24"/>
  <c r="G360" i="24"/>
  <c r="G361" i="24" s="1"/>
  <c r="F360" i="24"/>
  <c r="E360" i="24"/>
  <c r="E361" i="24" s="1"/>
  <c r="D360" i="24"/>
  <c r="C360" i="24"/>
  <c r="C361" i="24" s="1"/>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K355" i="24"/>
  <c r="F355" i="24"/>
  <c r="B355" i="24"/>
  <c r="O354" i="24"/>
  <c r="O355" i="24" s="1"/>
  <c r="N354" i="24"/>
  <c r="M354" i="24"/>
  <c r="M355" i="24" s="1"/>
  <c r="L354" i="24"/>
  <c r="L355" i="24" s="1"/>
  <c r="K354" i="24"/>
  <c r="J354" i="24"/>
  <c r="I354" i="24"/>
  <c r="H354" i="24"/>
  <c r="H355" i="24" s="1"/>
  <c r="G354" i="24"/>
  <c r="G355" i="24" s="1"/>
  <c r="F354" i="24"/>
  <c r="E354" i="24"/>
  <c r="E355" i="24" s="1"/>
  <c r="D354" i="24"/>
  <c r="D355" i="24" s="1"/>
  <c r="C354" i="24"/>
  <c r="C355" i="24" s="1"/>
  <c r="B354" i="24"/>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F215" i="24"/>
  <c r="BB215" i="24"/>
  <c r="AX215" i="24"/>
  <c r="AP215" i="24"/>
  <c r="AH215" i="24"/>
  <c r="AD215" i="24"/>
  <c r="Z215" i="24"/>
  <c r="R215" i="24"/>
  <c r="N215" i="24"/>
  <c r="J215" i="24"/>
  <c r="B215" i="24"/>
  <c r="BL213" i="24"/>
  <c r="BL215" i="24" s="1"/>
  <c r="BK213" i="24"/>
  <c r="BK215" i="24" s="1"/>
  <c r="BJ213" i="24"/>
  <c r="BJ215" i="24" s="1"/>
  <c r="BI213" i="24"/>
  <c r="BI215" i="24" s="1"/>
  <c r="BH213" i="24"/>
  <c r="BH215" i="24" s="1"/>
  <c r="BG213" i="24"/>
  <c r="BG215" i="24" s="1"/>
  <c r="BF213" i="24"/>
  <c r="BE213" i="24"/>
  <c r="BE215" i="24" s="1"/>
  <c r="BD213" i="24"/>
  <c r="BD215" i="24" s="1"/>
  <c r="BC213" i="24"/>
  <c r="BC215" i="24" s="1"/>
  <c r="BB213" i="24"/>
  <c r="BA213" i="24"/>
  <c r="BA215" i="24" s="1"/>
  <c r="AZ213" i="24"/>
  <c r="AZ215" i="24" s="1"/>
  <c r="AY213" i="24"/>
  <c r="AY215" i="24" s="1"/>
  <c r="AX213" i="24"/>
  <c r="AW213" i="24"/>
  <c r="AW215" i="24" s="1"/>
  <c r="AV213" i="24"/>
  <c r="AV215" i="24" s="1"/>
  <c r="AU213" i="24"/>
  <c r="AU215" i="24" s="1"/>
  <c r="AT213" i="24"/>
  <c r="AT215" i="24" s="1"/>
  <c r="AS213" i="24"/>
  <c r="AS215" i="24" s="1"/>
  <c r="AR213" i="24"/>
  <c r="AR215" i="24" s="1"/>
  <c r="AQ213" i="24"/>
  <c r="AQ215" i="24" s="1"/>
  <c r="AP213" i="24"/>
  <c r="AO213" i="24"/>
  <c r="AO215" i="24" s="1"/>
  <c r="AN213" i="24"/>
  <c r="AN215" i="24" s="1"/>
  <c r="AM213" i="24"/>
  <c r="AM215" i="24" s="1"/>
  <c r="AL213" i="24"/>
  <c r="AL215" i="24" s="1"/>
  <c r="AK213" i="24"/>
  <c r="AK215" i="24" s="1"/>
  <c r="AJ213" i="24"/>
  <c r="AJ215" i="24" s="1"/>
  <c r="AI213" i="24"/>
  <c r="AI215" i="24" s="1"/>
  <c r="AH213" i="24"/>
  <c r="AG213" i="24"/>
  <c r="AG215" i="24" s="1"/>
  <c r="AF213" i="24"/>
  <c r="AF215" i="24" s="1"/>
  <c r="AE213" i="24"/>
  <c r="AE215" i="24" s="1"/>
  <c r="AD213" i="24"/>
  <c r="AC213" i="24"/>
  <c r="AC215" i="24" s="1"/>
  <c r="AB213" i="24"/>
  <c r="AB215" i="24" s="1"/>
  <c r="AA213" i="24"/>
  <c r="AA215" i="24" s="1"/>
  <c r="Z213" i="24"/>
  <c r="Y213" i="24"/>
  <c r="Y215" i="24" s="1"/>
  <c r="X213" i="24"/>
  <c r="X215" i="24" s="1"/>
  <c r="W213" i="24"/>
  <c r="W215" i="24" s="1"/>
  <c r="V213" i="24"/>
  <c r="V215" i="24" s="1"/>
  <c r="U213" i="24"/>
  <c r="U215" i="24" s="1"/>
  <c r="T213" i="24"/>
  <c r="T215" i="24" s="1"/>
  <c r="S213" i="24"/>
  <c r="S215" i="24" s="1"/>
  <c r="R213" i="24"/>
  <c r="Q213" i="24"/>
  <c r="Q215" i="24" s="1"/>
  <c r="P213" i="24"/>
  <c r="P215" i="24" s="1"/>
  <c r="O213" i="24"/>
  <c r="O215" i="24" s="1"/>
  <c r="N213" i="24"/>
  <c r="M213" i="24"/>
  <c r="M215" i="24" s="1"/>
  <c r="L213" i="24"/>
  <c r="L215" i="24" s="1"/>
  <c r="K213" i="24"/>
  <c r="K215" i="24" s="1"/>
  <c r="J213" i="24"/>
  <c r="I213" i="24"/>
  <c r="I215" i="24" s="1"/>
  <c r="H213" i="24"/>
  <c r="H215" i="24" s="1"/>
  <c r="G213" i="24"/>
  <c r="G215" i="24" s="1"/>
  <c r="F213" i="24"/>
  <c r="F215" i="24" s="1"/>
  <c r="E213" i="24"/>
  <c r="E215" i="24" s="1"/>
  <c r="D213" i="24"/>
  <c r="D215" i="24" s="1"/>
  <c r="C213" i="24"/>
  <c r="C215" i="24" s="1"/>
  <c r="B213" i="24"/>
  <c r="BJ125" i="24"/>
  <c r="BC125" i="24"/>
  <c r="BK123" i="24"/>
  <c r="BK125" i="24" s="1"/>
  <c r="BJ123" i="24"/>
  <c r="BI123" i="24"/>
  <c r="BH123" i="24"/>
  <c r="BG123" i="24"/>
  <c r="BF123" i="24"/>
  <c r="BE123" i="24"/>
  <c r="BD123" i="24"/>
  <c r="BC123" i="24"/>
  <c r="BK122" i="24"/>
  <c r="BK124" i="24" s="1"/>
  <c r="BJ122" i="24"/>
  <c r="BJ124" i="24" s="1"/>
  <c r="BI122" i="24"/>
  <c r="BI124" i="24" s="1"/>
  <c r="BH122" i="24"/>
  <c r="BH124" i="24" s="1"/>
  <c r="BG122" i="24"/>
  <c r="BG124" i="24" s="1"/>
  <c r="BF122" i="24"/>
  <c r="BF124" i="24" s="1"/>
  <c r="BE122" i="24"/>
  <c r="BE124" i="24" s="1"/>
  <c r="BD122" i="24"/>
  <c r="BD124" i="24" s="1"/>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J124" i="24" s="1"/>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R122" i="24"/>
  <c r="R124" i="24" s="1"/>
  <c r="Q122" i="24"/>
  <c r="Q124" i="24" s="1"/>
  <c r="P122" i="24"/>
  <c r="P124" i="24" s="1"/>
  <c r="O122" i="24"/>
  <c r="O124" i="24" s="1"/>
  <c r="N122" i="24"/>
  <c r="N124" i="24" s="1"/>
  <c r="M122" i="24"/>
  <c r="M124" i="24" s="1"/>
  <c r="L122" i="24"/>
  <c r="L124" i="24" s="1"/>
  <c r="K122" i="24"/>
  <c r="K124" i="24" s="1"/>
  <c r="J122" i="24"/>
  <c r="J124" i="24" s="1"/>
  <c r="I122" i="24"/>
  <c r="I124" i="24" s="1"/>
  <c r="H122" i="24"/>
  <c r="H124" i="24" s="1"/>
  <c r="G122" i="24"/>
  <c r="G124" i="24" s="1"/>
  <c r="F122" i="24"/>
  <c r="F124" i="24" s="1"/>
  <c r="E122" i="24"/>
  <c r="E124" i="24" s="1"/>
  <c r="D122" i="24"/>
  <c r="D124" i="24" s="1"/>
  <c r="C122" i="24"/>
  <c r="C124" i="24" s="1"/>
  <c r="B122" i="24"/>
  <c r="B1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A119" i="24"/>
  <c r="AZ119" i="24"/>
  <c r="AZ123" i="24" s="1"/>
  <c r="AY119" i="24"/>
  <c r="AX119" i="24"/>
  <c r="AX123" i="24" s="1"/>
  <c r="AW119" i="24"/>
  <c r="AV119" i="24"/>
  <c r="AU119" i="24"/>
  <c r="AU123" i="24" s="1"/>
  <c r="AU125" i="24" s="1"/>
  <c r="AT119" i="24"/>
  <c r="AS119" i="24"/>
  <c r="AR119" i="24"/>
  <c r="AR123" i="24" s="1"/>
  <c r="AQ119" i="24"/>
  <c r="AP119" i="24"/>
  <c r="AP123" i="24" s="1"/>
  <c r="AO119" i="24"/>
  <c r="AN119" i="24"/>
  <c r="AM119" i="24"/>
  <c r="AM123" i="24" s="1"/>
  <c r="AM125" i="24" s="1"/>
  <c r="AL119" i="24"/>
  <c r="AK119" i="24"/>
  <c r="AJ119" i="24"/>
  <c r="AJ123" i="24" s="1"/>
  <c r="AI119" i="24"/>
  <c r="AH119" i="24"/>
  <c r="AH123" i="24" s="1"/>
  <c r="AG119" i="24"/>
  <c r="AF119" i="24"/>
  <c r="AE119" i="24"/>
  <c r="AE123" i="24" s="1"/>
  <c r="AE125" i="24" s="1"/>
  <c r="AD119" i="24"/>
  <c r="AC119" i="24"/>
  <c r="AB119" i="24"/>
  <c r="AB123" i="24" s="1"/>
  <c r="AA119" i="24"/>
  <c r="Z119" i="24"/>
  <c r="Z123" i="24" s="1"/>
  <c r="Y119" i="24"/>
  <c r="X119" i="24"/>
  <c r="W119" i="24"/>
  <c r="W123" i="24" s="1"/>
  <c r="W125" i="24" s="1"/>
  <c r="V119" i="24"/>
  <c r="U119" i="24"/>
  <c r="T119" i="24"/>
  <c r="T123" i="24" s="1"/>
  <c r="S119" i="24"/>
  <c r="R119" i="24"/>
  <c r="R123" i="24" s="1"/>
  <c r="Q119" i="24"/>
  <c r="P119" i="24"/>
  <c r="O119" i="24"/>
  <c r="O123" i="24" s="1"/>
  <c r="O125" i="24" s="1"/>
  <c r="N119" i="24"/>
  <c r="M119" i="24"/>
  <c r="L119" i="24"/>
  <c r="L123" i="24" s="1"/>
  <c r="K119" i="24"/>
  <c r="J119" i="24"/>
  <c r="J123" i="24" s="1"/>
  <c r="I119" i="24"/>
  <c r="H119" i="24"/>
  <c r="G119" i="24"/>
  <c r="G123" i="24" s="1"/>
  <c r="G125" i="24" s="1"/>
  <c r="F119" i="24"/>
  <c r="E119" i="24"/>
  <c r="D119" i="24"/>
  <c r="D123" i="24" s="1"/>
  <c r="C119" i="24"/>
  <c r="B119" i="24"/>
  <c r="B123" i="24" s="1"/>
  <c r="N721" i="22"/>
  <c r="O720" i="22"/>
  <c r="M717" i="22"/>
  <c r="N716" i="22"/>
  <c r="N717" i="22" s="1"/>
  <c r="L713" i="22"/>
  <c r="M712" i="22"/>
  <c r="N712" i="22" s="1"/>
  <c r="K709" i="22"/>
  <c r="L708" i="22"/>
  <c r="M708" i="22" s="1"/>
  <c r="J705" i="22"/>
  <c r="K704" i="22"/>
  <c r="K705" i="22" s="1"/>
  <c r="K707" i="22" s="1"/>
  <c r="I701" i="22"/>
  <c r="J700" i="22"/>
  <c r="K700" i="22" s="1"/>
  <c r="H697" i="22"/>
  <c r="I696" i="22"/>
  <c r="I697" i="22" s="1"/>
  <c r="G693" i="22"/>
  <c r="H692" i="22"/>
  <c r="F689" i="22"/>
  <c r="G688" i="22"/>
  <c r="G689" i="22" s="1"/>
  <c r="E685" i="22"/>
  <c r="F684" i="22"/>
  <c r="F685" i="22" s="1"/>
  <c r="D681" i="22"/>
  <c r="E680" i="22"/>
  <c r="F680" i="22" s="1"/>
  <c r="C677" i="22"/>
  <c r="D676" i="22"/>
  <c r="D677" i="22" s="1"/>
  <c r="B673" i="22"/>
  <c r="C672" i="22"/>
  <c r="C673" i="22" s="1"/>
  <c r="C675" i="22" s="1"/>
  <c r="N669" i="22"/>
  <c r="O664" i="22"/>
  <c r="O661" i="22"/>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N602" i="22"/>
  <c r="M602" i="22"/>
  <c r="M608" i="22" s="1"/>
  <c r="L602" i="22"/>
  <c r="K602" i="22"/>
  <c r="J602" i="22"/>
  <c r="I602" i="22"/>
  <c r="I608" i="22" s="1"/>
  <c r="H602" i="22"/>
  <c r="G602" i="22"/>
  <c r="F602" i="22"/>
  <c r="E602" i="22"/>
  <c r="E608" i="22" s="1"/>
  <c r="D602" i="22"/>
  <c r="C602" i="22"/>
  <c r="B602" i="22"/>
  <c r="O601" i="22"/>
  <c r="O607" i="22" s="1"/>
  <c r="N601" i="22"/>
  <c r="M601" i="22"/>
  <c r="L601" i="22"/>
  <c r="K601" i="22"/>
  <c r="K607" i="22" s="1"/>
  <c r="J601" i="22"/>
  <c r="I601" i="22"/>
  <c r="H601" i="22"/>
  <c r="G601" i="22"/>
  <c r="G607" i="22" s="1"/>
  <c r="F601" i="22"/>
  <c r="E601" i="22"/>
  <c r="D601" i="22"/>
  <c r="C601" i="22"/>
  <c r="C607" i="22" s="1"/>
  <c r="B601" i="22"/>
  <c r="O600" i="22"/>
  <c r="N600" i="22"/>
  <c r="M600" i="22"/>
  <c r="M606" i="22" s="1"/>
  <c r="L600" i="22"/>
  <c r="K600" i="22"/>
  <c r="J600" i="22"/>
  <c r="I600" i="22"/>
  <c r="I606" i="22" s="1"/>
  <c r="H600" i="22"/>
  <c r="G600" i="22"/>
  <c r="F600" i="22"/>
  <c r="E600" i="22"/>
  <c r="E606" i="22" s="1"/>
  <c r="D600" i="22"/>
  <c r="C600" i="22"/>
  <c r="B600" i="22"/>
  <c r="O599" i="22"/>
  <c r="O605" i="22" s="1"/>
  <c r="N599" i="22"/>
  <c r="M599" i="22"/>
  <c r="L599" i="22"/>
  <c r="K599" i="22"/>
  <c r="K605" i="22" s="1"/>
  <c r="J599" i="22"/>
  <c r="I599" i="22"/>
  <c r="H599" i="22"/>
  <c r="G599" i="22"/>
  <c r="G605" i="22" s="1"/>
  <c r="F599" i="22"/>
  <c r="E599" i="22"/>
  <c r="D599" i="22"/>
  <c r="C599" i="22"/>
  <c r="C605" i="22" s="1"/>
  <c r="B599" i="22"/>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K577" i="22"/>
  <c r="J577" i="22"/>
  <c r="J581" i="22" s="1"/>
  <c r="I577" i="22"/>
  <c r="H577" i="22"/>
  <c r="G577" i="22"/>
  <c r="F577" i="22"/>
  <c r="E577" i="22"/>
  <c r="D577" i="22"/>
  <c r="C577" i="22"/>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J567" i="22" s="1"/>
  <c r="I563" i="22"/>
  <c r="H563" i="22"/>
  <c r="G563" i="22"/>
  <c r="F563" i="22"/>
  <c r="E563" i="22"/>
  <c r="D563" i="22"/>
  <c r="C563" i="22"/>
  <c r="B563" i="22"/>
  <c r="O543" i="22"/>
  <c r="D543"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J536" i="22" s="1"/>
  <c r="I532" i="22"/>
  <c r="H532" i="22"/>
  <c r="G532" i="22"/>
  <c r="F532" i="22"/>
  <c r="E532" i="22"/>
  <c r="D532" i="22"/>
  <c r="C532" i="22"/>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J528" i="22" s="1"/>
  <c r="I524" i="22"/>
  <c r="H524" i="22"/>
  <c r="G524" i="22"/>
  <c r="F524" i="22"/>
  <c r="E524" i="22"/>
  <c r="D524" i="22"/>
  <c r="C524" i="22"/>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K486" i="22"/>
  <c r="J486" i="22"/>
  <c r="J490" i="22" s="1"/>
  <c r="I486" i="22"/>
  <c r="H486" i="22"/>
  <c r="G486" i="22"/>
  <c r="F486" i="22"/>
  <c r="E486" i="22"/>
  <c r="D486" i="22"/>
  <c r="C486" i="22"/>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J484" i="22" s="1"/>
  <c r="I480" i="22"/>
  <c r="H480" i="22"/>
  <c r="G480" i="22"/>
  <c r="F480" i="22"/>
  <c r="E480" i="22"/>
  <c r="D480" i="22"/>
  <c r="C480" i="22"/>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J472" i="22" s="1"/>
  <c r="I468" i="22"/>
  <c r="H468" i="22"/>
  <c r="G468" i="22"/>
  <c r="F468" i="22"/>
  <c r="E468" i="22"/>
  <c r="D468" i="22"/>
  <c r="C468" i="22"/>
  <c r="B468" i="22"/>
  <c r="B472" i="22" s="1"/>
  <c r="O464" i="22"/>
  <c r="O510" i="22" s="1"/>
  <c r="O550" i="22" s="1"/>
  <c r="N464" i="22"/>
  <c r="M464" i="22"/>
  <c r="M510" i="22" s="1"/>
  <c r="L464" i="22"/>
  <c r="L510" i="22" s="1"/>
  <c r="K464" i="22"/>
  <c r="K510" i="22" s="1"/>
  <c r="J464" i="22"/>
  <c r="J510" i="22" s="1"/>
  <c r="I464" i="22"/>
  <c r="I510" i="22" s="1"/>
  <c r="H464" i="22"/>
  <c r="H510" i="22" s="1"/>
  <c r="G464" i="22"/>
  <c r="G510" i="22" s="1"/>
  <c r="F464" i="22"/>
  <c r="E464" i="22"/>
  <c r="E510" i="22" s="1"/>
  <c r="D464" i="22"/>
  <c r="D510" i="22" s="1"/>
  <c r="C464" i="22"/>
  <c r="C510" i="22" s="1"/>
  <c r="B464" i="22"/>
  <c r="O463" i="22"/>
  <c r="O509" i="22" s="1"/>
  <c r="N463" i="22"/>
  <c r="N509" i="22" s="1"/>
  <c r="M463" i="22"/>
  <c r="M509" i="22" s="1"/>
  <c r="L463" i="22"/>
  <c r="K463" i="22"/>
  <c r="K509" i="22" s="1"/>
  <c r="J463" i="22"/>
  <c r="J509" i="22" s="1"/>
  <c r="I463" i="22"/>
  <c r="I509" i="22" s="1"/>
  <c r="H463" i="22"/>
  <c r="G463" i="22"/>
  <c r="G509" i="22" s="1"/>
  <c r="F463" i="22"/>
  <c r="F509" i="22" s="1"/>
  <c r="E463" i="22"/>
  <c r="E509" i="22" s="1"/>
  <c r="D463" i="22"/>
  <c r="C463" i="22"/>
  <c r="C509" i="22" s="1"/>
  <c r="B463" i="22"/>
  <c r="B509" i="22" s="1"/>
  <c r="O462" i="22"/>
  <c r="N462" i="22"/>
  <c r="M462" i="22"/>
  <c r="M508" i="22" s="1"/>
  <c r="L462" i="22"/>
  <c r="L508" i="22" s="1"/>
  <c r="K462" i="22"/>
  <c r="K508" i="22" s="1"/>
  <c r="J462" i="22"/>
  <c r="I462" i="22"/>
  <c r="I508" i="22" s="1"/>
  <c r="H462" i="22"/>
  <c r="H508" i="22" s="1"/>
  <c r="G462" i="22"/>
  <c r="G508" i="22" s="1"/>
  <c r="F462" i="22"/>
  <c r="E462" i="22"/>
  <c r="E508" i="22" s="1"/>
  <c r="D462" i="22"/>
  <c r="D508" i="22" s="1"/>
  <c r="C462" i="22"/>
  <c r="C508" i="22" s="1"/>
  <c r="B462" i="22"/>
  <c r="O461" i="22"/>
  <c r="O507" i="22" s="1"/>
  <c r="N461" i="22"/>
  <c r="N507" i="22" s="1"/>
  <c r="M461" i="22"/>
  <c r="M507" i="22" s="1"/>
  <c r="L461" i="22"/>
  <c r="K461" i="22"/>
  <c r="K507" i="22" s="1"/>
  <c r="J461" i="22"/>
  <c r="J507" i="22" s="1"/>
  <c r="I461" i="22"/>
  <c r="I507" i="22" s="1"/>
  <c r="H461" i="22"/>
  <c r="G461" i="22"/>
  <c r="G507" i="22" s="1"/>
  <c r="F461" i="22"/>
  <c r="F507" i="22" s="1"/>
  <c r="E461" i="22"/>
  <c r="E507" i="22" s="1"/>
  <c r="D461" i="22"/>
  <c r="C461" i="22"/>
  <c r="C507" i="22" s="1"/>
  <c r="B461" i="22"/>
  <c r="B507" i="22" s="1"/>
  <c r="O457" i="22"/>
  <c r="O648" i="22" s="1"/>
  <c r="N457" i="22"/>
  <c r="M457" i="22"/>
  <c r="L457" i="22"/>
  <c r="L648" i="22" s="1"/>
  <c r="L655" i="22" s="1"/>
  <c r="K457" i="22"/>
  <c r="K648" i="22" s="1"/>
  <c r="K655" i="22" s="1"/>
  <c r="J457" i="22"/>
  <c r="I457" i="22"/>
  <c r="H457" i="22"/>
  <c r="H648" i="22" s="1"/>
  <c r="H655" i="22" s="1"/>
  <c r="G457" i="22"/>
  <c r="G648" i="22" s="1"/>
  <c r="G655" i="22" s="1"/>
  <c r="F457" i="22"/>
  <c r="E457" i="22"/>
  <c r="D457" i="22"/>
  <c r="D648" i="22" s="1"/>
  <c r="D655" i="22" s="1"/>
  <c r="C457" i="22"/>
  <c r="C648" i="22" s="1"/>
  <c r="C655" i="22" s="1"/>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H426"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J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M402" i="22"/>
  <c r="L402" i="22"/>
  <c r="L458" i="22" s="1"/>
  <c r="K402" i="22"/>
  <c r="J402" i="22"/>
  <c r="J445" i="22" s="1"/>
  <c r="I402" i="22"/>
  <c r="I409" i="22" s="1"/>
  <c r="H402" i="22"/>
  <c r="H458" i="22" s="1"/>
  <c r="G402" i="22"/>
  <c r="F402" i="22"/>
  <c r="E402" i="22"/>
  <c r="D402" i="22"/>
  <c r="D458" i="22" s="1"/>
  <c r="C402" i="22"/>
  <c r="B402" i="22"/>
  <c r="B445"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N396" i="22"/>
  <c r="M396" i="22"/>
  <c r="L396" i="22"/>
  <c r="K396" i="22"/>
  <c r="J396" i="22"/>
  <c r="I396" i="22"/>
  <c r="H396" i="22"/>
  <c r="G396" i="22"/>
  <c r="G397" i="22" s="1"/>
  <c r="F396" i="22"/>
  <c r="E396" i="22"/>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N384" i="22"/>
  <c r="M384" i="22"/>
  <c r="L384" i="22"/>
  <c r="K384" i="22"/>
  <c r="K385" i="22" s="1"/>
  <c r="J384" i="22"/>
  <c r="I384" i="22"/>
  <c r="H384" i="22"/>
  <c r="H385" i="22" s="1"/>
  <c r="G384" i="22"/>
  <c r="G385" i="22" s="1"/>
  <c r="F384" i="22"/>
  <c r="E384" i="22"/>
  <c r="D384" i="22"/>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N379" i="22" s="1"/>
  <c r="M378" i="22"/>
  <c r="L378" i="22"/>
  <c r="K378" i="22"/>
  <c r="J378" i="22"/>
  <c r="J379" i="22" s="1"/>
  <c r="I378" i="22"/>
  <c r="H378" i="22"/>
  <c r="G378" i="22"/>
  <c r="F378" i="22"/>
  <c r="F379" i="22" s="1"/>
  <c r="E378" i="22"/>
  <c r="D378" i="22"/>
  <c r="C378" i="22"/>
  <c r="B378" i="22"/>
  <c r="B379" i="22" s="1"/>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N372" i="22"/>
  <c r="M372" i="22"/>
  <c r="L372" i="22"/>
  <c r="L373" i="22" s="1"/>
  <c r="K372" i="22"/>
  <c r="K373" i="22" s="1"/>
  <c r="J372" i="22"/>
  <c r="I372" i="22"/>
  <c r="H372" i="22"/>
  <c r="G372" i="22"/>
  <c r="G373" i="22" s="1"/>
  <c r="F372" i="22"/>
  <c r="E372" i="22"/>
  <c r="D372" i="22"/>
  <c r="D373" i="22" s="1"/>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N366" i="22"/>
  <c r="M366" i="22"/>
  <c r="L366" i="22"/>
  <c r="L367" i="22" s="1"/>
  <c r="K366" i="22"/>
  <c r="J366" i="22"/>
  <c r="J367" i="22" s="1"/>
  <c r="I366" i="22"/>
  <c r="H366" i="22"/>
  <c r="H367" i="22" s="1"/>
  <c r="G366" i="22"/>
  <c r="F366" i="22"/>
  <c r="E366" i="22"/>
  <c r="D366" i="22"/>
  <c r="D367" i="22" s="1"/>
  <c r="C366" i="22"/>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N360" i="22"/>
  <c r="M360" i="22"/>
  <c r="L360" i="22"/>
  <c r="K360" i="22"/>
  <c r="J360" i="22"/>
  <c r="I360" i="22"/>
  <c r="H360" i="22"/>
  <c r="H361" i="22" s="1"/>
  <c r="G360" i="22"/>
  <c r="F360" i="22"/>
  <c r="E360" i="22"/>
  <c r="D360" i="22"/>
  <c r="C360" i="22"/>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N354" i="22"/>
  <c r="M354" i="22"/>
  <c r="L354" i="22"/>
  <c r="K354" i="22"/>
  <c r="J354" i="22"/>
  <c r="I354" i="22"/>
  <c r="H354" i="22"/>
  <c r="G354" i="22"/>
  <c r="F354" i="22"/>
  <c r="E354" i="22"/>
  <c r="D354" i="22"/>
  <c r="C354" i="22"/>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540" i="22" s="1"/>
  <c r="BC213" i="22"/>
  <c r="BC215" i="22" s="1"/>
  <c r="B541" i="22" s="1"/>
  <c r="BB213" i="22"/>
  <c r="BB215" i="22" s="1"/>
  <c r="B542" i="22" s="1"/>
  <c r="BA213" i="22"/>
  <c r="BA215" i="22" s="1"/>
  <c r="B543" i="22" s="1"/>
  <c r="AZ213" i="22"/>
  <c r="AZ215" i="22" s="1"/>
  <c r="C540" i="22" s="1"/>
  <c r="AY213" i="22"/>
  <c r="AY215" i="22" s="1"/>
  <c r="C541" i="22" s="1"/>
  <c r="AX213" i="22"/>
  <c r="AX215" i="22" s="1"/>
  <c r="C542" i="22" s="1"/>
  <c r="AW213" i="22"/>
  <c r="AW215" i="22" s="1"/>
  <c r="C543" i="22" s="1"/>
  <c r="AV213" i="22"/>
  <c r="AV215" i="22" s="1"/>
  <c r="D540" i="22" s="1"/>
  <c r="AU213" i="22"/>
  <c r="AU215" i="22" s="1"/>
  <c r="D541" i="22" s="1"/>
  <c r="AT213" i="22"/>
  <c r="AT215" i="22" s="1"/>
  <c r="D542" i="22" s="1"/>
  <c r="AS213" i="22"/>
  <c r="AS215" i="22" s="1"/>
  <c r="AR213" i="22"/>
  <c r="AR215" i="22" s="1"/>
  <c r="E540" i="22" s="1"/>
  <c r="AQ213" i="22"/>
  <c r="AQ215" i="22" s="1"/>
  <c r="E541" i="22" s="1"/>
  <c r="AP213" i="22"/>
  <c r="AP215" i="22" s="1"/>
  <c r="E542" i="22" s="1"/>
  <c r="AO213" i="22"/>
  <c r="AO215" i="22" s="1"/>
  <c r="E543" i="22" s="1"/>
  <c r="AN213" i="22"/>
  <c r="AN215" i="22" s="1"/>
  <c r="F540" i="22" s="1"/>
  <c r="AM213" i="22"/>
  <c r="AM215" i="22" s="1"/>
  <c r="F541" i="22" s="1"/>
  <c r="AL213" i="22"/>
  <c r="AL215" i="22" s="1"/>
  <c r="F542" i="22" s="1"/>
  <c r="AK213" i="22"/>
  <c r="AK215" i="22" s="1"/>
  <c r="F543" i="22" s="1"/>
  <c r="AJ213" i="22"/>
  <c r="AJ215" i="22" s="1"/>
  <c r="G540" i="22" s="1"/>
  <c r="AI213" i="22"/>
  <c r="AI215" i="22" s="1"/>
  <c r="G541" i="22" s="1"/>
  <c r="AH213" i="22"/>
  <c r="AH215" i="22" s="1"/>
  <c r="G542" i="22" s="1"/>
  <c r="AG213" i="22"/>
  <c r="AG215" i="22" s="1"/>
  <c r="G543" i="22" s="1"/>
  <c r="AF213" i="22"/>
  <c r="AF215" i="22" s="1"/>
  <c r="H540" i="22" s="1"/>
  <c r="AE213" i="22"/>
  <c r="AE215" i="22" s="1"/>
  <c r="H541" i="22" s="1"/>
  <c r="AD213" i="22"/>
  <c r="AD215" i="22" s="1"/>
  <c r="H542" i="22" s="1"/>
  <c r="AC213" i="22"/>
  <c r="AC215" i="22" s="1"/>
  <c r="H543" i="22" s="1"/>
  <c r="AB213" i="22"/>
  <c r="AB215" i="22" s="1"/>
  <c r="I540" i="22" s="1"/>
  <c r="AA213" i="22"/>
  <c r="AA215" i="22" s="1"/>
  <c r="I541" i="22" s="1"/>
  <c r="Z213" i="22"/>
  <c r="Z215" i="22" s="1"/>
  <c r="I542" i="22" s="1"/>
  <c r="Y213" i="22"/>
  <c r="Y215" i="22" s="1"/>
  <c r="I543" i="22" s="1"/>
  <c r="X213" i="22"/>
  <c r="X215" i="22" s="1"/>
  <c r="J540" i="22" s="1"/>
  <c r="W213" i="22"/>
  <c r="W215" i="22" s="1"/>
  <c r="J541" i="22" s="1"/>
  <c r="V213" i="22"/>
  <c r="V215" i="22" s="1"/>
  <c r="J542" i="22" s="1"/>
  <c r="U213" i="22"/>
  <c r="U215" i="22" s="1"/>
  <c r="J543" i="22" s="1"/>
  <c r="T213" i="22"/>
  <c r="T215" i="22" s="1"/>
  <c r="K540" i="22" s="1"/>
  <c r="S213" i="22"/>
  <c r="S215" i="22" s="1"/>
  <c r="K541" i="22" s="1"/>
  <c r="R213" i="22"/>
  <c r="R215" i="22" s="1"/>
  <c r="K542" i="22" s="1"/>
  <c r="Q213" i="22"/>
  <c r="Q215" i="22" s="1"/>
  <c r="K543" i="22" s="1"/>
  <c r="P213" i="22"/>
  <c r="P215" i="22" s="1"/>
  <c r="L540" i="22" s="1"/>
  <c r="O213" i="22"/>
  <c r="O215" i="22" s="1"/>
  <c r="L541" i="22" s="1"/>
  <c r="N213" i="22"/>
  <c r="N215" i="22" s="1"/>
  <c r="L542" i="22" s="1"/>
  <c r="M213" i="22"/>
  <c r="M215" i="22" s="1"/>
  <c r="L543" i="22" s="1"/>
  <c r="L213" i="22"/>
  <c r="L215" i="22" s="1"/>
  <c r="M540" i="22" s="1"/>
  <c r="K213" i="22"/>
  <c r="K215" i="22" s="1"/>
  <c r="M541" i="22" s="1"/>
  <c r="J213" i="22"/>
  <c r="J215" i="22" s="1"/>
  <c r="M542" i="22" s="1"/>
  <c r="I213" i="22"/>
  <c r="I215" i="22" s="1"/>
  <c r="M543" i="22" s="1"/>
  <c r="H213" i="22"/>
  <c r="H215" i="22" s="1"/>
  <c r="N540" i="22" s="1"/>
  <c r="G213" i="22"/>
  <c r="G215" i="22" s="1"/>
  <c r="N541" i="22" s="1"/>
  <c r="F213" i="22"/>
  <c r="F215" i="22" s="1"/>
  <c r="N542" i="22" s="1"/>
  <c r="E213" i="22"/>
  <c r="E215" i="22" s="1"/>
  <c r="N543" i="22" s="1"/>
  <c r="D213" i="22"/>
  <c r="D215" i="22" s="1"/>
  <c r="O540" i="22" s="1"/>
  <c r="C213" i="22"/>
  <c r="C215" i="22" s="1"/>
  <c r="O541" i="22" s="1"/>
  <c r="B213" i="22"/>
  <c r="B215" i="22" s="1"/>
  <c r="O542" i="22" s="1"/>
  <c r="BK123" i="22"/>
  <c r="BJ123" i="22"/>
  <c r="BI123" i="22"/>
  <c r="BH123" i="22"/>
  <c r="BG123" i="22"/>
  <c r="BF123" i="22"/>
  <c r="BE123" i="22"/>
  <c r="BD123" i="22"/>
  <c r="B417" i="22" s="1"/>
  <c r="BC123" i="22"/>
  <c r="B418" i="22" s="1"/>
  <c r="BK122" i="22"/>
  <c r="BK124" i="22" s="1"/>
  <c r="BJ122" i="22"/>
  <c r="BJ124" i="22" s="1"/>
  <c r="BI122" i="22"/>
  <c r="BI124" i="22" s="1"/>
  <c r="BI125" i="22" s="1"/>
  <c r="BH122" i="22"/>
  <c r="BH124" i="22" s="1"/>
  <c r="BG122" i="22"/>
  <c r="BG124" i="22" s="1"/>
  <c r="BF122" i="22"/>
  <c r="BF124" i="22" s="1"/>
  <c r="BE122" i="22"/>
  <c r="BE124" i="22" s="1"/>
  <c r="BD122" i="22"/>
  <c r="BD124" i="22" s="1"/>
  <c r="B423" i="22" s="1"/>
  <c r="BC122" i="22"/>
  <c r="BC124" i="22" s="1"/>
  <c r="B424" i="22" s="1"/>
  <c r="BB122" i="22"/>
  <c r="BB124" i="22" s="1"/>
  <c r="B425" i="22" s="1"/>
  <c r="BA122" i="22"/>
  <c r="BA124" i="22" s="1"/>
  <c r="B426" i="22" s="1"/>
  <c r="AZ122" i="22"/>
  <c r="AZ124" i="22" s="1"/>
  <c r="C423" i="22" s="1"/>
  <c r="AY122" i="22"/>
  <c r="AY124" i="22" s="1"/>
  <c r="C424" i="22" s="1"/>
  <c r="AX122" i="22"/>
  <c r="AX124" i="22" s="1"/>
  <c r="C425" i="22" s="1"/>
  <c r="AW122" i="22"/>
  <c r="AW124" i="22" s="1"/>
  <c r="C426" i="22" s="1"/>
  <c r="AV122" i="22"/>
  <c r="AV124" i="22" s="1"/>
  <c r="D423" i="22" s="1"/>
  <c r="AU122" i="22"/>
  <c r="AU124" i="22" s="1"/>
  <c r="D424" i="22" s="1"/>
  <c r="AT122" i="22"/>
  <c r="AT124" i="22" s="1"/>
  <c r="D425" i="22" s="1"/>
  <c r="AS122" i="22"/>
  <c r="AS124" i="22" s="1"/>
  <c r="D426" i="22" s="1"/>
  <c r="AR122" i="22"/>
  <c r="AR124" i="22" s="1"/>
  <c r="E423" i="22" s="1"/>
  <c r="AQ122" i="22"/>
  <c r="AQ124" i="22" s="1"/>
  <c r="E424" i="22" s="1"/>
  <c r="AP122" i="22"/>
  <c r="AP124" i="22" s="1"/>
  <c r="E425" i="22" s="1"/>
  <c r="AO122" i="22"/>
  <c r="AO124" i="22" s="1"/>
  <c r="E426" i="22" s="1"/>
  <c r="AN122" i="22"/>
  <c r="AN124" i="22" s="1"/>
  <c r="F423" i="22" s="1"/>
  <c r="AM122" i="22"/>
  <c r="AM124" i="22" s="1"/>
  <c r="F424" i="22" s="1"/>
  <c r="AL122" i="22"/>
  <c r="AL124" i="22" s="1"/>
  <c r="F425" i="22" s="1"/>
  <c r="AK122" i="22"/>
  <c r="AK124" i="22" s="1"/>
  <c r="F426" i="22" s="1"/>
  <c r="AJ122" i="22"/>
  <c r="AJ124" i="22" s="1"/>
  <c r="G423" i="22" s="1"/>
  <c r="AI122" i="22"/>
  <c r="AI124" i="22" s="1"/>
  <c r="G424" i="22" s="1"/>
  <c r="AH122" i="22"/>
  <c r="AH124" i="22" s="1"/>
  <c r="G425" i="22" s="1"/>
  <c r="AG122" i="22"/>
  <c r="AG124" i="22" s="1"/>
  <c r="G426" i="22" s="1"/>
  <c r="AF122" i="22"/>
  <c r="AF124" i="22" s="1"/>
  <c r="H423" i="22" s="1"/>
  <c r="AE122" i="22"/>
  <c r="AE124" i="22" s="1"/>
  <c r="H424" i="22" s="1"/>
  <c r="AD122" i="22"/>
  <c r="AD124" i="22" s="1"/>
  <c r="H425" i="22" s="1"/>
  <c r="AC122" i="22"/>
  <c r="AC124" i="22" s="1"/>
  <c r="AB122" i="22"/>
  <c r="AB124" i="22" s="1"/>
  <c r="I423" i="22" s="1"/>
  <c r="AA122" i="22"/>
  <c r="AA124" i="22" s="1"/>
  <c r="I424" i="22" s="1"/>
  <c r="Z122" i="22"/>
  <c r="Z124" i="22" s="1"/>
  <c r="I425" i="22" s="1"/>
  <c r="Y122" i="22"/>
  <c r="Y124" i="22" s="1"/>
  <c r="I426" i="22" s="1"/>
  <c r="X122" i="22"/>
  <c r="X124" i="22" s="1"/>
  <c r="J423" i="22" s="1"/>
  <c r="W122" i="22"/>
  <c r="W124" i="22" s="1"/>
  <c r="J424" i="22" s="1"/>
  <c r="V122" i="22"/>
  <c r="V124" i="22" s="1"/>
  <c r="J425" i="22" s="1"/>
  <c r="U122" i="22"/>
  <c r="U124" i="22" s="1"/>
  <c r="J426" i="22" s="1"/>
  <c r="T122" i="22"/>
  <c r="T124" i="22" s="1"/>
  <c r="K423" i="22" s="1"/>
  <c r="S122" i="22"/>
  <c r="S124" i="22" s="1"/>
  <c r="K424" i="22" s="1"/>
  <c r="R122" i="22"/>
  <c r="R124" i="22" s="1"/>
  <c r="K425" i="22" s="1"/>
  <c r="Q122" i="22"/>
  <c r="Q124" i="22" s="1"/>
  <c r="K426" i="22" s="1"/>
  <c r="P122" i="22"/>
  <c r="P124" i="22" s="1"/>
  <c r="L423" i="22" s="1"/>
  <c r="O122" i="22"/>
  <c r="O124" i="22" s="1"/>
  <c r="L424" i="22" s="1"/>
  <c r="N122" i="22"/>
  <c r="N124" i="22" s="1"/>
  <c r="L425" i="22" s="1"/>
  <c r="M122" i="22"/>
  <c r="M124" i="22" s="1"/>
  <c r="L426" i="22" s="1"/>
  <c r="L122" i="22"/>
  <c r="L124" i="22" s="1"/>
  <c r="M423" i="22" s="1"/>
  <c r="K122" i="22"/>
  <c r="K124" i="22" s="1"/>
  <c r="M424" i="22" s="1"/>
  <c r="J122" i="22"/>
  <c r="J124" i="22" s="1"/>
  <c r="M425" i="22" s="1"/>
  <c r="I122" i="22"/>
  <c r="I124" i="22" s="1"/>
  <c r="M426" i="22" s="1"/>
  <c r="H122" i="22"/>
  <c r="H124" i="22" s="1"/>
  <c r="N423" i="22" s="1"/>
  <c r="G122" i="22"/>
  <c r="G124" i="22" s="1"/>
  <c r="N424" i="22" s="1"/>
  <c r="F122" i="22"/>
  <c r="F124" i="22" s="1"/>
  <c r="N425" i="22" s="1"/>
  <c r="E122" i="22"/>
  <c r="E124" i="22" s="1"/>
  <c r="N426" i="22" s="1"/>
  <c r="N427" i="22" s="1"/>
  <c r="D122" i="22"/>
  <c r="D124" i="22" s="1"/>
  <c r="O423" i="22" s="1"/>
  <c r="C122" i="22"/>
  <c r="C124" i="22" s="1"/>
  <c r="O424" i="22" s="1"/>
  <c r="B122" i="22"/>
  <c r="B124" i="22" s="1"/>
  <c r="O425"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397" i="22" l="1"/>
  <c r="N717" i="24"/>
  <c r="O716" i="24"/>
  <c r="H688" i="22"/>
  <c r="H123" i="24"/>
  <c r="P123" i="24"/>
  <c r="P125" i="24" s="1"/>
  <c r="X123" i="24"/>
  <c r="AF123" i="24"/>
  <c r="AN123" i="24"/>
  <c r="AV123" i="24"/>
  <c r="N355" i="24"/>
  <c r="F361" i="24"/>
  <c r="N361" i="24"/>
  <c r="F367" i="24"/>
  <c r="B458" i="24"/>
  <c r="B379" i="24"/>
  <c r="J458" i="24"/>
  <c r="J379" i="24"/>
  <c r="J409" i="24"/>
  <c r="F415" i="24"/>
  <c r="N415" i="24"/>
  <c r="B427" i="24"/>
  <c r="J427" i="24"/>
  <c r="F439" i="24"/>
  <c r="N439" i="24"/>
  <c r="B452" i="24"/>
  <c r="J452" i="24"/>
  <c r="B605" i="24"/>
  <c r="J605" i="24"/>
  <c r="D606" i="24"/>
  <c r="L606" i="24"/>
  <c r="F607" i="24"/>
  <c r="N607" i="24"/>
  <c r="H608" i="24"/>
  <c r="N719" i="24"/>
  <c r="E409" i="25"/>
  <c r="M409" i="25"/>
  <c r="O373" i="22"/>
  <c r="O385" i="22"/>
  <c r="I547" i="22"/>
  <c r="B367" i="24"/>
  <c r="J391" i="24"/>
  <c r="C544" i="24"/>
  <c r="K544" i="24"/>
  <c r="B125" i="24"/>
  <c r="J125" i="24"/>
  <c r="R125" i="24"/>
  <c r="Z125" i="24"/>
  <c r="AH125" i="24"/>
  <c r="AP125" i="24"/>
  <c r="AX125" i="24"/>
  <c r="M385" i="24"/>
  <c r="D536" i="24"/>
  <c r="L536" i="24"/>
  <c r="L537" i="24" s="1"/>
  <c r="N536" i="24"/>
  <c r="D567" i="24"/>
  <c r="L567" i="24"/>
  <c r="C123" i="24"/>
  <c r="C125" i="24" s="1"/>
  <c r="K123" i="24"/>
  <c r="K125" i="24" s="1"/>
  <c r="S123" i="24"/>
  <c r="S125" i="24" s="1"/>
  <c r="AA123" i="24"/>
  <c r="AA125" i="24" s="1"/>
  <c r="AI123" i="24"/>
  <c r="AI125" i="24" s="1"/>
  <c r="AQ123" i="24"/>
  <c r="AQ125" i="24" s="1"/>
  <c r="AY123" i="24"/>
  <c r="AY125" i="24" s="1"/>
  <c r="N367" i="24"/>
  <c r="F373" i="24"/>
  <c r="N373" i="24"/>
  <c r="F385" i="24"/>
  <c r="N385" i="24"/>
  <c r="E415" i="24"/>
  <c r="M415" i="24"/>
  <c r="F421" i="24"/>
  <c r="F445" i="24"/>
  <c r="F427" i="24"/>
  <c r="N427" i="24"/>
  <c r="B439" i="24"/>
  <c r="J439" i="24"/>
  <c r="J445" i="24"/>
  <c r="L709" i="26"/>
  <c r="M708" i="26"/>
  <c r="N708" i="26" s="1"/>
  <c r="N709" i="26" s="1"/>
  <c r="O391" i="22"/>
  <c r="E547" i="22"/>
  <c r="BF125" i="24"/>
  <c r="E385" i="24"/>
  <c r="F391" i="24"/>
  <c r="N391" i="24"/>
  <c r="H496" i="24"/>
  <c r="G528" i="24"/>
  <c r="J503" i="25"/>
  <c r="F445" i="22"/>
  <c r="N445" i="22"/>
  <c r="F472" i="22"/>
  <c r="F484" i="22"/>
  <c r="F490" i="22"/>
  <c r="F528" i="22"/>
  <c r="N528" i="22"/>
  <c r="F536" i="22"/>
  <c r="N536" i="22"/>
  <c r="F567" i="22"/>
  <c r="F581" i="22"/>
  <c r="F123" i="24"/>
  <c r="F125" i="24" s="1"/>
  <c r="N123" i="24"/>
  <c r="N125" i="24" s="1"/>
  <c r="V123" i="24"/>
  <c r="V125" i="24" s="1"/>
  <c r="AD123" i="24"/>
  <c r="AD125" i="24" s="1"/>
  <c r="AL123" i="24"/>
  <c r="AL125" i="24" s="1"/>
  <c r="AT123" i="24"/>
  <c r="AT125" i="24" s="1"/>
  <c r="BB123" i="24"/>
  <c r="BB125" i="24" s="1"/>
  <c r="J355" i="24"/>
  <c r="B472" i="24"/>
  <c r="J472" i="24"/>
  <c r="J589" i="24" s="1"/>
  <c r="B478" i="24"/>
  <c r="J478" i="24"/>
  <c r="B484" i="24"/>
  <c r="J484" i="24"/>
  <c r="B490" i="24"/>
  <c r="J490" i="24"/>
  <c r="H503" i="24"/>
  <c r="G605" i="24"/>
  <c r="O605" i="24"/>
  <c r="I606" i="24"/>
  <c r="C607" i="24"/>
  <c r="K607" i="24"/>
  <c r="E608" i="24"/>
  <c r="M608" i="24"/>
  <c r="E355" i="25"/>
  <c r="M355" i="25"/>
  <c r="B452" i="25"/>
  <c r="J452" i="25"/>
  <c r="G605" i="25"/>
  <c r="O605" i="25"/>
  <c r="I409" i="26"/>
  <c r="F452" i="24"/>
  <c r="N452" i="24"/>
  <c r="H465" i="24"/>
  <c r="H537" i="24" s="1"/>
  <c r="B508" i="24"/>
  <c r="B548" i="24" s="1"/>
  <c r="J508" i="24"/>
  <c r="J548" i="24" s="1"/>
  <c r="D509" i="24"/>
  <c r="D549" i="24" s="1"/>
  <c r="L509" i="24"/>
  <c r="L549" i="24" s="1"/>
  <c r="F510" i="24"/>
  <c r="F550" i="24" s="1"/>
  <c r="N510" i="24"/>
  <c r="N550" i="24" s="1"/>
  <c r="H472" i="24"/>
  <c r="H478" i="24"/>
  <c r="H490" i="24"/>
  <c r="F496" i="24"/>
  <c r="D503" i="24"/>
  <c r="L503" i="24"/>
  <c r="N503" i="24"/>
  <c r="C528" i="24"/>
  <c r="K528" i="24"/>
  <c r="I544" i="24"/>
  <c r="I545" i="24" s="1"/>
  <c r="H567" i="24"/>
  <c r="H581" i="24"/>
  <c r="H588" i="24"/>
  <c r="M700" i="24"/>
  <c r="I123" i="25"/>
  <c r="Q123" i="25"/>
  <c r="Y123" i="25"/>
  <c r="AG123" i="25"/>
  <c r="AG125" i="25" s="1"/>
  <c r="G432" i="25" s="1"/>
  <c r="AO123" i="25"/>
  <c r="AW123" i="25"/>
  <c r="G385" i="25"/>
  <c r="O385" i="25"/>
  <c r="H439" i="25"/>
  <c r="B465" i="25"/>
  <c r="J465" i="25"/>
  <c r="B478" i="25"/>
  <c r="J478" i="25"/>
  <c r="N478" i="25"/>
  <c r="B503" i="25"/>
  <c r="H528" i="25"/>
  <c r="B123" i="26"/>
  <c r="O420" i="26" s="1"/>
  <c r="J123" i="26"/>
  <c r="M419" i="26" s="1"/>
  <c r="S123" i="26"/>
  <c r="K419" i="26" s="1"/>
  <c r="AA123" i="26"/>
  <c r="I419" i="26" s="1"/>
  <c r="AI123" i="26"/>
  <c r="G419" i="26" s="1"/>
  <c r="AQ123" i="26"/>
  <c r="E419" i="26" s="1"/>
  <c r="AY123" i="26"/>
  <c r="C419" i="26" s="1"/>
  <c r="G355" i="28"/>
  <c r="O355" i="28"/>
  <c r="B397" i="24"/>
  <c r="J397" i="24"/>
  <c r="G415" i="24"/>
  <c r="O415" i="24"/>
  <c r="G427" i="24"/>
  <c r="O427" i="24"/>
  <c r="G439" i="24"/>
  <c r="O439" i="24"/>
  <c r="G452" i="24"/>
  <c r="O452" i="24"/>
  <c r="I547" i="24"/>
  <c r="I555" i="24" s="1"/>
  <c r="C548" i="24"/>
  <c r="K548" i="24"/>
  <c r="E549" i="24"/>
  <c r="M549" i="24"/>
  <c r="G550" i="24"/>
  <c r="O550" i="24"/>
  <c r="I472" i="24"/>
  <c r="I478" i="24"/>
  <c r="I484" i="24"/>
  <c r="I490" i="24"/>
  <c r="G496" i="24"/>
  <c r="E503" i="24"/>
  <c r="D528" i="24"/>
  <c r="L528" i="24"/>
  <c r="C536" i="24"/>
  <c r="D538" i="24" s="1"/>
  <c r="K536" i="24"/>
  <c r="K537" i="24" s="1"/>
  <c r="B544" i="24"/>
  <c r="J544" i="24"/>
  <c r="I567" i="24"/>
  <c r="I581" i="24"/>
  <c r="I588" i="24"/>
  <c r="D679" i="24"/>
  <c r="B123" i="25"/>
  <c r="O419" i="25" s="1"/>
  <c r="J123" i="25"/>
  <c r="R123" i="25"/>
  <c r="Z123" i="25"/>
  <c r="G355" i="25"/>
  <c r="O355" i="25"/>
  <c r="E361" i="25"/>
  <c r="M361" i="25"/>
  <c r="B373" i="25"/>
  <c r="J373" i="25"/>
  <c r="H385" i="25"/>
  <c r="E391" i="25"/>
  <c r="M391" i="25"/>
  <c r="E397" i="25"/>
  <c r="M397" i="25"/>
  <c r="D409" i="25"/>
  <c r="L409" i="25"/>
  <c r="C503" i="25"/>
  <c r="C505" i="25" s="1"/>
  <c r="K503" i="25"/>
  <c r="D567" i="25"/>
  <c r="J581" i="25"/>
  <c r="H367" i="24"/>
  <c r="B385" i="24"/>
  <c r="J385" i="24"/>
  <c r="C507" i="24"/>
  <c r="C547" i="24" s="1"/>
  <c r="K507" i="24"/>
  <c r="K547" i="24" s="1"/>
  <c r="E508" i="24"/>
  <c r="E548" i="24" s="1"/>
  <c r="M508" i="24"/>
  <c r="M548" i="24" s="1"/>
  <c r="G509" i="24"/>
  <c r="G549" i="24" s="1"/>
  <c r="O509" i="24"/>
  <c r="O549" i="24" s="1"/>
  <c r="I510" i="24"/>
  <c r="I550" i="24" s="1"/>
  <c r="C472" i="24"/>
  <c r="K472" i="24"/>
  <c r="C478" i="24"/>
  <c r="K478" i="24"/>
  <c r="C484" i="24"/>
  <c r="K484" i="24"/>
  <c r="I496" i="24"/>
  <c r="F520" i="24"/>
  <c r="N520" i="24"/>
  <c r="M536" i="24"/>
  <c r="D544" i="24"/>
  <c r="D545" i="24" s="1"/>
  <c r="L544" i="24"/>
  <c r="C588" i="24"/>
  <c r="K588" i="24"/>
  <c r="C605" i="24"/>
  <c r="E606" i="24"/>
  <c r="G607" i="24"/>
  <c r="I608" i="24"/>
  <c r="D123" i="25"/>
  <c r="L123" i="25"/>
  <c r="T123" i="25"/>
  <c r="K417" i="25" s="1"/>
  <c r="AB123" i="25"/>
  <c r="AR123" i="25"/>
  <c r="AZ123" i="25"/>
  <c r="C417" i="25" s="1"/>
  <c r="G361" i="25"/>
  <c r="O361" i="25"/>
  <c r="G391" i="25"/>
  <c r="O391" i="25"/>
  <c r="G397" i="25"/>
  <c r="O397" i="25"/>
  <c r="E472" i="25"/>
  <c r="M472" i="25"/>
  <c r="E478" i="25"/>
  <c r="M478" i="25"/>
  <c r="O478" i="25"/>
  <c r="E484" i="25"/>
  <c r="M484" i="25"/>
  <c r="E490" i="25"/>
  <c r="M490" i="25"/>
  <c r="O490" i="25"/>
  <c r="E496" i="25"/>
  <c r="M496" i="25"/>
  <c r="C520" i="25"/>
  <c r="D522" i="25" s="1"/>
  <c r="K520" i="25"/>
  <c r="C528" i="25"/>
  <c r="K528" i="25"/>
  <c r="E528" i="25"/>
  <c r="C536" i="25"/>
  <c r="D588" i="25"/>
  <c r="L588" i="25"/>
  <c r="N588" i="25"/>
  <c r="N603" i="25" s="1"/>
  <c r="C605" i="25"/>
  <c r="K605" i="25"/>
  <c r="E606" i="25"/>
  <c r="BB123" i="26"/>
  <c r="B420" i="26" s="1"/>
  <c r="B421" i="26" s="1"/>
  <c r="D581" i="24"/>
  <c r="L581" i="24"/>
  <c r="D588" i="24"/>
  <c r="J603" i="24"/>
  <c r="E123" i="25"/>
  <c r="M123" i="25"/>
  <c r="U123" i="25"/>
  <c r="AC123" i="25"/>
  <c r="AC125" i="25" s="1"/>
  <c r="H432" i="25" s="1"/>
  <c r="H433" i="25" s="1"/>
  <c r="AK123" i="25"/>
  <c r="AS123" i="25"/>
  <c r="BA123" i="25"/>
  <c r="BE125" i="25"/>
  <c r="E367" i="25"/>
  <c r="M367" i="25"/>
  <c r="E373" i="25"/>
  <c r="M373" i="25"/>
  <c r="E379" i="25"/>
  <c r="M379" i="25"/>
  <c r="F465" i="25"/>
  <c r="N465" i="25"/>
  <c r="F478" i="25"/>
  <c r="F503" i="25"/>
  <c r="N503" i="25"/>
  <c r="D528" i="25"/>
  <c r="L528" i="25"/>
  <c r="N528" i="25"/>
  <c r="N529" i="25" s="1"/>
  <c r="F397" i="24"/>
  <c r="N397" i="24"/>
  <c r="C415" i="24"/>
  <c r="K415" i="24"/>
  <c r="C427" i="24"/>
  <c r="K427" i="24"/>
  <c r="C439" i="24"/>
  <c r="K439" i="24"/>
  <c r="C452" i="24"/>
  <c r="K452" i="24"/>
  <c r="E547" i="24"/>
  <c r="M547" i="24"/>
  <c r="G548" i="24"/>
  <c r="O548" i="24"/>
  <c r="I549" i="24"/>
  <c r="C550" i="24"/>
  <c r="K550" i="24"/>
  <c r="E472" i="24"/>
  <c r="M472" i="24"/>
  <c r="O472" i="24"/>
  <c r="E478" i="24"/>
  <c r="M478" i="24"/>
  <c r="E484" i="24"/>
  <c r="M484" i="24"/>
  <c r="G484" i="24"/>
  <c r="O484" i="24"/>
  <c r="E490" i="24"/>
  <c r="M490" i="24"/>
  <c r="O490" i="24"/>
  <c r="C496" i="24"/>
  <c r="I503" i="24"/>
  <c r="H528" i="24"/>
  <c r="G536" i="24"/>
  <c r="F544" i="24"/>
  <c r="E567" i="24"/>
  <c r="M567" i="24"/>
  <c r="O567" i="24"/>
  <c r="E581" i="24"/>
  <c r="M581" i="24"/>
  <c r="O581" i="24"/>
  <c r="E588" i="24"/>
  <c r="M588" i="24"/>
  <c r="O588" i="24"/>
  <c r="E683" i="24"/>
  <c r="I688" i="24"/>
  <c r="F123" i="25"/>
  <c r="F125" i="25" s="1"/>
  <c r="N431" i="25" s="1"/>
  <c r="N123" i="25"/>
  <c r="V123" i="25"/>
  <c r="G503" i="25"/>
  <c r="E520" i="25"/>
  <c r="M520" i="25"/>
  <c r="O567" i="26"/>
  <c r="J697" i="28"/>
  <c r="K696" i="28"/>
  <c r="L696" i="28" s="1"/>
  <c r="M696" i="28" s="1"/>
  <c r="BG125" i="24"/>
  <c r="I355" i="24"/>
  <c r="C373" i="24"/>
  <c r="K373" i="24"/>
  <c r="G397" i="24"/>
  <c r="O397" i="24"/>
  <c r="F507" i="24"/>
  <c r="N507" i="24"/>
  <c r="H508" i="24"/>
  <c r="B509" i="24"/>
  <c r="J509" i="24"/>
  <c r="J549" i="24" s="1"/>
  <c r="D510" i="24"/>
  <c r="L510" i="24"/>
  <c r="F472" i="24"/>
  <c r="N472" i="24"/>
  <c r="F478" i="24"/>
  <c r="F484" i="24"/>
  <c r="N484" i="24"/>
  <c r="F490" i="24"/>
  <c r="D496" i="24"/>
  <c r="L496" i="24"/>
  <c r="B503" i="24"/>
  <c r="J503" i="24"/>
  <c r="I520" i="24"/>
  <c r="I528" i="24"/>
  <c r="G544" i="24"/>
  <c r="F567" i="24"/>
  <c r="F581" i="24"/>
  <c r="F588" i="24"/>
  <c r="K697" i="24"/>
  <c r="K699" i="24" s="1"/>
  <c r="L711" i="24"/>
  <c r="G123" i="25"/>
  <c r="N418" i="25" s="1"/>
  <c r="O123" i="25"/>
  <c r="L418" i="25" s="1"/>
  <c r="W123" i="25"/>
  <c r="J418" i="25" s="1"/>
  <c r="AE123" i="25"/>
  <c r="AM123" i="25"/>
  <c r="F418" i="25" s="1"/>
  <c r="AU123" i="25"/>
  <c r="D418" i="25" s="1"/>
  <c r="H427" i="25"/>
  <c r="G367" i="25"/>
  <c r="O367" i="25"/>
  <c r="G373" i="25"/>
  <c r="O373" i="25"/>
  <c r="E385" i="25"/>
  <c r="M385" i="25"/>
  <c r="I458" i="25"/>
  <c r="H415" i="25"/>
  <c r="H484" i="25"/>
  <c r="H496" i="25"/>
  <c r="F520" i="25"/>
  <c r="N520" i="25"/>
  <c r="H520" i="25"/>
  <c r="F536" i="25"/>
  <c r="N536" i="25"/>
  <c r="H536" i="25"/>
  <c r="G588" i="25"/>
  <c r="L711" i="25"/>
  <c r="I373" i="26"/>
  <c r="I355" i="26"/>
  <c r="G361" i="26"/>
  <c r="O361" i="26"/>
  <c r="G367" i="26"/>
  <c r="O367" i="26"/>
  <c r="D439" i="26"/>
  <c r="L439" i="26"/>
  <c r="C484" i="26"/>
  <c r="K484" i="26"/>
  <c r="C490" i="26"/>
  <c r="K490" i="26"/>
  <c r="C496" i="26"/>
  <c r="K496" i="26"/>
  <c r="C503" i="26"/>
  <c r="K503" i="26"/>
  <c r="H605" i="26"/>
  <c r="B606" i="26"/>
  <c r="J606" i="26"/>
  <c r="D607" i="26"/>
  <c r="L607" i="26"/>
  <c r="C123" i="28"/>
  <c r="K123" i="28"/>
  <c r="S123" i="28"/>
  <c r="AA123" i="28"/>
  <c r="AI123" i="28"/>
  <c r="AI125" i="28" s="1"/>
  <c r="AQ123" i="28"/>
  <c r="AQ125" i="28" s="1"/>
  <c r="AY123" i="28"/>
  <c r="AY125" i="28" s="1"/>
  <c r="G427" i="28"/>
  <c r="BD125" i="28"/>
  <c r="F361" i="28"/>
  <c r="N361" i="28"/>
  <c r="F385" i="28"/>
  <c r="N385" i="28"/>
  <c r="D391" i="28"/>
  <c r="L391" i="28"/>
  <c r="I409" i="28"/>
  <c r="H415" i="28"/>
  <c r="G439" i="28"/>
  <c r="O439" i="28"/>
  <c r="G445" i="28"/>
  <c r="G452" i="28"/>
  <c r="I465" i="28"/>
  <c r="H484" i="28"/>
  <c r="H496" i="28"/>
  <c r="H503" i="28"/>
  <c r="B508" i="28"/>
  <c r="B548" i="28" s="1"/>
  <c r="J508" i="28"/>
  <c r="D509" i="28"/>
  <c r="D549" i="28" s="1"/>
  <c r="L509" i="28"/>
  <c r="L549" i="28" s="1"/>
  <c r="F510" i="28"/>
  <c r="F550" i="28" s="1"/>
  <c r="F558" i="28" s="1"/>
  <c r="N510" i="28"/>
  <c r="N550" i="28" s="1"/>
  <c r="E536" i="28"/>
  <c r="M536" i="28"/>
  <c r="G536" i="28"/>
  <c r="O536" i="28"/>
  <c r="G567" i="28"/>
  <c r="G684" i="28"/>
  <c r="P605" i="26"/>
  <c r="P588" i="26"/>
  <c r="P490" i="26"/>
  <c r="P478" i="26"/>
  <c r="P465" i="26"/>
  <c r="P361" i="26"/>
  <c r="M425" i="31"/>
  <c r="BE125" i="31"/>
  <c r="M541" i="31"/>
  <c r="M548" i="31" s="1"/>
  <c r="F520" i="31"/>
  <c r="F567" i="31"/>
  <c r="F581" i="31"/>
  <c r="N588" i="31"/>
  <c r="F605" i="31"/>
  <c r="N605" i="31"/>
  <c r="H606" i="31"/>
  <c r="J607" i="31"/>
  <c r="J355" i="26"/>
  <c r="I581" i="26"/>
  <c r="D123" i="28"/>
  <c r="O417" i="28" s="1"/>
  <c r="L123" i="28"/>
  <c r="M417" i="28" s="1"/>
  <c r="T123" i="28"/>
  <c r="K417" i="28" s="1"/>
  <c r="AB123" i="28"/>
  <c r="I417" i="28" s="1"/>
  <c r="AJ123" i="28"/>
  <c r="AJ125" i="28" s="1"/>
  <c r="AR123" i="28"/>
  <c r="AR125" i="28" s="1"/>
  <c r="AZ123" i="28"/>
  <c r="O361" i="28"/>
  <c r="D367" i="28"/>
  <c r="L367" i="28"/>
  <c r="G385" i="28"/>
  <c r="O385" i="28"/>
  <c r="E391" i="28"/>
  <c r="M391" i="28"/>
  <c r="D397" i="28"/>
  <c r="L397" i="28"/>
  <c r="B452" i="28"/>
  <c r="H445" i="28"/>
  <c r="B547" i="28"/>
  <c r="D548" i="28"/>
  <c r="F549" i="28"/>
  <c r="F557" i="28" s="1"/>
  <c r="B472" i="28"/>
  <c r="J472" i="28"/>
  <c r="B478" i="28"/>
  <c r="J478" i="28"/>
  <c r="I484" i="28"/>
  <c r="C484" i="28"/>
  <c r="I496" i="28"/>
  <c r="H520" i="28"/>
  <c r="I522" i="28" s="1"/>
  <c r="G528" i="28"/>
  <c r="B123" i="19"/>
  <c r="B125" i="19" s="1"/>
  <c r="O605" i="31"/>
  <c r="I606" i="31"/>
  <c r="K607" i="31"/>
  <c r="E608" i="31"/>
  <c r="G691" i="31"/>
  <c r="N712" i="31"/>
  <c r="K536" i="25"/>
  <c r="C588" i="25"/>
  <c r="K588" i="25"/>
  <c r="C123" i="26"/>
  <c r="K123" i="26"/>
  <c r="K125" i="26" s="1"/>
  <c r="M430" i="26" s="1"/>
  <c r="T123" i="26"/>
  <c r="M427" i="26"/>
  <c r="I427" i="26"/>
  <c r="E427" i="26"/>
  <c r="C355" i="26"/>
  <c r="K355" i="26"/>
  <c r="I361" i="26"/>
  <c r="I367" i="26"/>
  <c r="H373" i="26"/>
  <c r="F445" i="26"/>
  <c r="N445" i="26"/>
  <c r="B588" i="26"/>
  <c r="J588" i="26"/>
  <c r="B605" i="26"/>
  <c r="J605" i="26"/>
  <c r="D606" i="26"/>
  <c r="L606" i="26"/>
  <c r="F607" i="26"/>
  <c r="N607" i="26"/>
  <c r="H608" i="26"/>
  <c r="G684" i="26"/>
  <c r="H361" i="28"/>
  <c r="E367" i="28"/>
  <c r="M367" i="28"/>
  <c r="D373" i="28"/>
  <c r="L373" i="28"/>
  <c r="H385" i="28"/>
  <c r="E397" i="28"/>
  <c r="M397" i="28"/>
  <c r="C427" i="28"/>
  <c r="B490" i="28"/>
  <c r="J490" i="28"/>
  <c r="C520" i="28"/>
  <c r="H528" i="28"/>
  <c r="J528" i="28"/>
  <c r="K530" i="28" s="1"/>
  <c r="P520" i="26"/>
  <c r="P385" i="26"/>
  <c r="E123" i="31"/>
  <c r="M123" i="31"/>
  <c r="U123" i="31"/>
  <c r="AC123" i="31"/>
  <c r="AK123" i="31"/>
  <c r="AS123" i="31"/>
  <c r="AS125" i="31" s="1"/>
  <c r="D431" i="31" s="1"/>
  <c r="BA123" i="31"/>
  <c r="BA125" i="31" s="1"/>
  <c r="B431" i="31" s="1"/>
  <c r="O423" i="31"/>
  <c r="M423" i="31"/>
  <c r="L543" i="31"/>
  <c r="H355" i="31"/>
  <c r="H361" i="31"/>
  <c r="H367" i="31"/>
  <c r="O452" i="31"/>
  <c r="G391" i="28"/>
  <c r="O391" i="28"/>
  <c r="D409" i="28"/>
  <c r="L409" i="28"/>
  <c r="H549" i="28"/>
  <c r="J550" i="28"/>
  <c r="E445" i="26"/>
  <c r="G472" i="26"/>
  <c r="G484" i="26"/>
  <c r="G490" i="26"/>
  <c r="O490" i="26"/>
  <c r="G496" i="26"/>
  <c r="D605" i="26"/>
  <c r="L605" i="26"/>
  <c r="F606" i="26"/>
  <c r="N606" i="26"/>
  <c r="H607" i="26"/>
  <c r="N719" i="26"/>
  <c r="AM125" i="28"/>
  <c r="AU125" i="28"/>
  <c r="L427" i="28"/>
  <c r="BH125" i="28"/>
  <c r="G367" i="28"/>
  <c r="O367" i="28"/>
  <c r="F373" i="28"/>
  <c r="N373" i="28"/>
  <c r="D379" i="28"/>
  <c r="L379" i="28"/>
  <c r="H391" i="28"/>
  <c r="G397" i="28"/>
  <c r="O397" i="28"/>
  <c r="E458" i="28"/>
  <c r="M458" i="28"/>
  <c r="E409" i="28"/>
  <c r="M409" i="28"/>
  <c r="D415" i="28"/>
  <c r="L415" i="28"/>
  <c r="O425" i="28"/>
  <c r="K445" i="28"/>
  <c r="C452" i="28"/>
  <c r="K452" i="28"/>
  <c r="E465" i="28"/>
  <c r="M465" i="28"/>
  <c r="E478" i="28"/>
  <c r="M478" i="28"/>
  <c r="O478" i="28"/>
  <c r="D484" i="28"/>
  <c r="L484" i="28"/>
  <c r="N484" i="28"/>
  <c r="D496" i="28"/>
  <c r="L496" i="28"/>
  <c r="N496" i="28"/>
  <c r="D503" i="28"/>
  <c r="L503" i="28"/>
  <c r="B510" i="28"/>
  <c r="B550" i="28" s="1"/>
  <c r="I536" i="28"/>
  <c r="J538" i="28" s="1"/>
  <c r="K536" i="28"/>
  <c r="K538" i="28" s="1"/>
  <c r="C567" i="28"/>
  <c r="K567" i="28"/>
  <c r="B605" i="28"/>
  <c r="J605" i="28"/>
  <c r="D606" i="28"/>
  <c r="L606" i="28"/>
  <c r="F607" i="28"/>
  <c r="N607" i="28"/>
  <c r="H608" i="28"/>
  <c r="P547" i="26"/>
  <c r="P484" i="26"/>
  <c r="P355" i="26"/>
  <c r="N425" i="31"/>
  <c r="L425" i="31"/>
  <c r="L541" i="31"/>
  <c r="L544" i="31" s="1"/>
  <c r="D484" i="31"/>
  <c r="H123" i="28"/>
  <c r="N417" i="28" s="1"/>
  <c r="P123" i="28"/>
  <c r="L417" i="28" s="1"/>
  <c r="X123" i="28"/>
  <c r="J417" i="28" s="1"/>
  <c r="AF123" i="28"/>
  <c r="H417" i="28" s="1"/>
  <c r="AN123" i="28"/>
  <c r="AV123" i="28"/>
  <c r="L544" i="28"/>
  <c r="L545" i="28" s="1"/>
  <c r="H544" i="28"/>
  <c r="G373" i="28"/>
  <c r="O373" i="28"/>
  <c r="F507" i="28"/>
  <c r="F547" i="28" s="1"/>
  <c r="N507" i="28"/>
  <c r="H508" i="28"/>
  <c r="B509" i="28"/>
  <c r="B549" i="28" s="1"/>
  <c r="J509" i="28"/>
  <c r="D510" i="28"/>
  <c r="D550" i="28" s="1"/>
  <c r="L510" i="28"/>
  <c r="F472" i="28"/>
  <c r="F478" i="28"/>
  <c r="N478" i="28"/>
  <c r="E484" i="28"/>
  <c r="M484" i="28"/>
  <c r="E496" i="28"/>
  <c r="M496" i="28"/>
  <c r="O496" i="28"/>
  <c r="C528" i="28"/>
  <c r="K528" i="28"/>
  <c r="P510" i="26"/>
  <c r="P550" i="26" s="1"/>
  <c r="C355" i="31"/>
  <c r="C361" i="31"/>
  <c r="C367" i="31"/>
  <c r="C472" i="31"/>
  <c r="M528" i="31"/>
  <c r="M708" i="31"/>
  <c r="F520" i="28"/>
  <c r="M581" i="28"/>
  <c r="M588" i="28"/>
  <c r="E605" i="28"/>
  <c r="M605" i="28"/>
  <c r="G606" i="28"/>
  <c r="O606" i="28"/>
  <c r="I607" i="28"/>
  <c r="C608" i="28"/>
  <c r="K608" i="28"/>
  <c r="P548" i="26"/>
  <c r="P509" i="26"/>
  <c r="P549" i="26" s="1"/>
  <c r="M426" i="31"/>
  <c r="M427" i="31" s="1"/>
  <c r="K426" i="31"/>
  <c r="K427" i="31" s="1"/>
  <c r="E676" i="31"/>
  <c r="E677" i="31" s="1"/>
  <c r="I692" i="31"/>
  <c r="J696" i="31"/>
  <c r="J697" i="31" s="1"/>
  <c r="J699" i="31" s="1"/>
  <c r="M704" i="31"/>
  <c r="D672" i="31"/>
  <c r="K700" i="31"/>
  <c r="F680" i="31"/>
  <c r="J703" i="31"/>
  <c r="L707" i="31"/>
  <c r="H695" i="31"/>
  <c r="I699" i="31"/>
  <c r="B608" i="31"/>
  <c r="B607" i="31"/>
  <c r="C606" i="31"/>
  <c r="C510" i="31"/>
  <c r="C550" i="31" s="1"/>
  <c r="C607" i="31"/>
  <c r="D606" i="31"/>
  <c r="D445" i="31"/>
  <c r="E478" i="31"/>
  <c r="E507" i="31"/>
  <c r="F588" i="31"/>
  <c r="F603" i="31" s="1"/>
  <c r="G588" i="31"/>
  <c r="G605" i="31"/>
  <c r="G452" i="31"/>
  <c r="H458" i="31"/>
  <c r="I397" i="31"/>
  <c r="I496" i="31"/>
  <c r="K409" i="31"/>
  <c r="K490" i="31"/>
  <c r="K355" i="31"/>
  <c r="K361" i="31"/>
  <c r="L373" i="31"/>
  <c r="L385" i="31"/>
  <c r="L391" i="31"/>
  <c r="L397" i="31"/>
  <c r="L606" i="31"/>
  <c r="L484" i="31"/>
  <c r="M445" i="31"/>
  <c r="M606" i="31"/>
  <c r="N373" i="31"/>
  <c r="N391" i="31"/>
  <c r="O508" i="31"/>
  <c r="H605" i="31"/>
  <c r="B606" i="31"/>
  <c r="J606" i="31"/>
  <c r="D607" i="31"/>
  <c r="L607" i="31"/>
  <c r="F608" i="31"/>
  <c r="N608" i="31"/>
  <c r="I605" i="31"/>
  <c r="K606" i="31"/>
  <c r="M607" i="31"/>
  <c r="O608" i="31"/>
  <c r="B605" i="31"/>
  <c r="J605" i="31"/>
  <c r="F607" i="31"/>
  <c r="N607" i="31"/>
  <c r="H608" i="31"/>
  <c r="C605" i="31"/>
  <c r="K605" i="31"/>
  <c r="E606" i="31"/>
  <c r="G607" i="31"/>
  <c r="N543" i="31"/>
  <c r="O542" i="31"/>
  <c r="F478" i="31"/>
  <c r="M496" i="31"/>
  <c r="O496" i="31"/>
  <c r="M503" i="31"/>
  <c r="N505" i="31" s="1"/>
  <c r="D520" i="31"/>
  <c r="I536" i="31"/>
  <c r="H472" i="31"/>
  <c r="L472" i="31"/>
  <c r="G478" i="31"/>
  <c r="C528" i="31"/>
  <c r="K528" i="31"/>
  <c r="N541" i="31"/>
  <c r="N540" i="31"/>
  <c r="I507" i="31"/>
  <c r="I547" i="31" s="1"/>
  <c r="C508" i="31"/>
  <c r="C548" i="31" s="1"/>
  <c r="K508" i="31"/>
  <c r="E509" i="31"/>
  <c r="M509" i="31"/>
  <c r="G510" i="31"/>
  <c r="G550" i="31" s="1"/>
  <c r="O510" i="31"/>
  <c r="O550" i="31" s="1"/>
  <c r="O558" i="31" s="1"/>
  <c r="I472" i="31"/>
  <c r="M543" i="31"/>
  <c r="M550" i="31" s="1"/>
  <c r="O528" i="31"/>
  <c r="M542" i="31"/>
  <c r="O549" i="31"/>
  <c r="O572" i="31" s="1"/>
  <c r="O541" i="31"/>
  <c r="F508" i="31"/>
  <c r="H509" i="31"/>
  <c r="H549" i="31" s="1"/>
  <c r="B510" i="31"/>
  <c r="B550" i="31" s="1"/>
  <c r="J510" i="31"/>
  <c r="J550" i="31" s="1"/>
  <c r="O484" i="31"/>
  <c r="N490" i="31"/>
  <c r="I528" i="31"/>
  <c r="O540" i="31"/>
  <c r="M540" i="31"/>
  <c r="K510" i="31"/>
  <c r="N484" i="31"/>
  <c r="C496" i="31"/>
  <c r="E496" i="31"/>
  <c r="K503" i="31"/>
  <c r="H520" i="31"/>
  <c r="N424" i="31"/>
  <c r="G355" i="31"/>
  <c r="O355" i="31"/>
  <c r="G361" i="31"/>
  <c r="O361" i="31"/>
  <c r="G367" i="31"/>
  <c r="G415" i="31"/>
  <c r="G409" i="31"/>
  <c r="H415" i="31"/>
  <c r="O367" i="31"/>
  <c r="O373" i="31"/>
  <c r="B367" i="31"/>
  <c r="J367" i="31"/>
  <c r="O379" i="31"/>
  <c r="K397" i="31"/>
  <c r="C409" i="31"/>
  <c r="M424" i="31"/>
  <c r="G385" i="31"/>
  <c r="C415" i="31"/>
  <c r="K415" i="31"/>
  <c r="G373" i="31"/>
  <c r="L426" i="31"/>
  <c r="L427" i="31" s="1"/>
  <c r="G391" i="31"/>
  <c r="O391" i="31"/>
  <c r="G397" i="31"/>
  <c r="O397" i="31"/>
  <c r="F452" i="31"/>
  <c r="N452" i="31"/>
  <c r="E607" i="31"/>
  <c r="O607" i="31"/>
  <c r="I608" i="31"/>
  <c r="D605" i="31"/>
  <c r="L605" i="31"/>
  <c r="F606" i="31"/>
  <c r="N606" i="31"/>
  <c r="H607" i="31"/>
  <c r="J608" i="31"/>
  <c r="I581" i="31"/>
  <c r="M581" i="31"/>
  <c r="K472" i="31"/>
  <c r="E472" i="31"/>
  <c r="M472" i="31"/>
  <c r="G472" i="31"/>
  <c r="D496" i="31"/>
  <c r="L496" i="31"/>
  <c r="H496" i="31"/>
  <c r="I520" i="31"/>
  <c r="I522" i="31" s="1"/>
  <c r="G528" i="31"/>
  <c r="D536" i="31"/>
  <c r="L536" i="31"/>
  <c r="B567" i="31"/>
  <c r="J567" i="31"/>
  <c r="N567" i="31"/>
  <c r="B581" i="31"/>
  <c r="J581" i="31"/>
  <c r="N581" i="31"/>
  <c r="B588" i="31"/>
  <c r="B649" i="31" s="1"/>
  <c r="J588" i="31"/>
  <c r="J603" i="31" s="1"/>
  <c r="I567" i="31"/>
  <c r="B478" i="31"/>
  <c r="J478" i="31"/>
  <c r="N478" i="31"/>
  <c r="E490" i="31"/>
  <c r="M490" i="31"/>
  <c r="B503" i="31"/>
  <c r="J503" i="31"/>
  <c r="J643" i="31" s="1"/>
  <c r="H510" i="31"/>
  <c r="H550" i="31" s="1"/>
  <c r="H573" i="31" s="1"/>
  <c r="E503" i="31"/>
  <c r="F507" i="31"/>
  <c r="F547" i="31" s="1"/>
  <c r="N507" i="31"/>
  <c r="H508" i="31"/>
  <c r="B509" i="31"/>
  <c r="B549" i="31" s="1"/>
  <c r="J509" i="31"/>
  <c r="J549" i="31" s="1"/>
  <c r="D510" i="31"/>
  <c r="L510" i="31"/>
  <c r="L550" i="31" s="1"/>
  <c r="O472" i="31"/>
  <c r="C478" i="31"/>
  <c r="K478" i="31"/>
  <c r="C503" i="31"/>
  <c r="C644" i="31" s="1"/>
  <c r="C520" i="31"/>
  <c r="K520" i="31"/>
  <c r="F536" i="31"/>
  <c r="L567" i="31"/>
  <c r="D581" i="31"/>
  <c r="L581" i="31"/>
  <c r="D588" i="31"/>
  <c r="E590" i="31" s="1"/>
  <c r="L588" i="31"/>
  <c r="L632" i="31" s="1"/>
  <c r="C536" i="31"/>
  <c r="F472" i="31"/>
  <c r="D478" i="31"/>
  <c r="L478" i="31"/>
  <c r="I484" i="31"/>
  <c r="G490" i="31"/>
  <c r="I490" i="31"/>
  <c r="G496" i="31"/>
  <c r="K496" i="31"/>
  <c r="L520" i="31"/>
  <c r="N520" i="31"/>
  <c r="B528" i="31"/>
  <c r="C530" i="31" s="1"/>
  <c r="J528" i="31"/>
  <c r="E567" i="31"/>
  <c r="M567" i="31"/>
  <c r="M568" i="31" s="1"/>
  <c r="O567" i="31"/>
  <c r="E581" i="31"/>
  <c r="O581" i="31"/>
  <c r="E588" i="31"/>
  <c r="E632" i="31" s="1"/>
  <c r="M588" i="31"/>
  <c r="M649" i="31" s="1"/>
  <c r="O588" i="31"/>
  <c r="I588" i="31"/>
  <c r="B508" i="31"/>
  <c r="B548" i="31" s="1"/>
  <c r="J508" i="31"/>
  <c r="J548" i="31" s="1"/>
  <c r="D509" i="31"/>
  <c r="L509" i="31"/>
  <c r="L549" i="31" s="1"/>
  <c r="F510" i="31"/>
  <c r="F550" i="31" s="1"/>
  <c r="N510" i="31"/>
  <c r="I465" i="31"/>
  <c r="I478" i="31"/>
  <c r="M478" i="31"/>
  <c r="H484" i="31"/>
  <c r="B490" i="31"/>
  <c r="J490" i="31"/>
  <c r="F490" i="31"/>
  <c r="G503" i="31"/>
  <c r="E528" i="31"/>
  <c r="H567" i="31"/>
  <c r="H581" i="31"/>
  <c r="H588" i="31"/>
  <c r="B445" i="31"/>
  <c r="J445" i="31"/>
  <c r="B452" i="31"/>
  <c r="J452" i="31"/>
  <c r="F123" i="31"/>
  <c r="O417" i="31" s="1"/>
  <c r="N123" i="31"/>
  <c r="N125" i="31" s="1"/>
  <c r="L430" i="31" s="1"/>
  <c r="V123" i="31"/>
  <c r="V125" i="31" s="1"/>
  <c r="J430" i="31" s="1"/>
  <c r="AD123" i="31"/>
  <c r="AD125" i="31" s="1"/>
  <c r="H430" i="31" s="1"/>
  <c r="AL123" i="31"/>
  <c r="AT123" i="31"/>
  <c r="BB123" i="31"/>
  <c r="N427" i="31"/>
  <c r="J427" i="31"/>
  <c r="F427" i="31"/>
  <c r="B427" i="31"/>
  <c r="BG125" i="31"/>
  <c r="B385" i="31"/>
  <c r="J385" i="31"/>
  <c r="H391" i="31"/>
  <c r="I415" i="31"/>
  <c r="G123" i="31"/>
  <c r="O123" i="31"/>
  <c r="W123" i="31"/>
  <c r="W125" i="31" s="1"/>
  <c r="J429" i="31" s="1"/>
  <c r="AE123" i="31"/>
  <c r="AE125" i="31" s="1"/>
  <c r="H429" i="31" s="1"/>
  <c r="AM123" i="31"/>
  <c r="AU123" i="31"/>
  <c r="F355" i="31"/>
  <c r="N355" i="31"/>
  <c r="C385" i="31"/>
  <c r="K385" i="31"/>
  <c r="E445" i="31"/>
  <c r="B373" i="31"/>
  <c r="J373" i="31"/>
  <c r="B391" i="31"/>
  <c r="J391" i="31"/>
  <c r="C373" i="31"/>
  <c r="K373" i="31"/>
  <c r="K391" i="31"/>
  <c r="D415" i="31"/>
  <c r="L415" i="31"/>
  <c r="C427" i="31"/>
  <c r="B397" i="31"/>
  <c r="J397" i="31"/>
  <c r="H409" i="31"/>
  <c r="B355" i="31"/>
  <c r="J355" i="31"/>
  <c r="B361" i="31"/>
  <c r="J361" i="31"/>
  <c r="C397" i="31"/>
  <c r="I445" i="31"/>
  <c r="I409" i="31"/>
  <c r="M367" i="31"/>
  <c r="H123" i="31"/>
  <c r="P123" i="31"/>
  <c r="P125" i="31" s="1"/>
  <c r="X123" i="31"/>
  <c r="X125" i="31" s="1"/>
  <c r="I432" i="31" s="1"/>
  <c r="AF123" i="31"/>
  <c r="AN123" i="31"/>
  <c r="AV123" i="31"/>
  <c r="AV125" i="31" s="1"/>
  <c r="C432" i="31" s="1"/>
  <c r="BI125" i="31"/>
  <c r="F367" i="31"/>
  <c r="N367" i="31"/>
  <c r="E385" i="31"/>
  <c r="N397" i="31"/>
  <c r="O409" i="31"/>
  <c r="D439" i="31"/>
  <c r="L439" i="31"/>
  <c r="D452" i="31"/>
  <c r="L452" i="31"/>
  <c r="E409" i="31"/>
  <c r="E367" i="31"/>
  <c r="I123" i="31"/>
  <c r="I125" i="31" s="1"/>
  <c r="Q123" i="31"/>
  <c r="Y123" i="31"/>
  <c r="AG123" i="31"/>
  <c r="AG125" i="31" s="1"/>
  <c r="G431" i="31" s="1"/>
  <c r="AO123" i="31"/>
  <c r="AO125" i="31" s="1"/>
  <c r="E431" i="31" s="1"/>
  <c r="AW123" i="31"/>
  <c r="AW125" i="31" s="1"/>
  <c r="C431" i="31" s="1"/>
  <c r="F385" i="31"/>
  <c r="N385" i="31"/>
  <c r="E379" i="31"/>
  <c r="B123" i="31"/>
  <c r="J123" i="31"/>
  <c r="R123" i="31"/>
  <c r="R125" i="31" s="1"/>
  <c r="K430" i="31" s="1"/>
  <c r="Z123" i="31"/>
  <c r="Z125" i="31" s="1"/>
  <c r="I430" i="31" s="1"/>
  <c r="AH123" i="31"/>
  <c r="AH125" i="31" s="1"/>
  <c r="G430" i="31" s="1"/>
  <c r="AP123" i="31"/>
  <c r="AP125" i="31" s="1"/>
  <c r="E430" i="31" s="1"/>
  <c r="AX123" i="31"/>
  <c r="E391" i="31"/>
  <c r="F439" i="31"/>
  <c r="N439" i="31"/>
  <c r="F445" i="31"/>
  <c r="N445" i="31"/>
  <c r="N409" i="31"/>
  <c r="C123" i="31"/>
  <c r="K123" i="31"/>
  <c r="M420" i="31" s="1"/>
  <c r="M421" i="31" s="1"/>
  <c r="S123" i="31"/>
  <c r="S125" i="31" s="1"/>
  <c r="K429" i="31" s="1"/>
  <c r="AA123" i="31"/>
  <c r="AI123" i="31"/>
  <c r="AQ123" i="31"/>
  <c r="AY123" i="31"/>
  <c r="AY125" i="31" s="1"/>
  <c r="C429" i="31" s="1"/>
  <c r="E397" i="31"/>
  <c r="M397" i="31"/>
  <c r="B439" i="31"/>
  <c r="J439" i="31"/>
  <c r="B409" i="31"/>
  <c r="J409" i="31"/>
  <c r="E415" i="31"/>
  <c r="M415" i="31"/>
  <c r="M409" i="31"/>
  <c r="D123" i="31"/>
  <c r="L123" i="31"/>
  <c r="T123" i="31"/>
  <c r="T125" i="31" s="1"/>
  <c r="J432" i="31" s="1"/>
  <c r="AB123" i="31"/>
  <c r="AJ123" i="31"/>
  <c r="AR123" i="31"/>
  <c r="AR125" i="31" s="1"/>
  <c r="D432" i="31" s="1"/>
  <c r="AZ123" i="31"/>
  <c r="AZ125" i="31" s="1"/>
  <c r="B432" i="31" s="1"/>
  <c r="F361" i="31"/>
  <c r="N361" i="31"/>
  <c r="G379" i="31"/>
  <c r="I385" i="31"/>
  <c r="C439" i="31"/>
  <c r="K439" i="31"/>
  <c r="F415" i="31"/>
  <c r="N415" i="31"/>
  <c r="H439" i="31"/>
  <c r="H445" i="31"/>
  <c r="H452" i="31"/>
  <c r="N458" i="31"/>
  <c r="F409" i="31"/>
  <c r="D409" i="31"/>
  <c r="L409" i="31"/>
  <c r="N418" i="31"/>
  <c r="F125" i="31"/>
  <c r="J418" i="31"/>
  <c r="F418" i="31"/>
  <c r="AL125" i="31"/>
  <c r="F430" i="31" s="1"/>
  <c r="D418" i="31"/>
  <c r="AT125" i="31"/>
  <c r="D430" i="31" s="1"/>
  <c r="B418" i="31"/>
  <c r="BB125" i="31"/>
  <c r="B430" i="31" s="1"/>
  <c r="N417" i="31"/>
  <c r="L417" i="31"/>
  <c r="J417" i="31"/>
  <c r="H417" i="31"/>
  <c r="F417" i="31"/>
  <c r="AM125" i="31"/>
  <c r="F429" i="31" s="1"/>
  <c r="D417" i="31"/>
  <c r="AU125" i="31"/>
  <c r="D429" i="31" s="1"/>
  <c r="BH125" i="31"/>
  <c r="H418" i="31"/>
  <c r="I420" i="31"/>
  <c r="I421" i="31" s="1"/>
  <c r="G420" i="31"/>
  <c r="G421" i="31" s="1"/>
  <c r="AF125" i="31"/>
  <c r="G432" i="31" s="1"/>
  <c r="E420" i="31"/>
  <c r="E421" i="31" s="1"/>
  <c r="AN125" i="31"/>
  <c r="E432" i="31" s="1"/>
  <c r="C420" i="31"/>
  <c r="C421" i="31" s="1"/>
  <c r="K419" i="31"/>
  <c r="Q125" i="31"/>
  <c r="K431" i="31" s="1"/>
  <c r="I419" i="31"/>
  <c r="Y125" i="31"/>
  <c r="I431" i="31" s="1"/>
  <c r="G419" i="31"/>
  <c r="E419" i="31"/>
  <c r="C419" i="31"/>
  <c r="BJ125" i="31"/>
  <c r="L418" i="31"/>
  <c r="O418" i="31"/>
  <c r="B125" i="31"/>
  <c r="M418" i="31"/>
  <c r="J125" i="31"/>
  <c r="M430" i="31" s="1"/>
  <c r="K418" i="31"/>
  <c r="I418" i="31"/>
  <c r="G418" i="31"/>
  <c r="E418" i="31"/>
  <c r="C418" i="31"/>
  <c r="AX125" i="31"/>
  <c r="C430" i="31" s="1"/>
  <c r="C125" i="31"/>
  <c r="M417" i="31"/>
  <c r="K417" i="31"/>
  <c r="I417" i="31"/>
  <c r="AA125" i="31"/>
  <c r="I429" i="31" s="1"/>
  <c r="G417" i="31"/>
  <c r="AI125" i="31"/>
  <c r="G429" i="31" s="1"/>
  <c r="AQ125" i="31"/>
  <c r="E429" i="31" s="1"/>
  <c r="E417" i="31"/>
  <c r="C417" i="31"/>
  <c r="K544" i="31"/>
  <c r="I544" i="31"/>
  <c r="G544" i="31"/>
  <c r="E544" i="31"/>
  <c r="C544" i="31"/>
  <c r="D125" i="31"/>
  <c r="L420" i="31"/>
  <c r="L421" i="31" s="1"/>
  <c r="J420" i="31"/>
  <c r="J421" i="31" s="1"/>
  <c r="H420" i="31"/>
  <c r="H421" i="31" s="1"/>
  <c r="AB125" i="31"/>
  <c r="H432" i="31" s="1"/>
  <c r="F420" i="31"/>
  <c r="F421" i="31" s="1"/>
  <c r="AJ125" i="31"/>
  <c r="F432" i="31" s="1"/>
  <c r="D420" i="31"/>
  <c r="D421" i="31" s="1"/>
  <c r="B420" i="31"/>
  <c r="B421" i="31" s="1"/>
  <c r="O426" i="31"/>
  <c r="O427" i="31" s="1"/>
  <c r="O424" i="31"/>
  <c r="E125" i="31"/>
  <c r="M125" i="31"/>
  <c r="J419" i="31"/>
  <c r="U125" i="31"/>
  <c r="J431" i="31" s="1"/>
  <c r="H419" i="31"/>
  <c r="AC125" i="31"/>
  <c r="H431" i="31" s="1"/>
  <c r="F419" i="31"/>
  <c r="AK125" i="31"/>
  <c r="F431" i="31" s="1"/>
  <c r="D419" i="31"/>
  <c r="B419" i="31"/>
  <c r="B637" i="31"/>
  <c r="B636" i="31"/>
  <c r="B379" i="31"/>
  <c r="J637" i="31"/>
  <c r="J636" i="31"/>
  <c r="J379" i="31"/>
  <c r="O415" i="31"/>
  <c r="E549" i="31"/>
  <c r="I549" i="31"/>
  <c r="C636" i="31"/>
  <c r="C637" i="31"/>
  <c r="K636" i="31"/>
  <c r="K637" i="31"/>
  <c r="B507" i="31"/>
  <c r="B547" i="31" s="1"/>
  <c r="J507" i="31"/>
  <c r="J547" i="31" s="1"/>
  <c r="D508" i="31"/>
  <c r="D548" i="31" s="1"/>
  <c r="L508" i="31"/>
  <c r="F509" i="31"/>
  <c r="F549" i="31" s="1"/>
  <c r="N509" i="31"/>
  <c r="N549" i="31" s="1"/>
  <c r="I642" i="31"/>
  <c r="E520" i="31"/>
  <c r="M520" i="31"/>
  <c r="D636" i="31"/>
  <c r="D637" i="31"/>
  <c r="L636" i="31"/>
  <c r="L637" i="31"/>
  <c r="L379" i="31"/>
  <c r="G439" i="31"/>
  <c r="E452" i="31"/>
  <c r="M452" i="31"/>
  <c r="C648" i="31"/>
  <c r="C655" i="31" s="1"/>
  <c r="C458" i="31"/>
  <c r="K648" i="31"/>
  <c r="K655" i="31" s="1"/>
  <c r="K458" i="31"/>
  <c r="C547" i="31"/>
  <c r="G549" i="31"/>
  <c r="C484" i="31"/>
  <c r="K484" i="31"/>
  <c r="E547" i="31"/>
  <c r="M644" i="31"/>
  <c r="M643" i="31"/>
  <c r="O548" i="31"/>
  <c r="N644" i="31"/>
  <c r="N643" i="31"/>
  <c r="K550" i="31"/>
  <c r="J530" i="31"/>
  <c r="E636" i="31"/>
  <c r="E637" i="31"/>
  <c r="M636" i="31"/>
  <c r="M637" i="31"/>
  <c r="I439" i="31"/>
  <c r="O439" i="31"/>
  <c r="G445" i="31"/>
  <c r="O445" i="31"/>
  <c r="D465" i="31"/>
  <c r="D658" i="31" s="1"/>
  <c r="L465" i="31"/>
  <c r="F548" i="31"/>
  <c r="N465" i="31"/>
  <c r="F503" i="31"/>
  <c r="J544" i="31"/>
  <c r="H544" i="31"/>
  <c r="F544" i="31"/>
  <c r="D544" i="31"/>
  <c r="B544" i="31"/>
  <c r="F636" i="31"/>
  <c r="F637" i="31"/>
  <c r="F379" i="31"/>
  <c r="N636" i="31"/>
  <c r="N637" i="31"/>
  <c r="N379" i="31"/>
  <c r="E484" i="31"/>
  <c r="M484" i="31"/>
  <c r="C490" i="31"/>
  <c r="D528" i="31"/>
  <c r="G637" i="31"/>
  <c r="G636" i="31"/>
  <c r="O637" i="31"/>
  <c r="O636" i="31"/>
  <c r="M379" i="31"/>
  <c r="C452" i="31"/>
  <c r="H548" i="31"/>
  <c r="D550" i="31"/>
  <c r="L547" i="31"/>
  <c r="I452" i="31"/>
  <c r="K452" i="31"/>
  <c r="O547" i="31"/>
  <c r="E550" i="31"/>
  <c r="D472" i="31"/>
  <c r="N472" i="31"/>
  <c r="N589" i="31" s="1"/>
  <c r="G484" i="31"/>
  <c r="O490" i="31"/>
  <c r="G548" i="31"/>
  <c r="D522" i="31"/>
  <c r="BC125" i="31"/>
  <c r="B429" i="31" s="1"/>
  <c r="O544" i="31"/>
  <c r="I636" i="31"/>
  <c r="I637" i="31"/>
  <c r="E439" i="31"/>
  <c r="M439" i="31"/>
  <c r="C445" i="31"/>
  <c r="K445" i="31"/>
  <c r="E458" i="31"/>
  <c r="H507" i="31"/>
  <c r="H547" i="31" s="1"/>
  <c r="H465" i="31"/>
  <c r="D549" i="31"/>
  <c r="K548" i="31"/>
  <c r="F458" i="31"/>
  <c r="O458" i="31"/>
  <c r="J465" i="31"/>
  <c r="B484" i="31"/>
  <c r="J484" i="31"/>
  <c r="H490" i="31"/>
  <c r="O503" i="31"/>
  <c r="M507" i="31"/>
  <c r="I568" i="31"/>
  <c r="G458" i="31"/>
  <c r="B465" i="31"/>
  <c r="K465" i="31"/>
  <c r="B472" i="31"/>
  <c r="J472" i="31"/>
  <c r="F496" i="31"/>
  <c r="D503" i="31"/>
  <c r="E505" i="31" s="1"/>
  <c r="L503" i="31"/>
  <c r="M505" i="31" s="1"/>
  <c r="E644" i="31"/>
  <c r="E643" i="31"/>
  <c r="N508" i="31"/>
  <c r="O520" i="31"/>
  <c r="L528" i="31"/>
  <c r="M530" i="31" s="1"/>
  <c r="N528" i="31"/>
  <c r="B415" i="31"/>
  <c r="J415" i="31"/>
  <c r="L445" i="31"/>
  <c r="K547" i="31"/>
  <c r="E548" i="31"/>
  <c r="I550" i="31"/>
  <c r="C465" i="31"/>
  <c r="C658" i="31" s="1"/>
  <c r="D507" i="31"/>
  <c r="D547" i="31" s="1"/>
  <c r="I458" i="31"/>
  <c r="H478" i="31"/>
  <c r="G520" i="31"/>
  <c r="H522" i="31" s="1"/>
  <c r="F528" i="31"/>
  <c r="H536" i="31"/>
  <c r="J536" i="31"/>
  <c r="H637" i="31"/>
  <c r="H636" i="31"/>
  <c r="B458" i="31"/>
  <c r="J458" i="31"/>
  <c r="E465" i="31"/>
  <c r="E658" i="31" s="1"/>
  <c r="M465" i="31"/>
  <c r="M504" i="31" s="1"/>
  <c r="F465" i="31"/>
  <c r="O465" i="31"/>
  <c r="F484" i="31"/>
  <c r="D490" i="31"/>
  <c r="L490" i="31"/>
  <c r="I634" i="31"/>
  <c r="G465" i="31"/>
  <c r="G658" i="31" s="1"/>
  <c r="B496" i="31"/>
  <c r="J496" i="31"/>
  <c r="H503" i="31"/>
  <c r="K644" i="31"/>
  <c r="K643" i="31"/>
  <c r="H528" i="31"/>
  <c r="B536" i="31"/>
  <c r="D458" i="31"/>
  <c r="M458" i="31"/>
  <c r="G547" i="31"/>
  <c r="I548" i="31"/>
  <c r="C549" i="31"/>
  <c r="K549" i="31"/>
  <c r="I503" i="31"/>
  <c r="J505" i="31" s="1"/>
  <c r="K505" i="31"/>
  <c r="B520" i="31"/>
  <c r="J520" i="31"/>
  <c r="N536" i="31"/>
  <c r="O538" i="31" s="1"/>
  <c r="G567" i="31"/>
  <c r="C581" i="31"/>
  <c r="K581" i="31"/>
  <c r="L649" i="31"/>
  <c r="L634" i="31"/>
  <c r="E603" i="31"/>
  <c r="G536" i="31"/>
  <c r="O632" i="31"/>
  <c r="O649" i="31"/>
  <c r="O634" i="31"/>
  <c r="O590" i="31"/>
  <c r="O603" i="31"/>
  <c r="N603" i="31"/>
  <c r="F632" i="31"/>
  <c r="F649" i="31"/>
  <c r="F634" i="31"/>
  <c r="N632" i="31"/>
  <c r="N649" i="31"/>
  <c r="N634" i="31"/>
  <c r="G632" i="31"/>
  <c r="C567" i="31"/>
  <c r="K567" i="31"/>
  <c r="G581" i="31"/>
  <c r="H603" i="31"/>
  <c r="H649" i="31"/>
  <c r="I658" i="31"/>
  <c r="K536" i="31"/>
  <c r="D567" i="31"/>
  <c r="B632" i="31"/>
  <c r="B603" i="31"/>
  <c r="J649" i="31"/>
  <c r="J634" i="31"/>
  <c r="J632" i="31"/>
  <c r="E536" i="31"/>
  <c r="M536" i="31"/>
  <c r="C588" i="31"/>
  <c r="C603" i="31" s="1"/>
  <c r="K588" i="31"/>
  <c r="K603" i="31" s="1"/>
  <c r="M608" i="31"/>
  <c r="C608" i="31"/>
  <c r="K608" i="31"/>
  <c r="M715" i="31"/>
  <c r="D608" i="31"/>
  <c r="L608" i="31"/>
  <c r="L603" i="31"/>
  <c r="N708" i="31"/>
  <c r="M709" i="31"/>
  <c r="M711" i="31" s="1"/>
  <c r="N717" i="31"/>
  <c r="N719" i="31" s="1"/>
  <c r="O716" i="31"/>
  <c r="O717" i="31" s="1"/>
  <c r="N704" i="31"/>
  <c r="M705" i="31"/>
  <c r="M707" i="31" s="1"/>
  <c r="F676" i="31"/>
  <c r="D679" i="31"/>
  <c r="G684" i="31"/>
  <c r="H688" i="31"/>
  <c r="K696" i="31"/>
  <c r="O654" i="31"/>
  <c r="L658" i="31"/>
  <c r="C675" i="31"/>
  <c r="E679" i="31"/>
  <c r="E683" i="31"/>
  <c r="L711" i="31"/>
  <c r="O652" i="31"/>
  <c r="F687" i="31"/>
  <c r="K707" i="31"/>
  <c r="O721" i="31"/>
  <c r="O669" i="31"/>
  <c r="O655" i="31"/>
  <c r="P669" i="26"/>
  <c r="P597" i="26"/>
  <c r="P568" i="26"/>
  <c r="P545" i="26"/>
  <c r="P555" i="26"/>
  <c r="P570" i="26"/>
  <c r="P573" i="26"/>
  <c r="P558" i="26"/>
  <c r="P529" i="26"/>
  <c r="P530" i="26"/>
  <c r="P634" i="26"/>
  <c r="P603" i="26"/>
  <c r="P649" i="26"/>
  <c r="P589" i="26"/>
  <c r="P632" i="26"/>
  <c r="P537" i="26"/>
  <c r="P642" i="26"/>
  <c r="P556" i="26"/>
  <c r="P571" i="26"/>
  <c r="P557" i="26"/>
  <c r="P572" i="26"/>
  <c r="P654" i="26"/>
  <c r="P721" i="26"/>
  <c r="P652" i="26"/>
  <c r="P640" i="26"/>
  <c r="P503" i="26"/>
  <c r="P639" i="26"/>
  <c r="P637" i="26"/>
  <c r="P648" i="26"/>
  <c r="P655" i="26" s="1"/>
  <c r="P636" i="26"/>
  <c r="D123" i="26"/>
  <c r="D125" i="26" s="1"/>
  <c r="O429" i="26" s="1"/>
  <c r="BA123" i="26"/>
  <c r="BA125" i="26" s="1"/>
  <c r="C429" i="26" s="1"/>
  <c r="AE123" i="26"/>
  <c r="H419" i="26" s="1"/>
  <c r="O123" i="26"/>
  <c r="O125" i="26" s="1"/>
  <c r="L430" i="26" s="1"/>
  <c r="Q123" i="26"/>
  <c r="AO123" i="26"/>
  <c r="D478" i="26"/>
  <c r="L478" i="26"/>
  <c r="N478" i="26"/>
  <c r="D496" i="26"/>
  <c r="L496" i="26"/>
  <c r="N496" i="26"/>
  <c r="C520" i="26"/>
  <c r="D522" i="26" s="1"/>
  <c r="K520" i="26"/>
  <c r="E520" i="26"/>
  <c r="K528" i="26"/>
  <c r="H567" i="26"/>
  <c r="G588" i="26"/>
  <c r="U123" i="26"/>
  <c r="U125" i="26" s="1"/>
  <c r="K429" i="26" s="1"/>
  <c r="AS123" i="26"/>
  <c r="M123" i="26"/>
  <c r="W123" i="26"/>
  <c r="G123" i="26"/>
  <c r="H123" i="26"/>
  <c r="Y123" i="26"/>
  <c r="Y125" i="26" s="1"/>
  <c r="J429" i="26" s="1"/>
  <c r="AG123" i="26"/>
  <c r="AW123" i="26"/>
  <c r="I123" i="26"/>
  <c r="M420" i="26" s="1"/>
  <c r="M421" i="26" s="1"/>
  <c r="R123" i="26"/>
  <c r="K420" i="26" s="1"/>
  <c r="K421" i="26" s="1"/>
  <c r="Z123" i="26"/>
  <c r="AH123" i="26"/>
  <c r="G420" i="26" s="1"/>
  <c r="AP123" i="26"/>
  <c r="E420" i="26" s="1"/>
  <c r="E421" i="26" s="1"/>
  <c r="AX123" i="26"/>
  <c r="C420" i="26" s="1"/>
  <c r="D544" i="26"/>
  <c r="E361" i="26"/>
  <c r="M361" i="26"/>
  <c r="E385" i="26"/>
  <c r="M385" i="26"/>
  <c r="G439" i="26"/>
  <c r="O439" i="26"/>
  <c r="E415" i="26"/>
  <c r="M415" i="26"/>
  <c r="E472" i="26"/>
  <c r="M472" i="26"/>
  <c r="E478" i="26"/>
  <c r="M478" i="26"/>
  <c r="E484" i="26"/>
  <c r="M484" i="26"/>
  <c r="E490" i="26"/>
  <c r="M490" i="26"/>
  <c r="E496" i="26"/>
  <c r="M496" i="26"/>
  <c r="E503" i="26"/>
  <c r="M503" i="26"/>
  <c r="D520" i="26"/>
  <c r="L520" i="26"/>
  <c r="F520" i="26"/>
  <c r="N520" i="26"/>
  <c r="H581" i="26"/>
  <c r="H588" i="26"/>
  <c r="G605" i="26"/>
  <c r="O605" i="26"/>
  <c r="I606" i="26"/>
  <c r="C607" i="26"/>
  <c r="K607" i="26"/>
  <c r="J696" i="26"/>
  <c r="J697" i="26" s="1"/>
  <c r="H691" i="26"/>
  <c r="O426" i="26"/>
  <c r="E452" i="26"/>
  <c r="M452" i="26"/>
  <c r="G503" i="26"/>
  <c r="O503" i="26"/>
  <c r="O643" i="26" s="1"/>
  <c r="G536" i="26"/>
  <c r="I605" i="26"/>
  <c r="C606" i="26"/>
  <c r="K606" i="26"/>
  <c r="E607" i="26"/>
  <c r="M607" i="26"/>
  <c r="G608" i="26"/>
  <c r="O608" i="26"/>
  <c r="L703" i="26"/>
  <c r="L123" i="26"/>
  <c r="H478" i="26"/>
  <c r="H496" i="26"/>
  <c r="G520" i="26"/>
  <c r="I520" i="26"/>
  <c r="I522" i="26" s="1"/>
  <c r="D567" i="26"/>
  <c r="L567" i="26"/>
  <c r="C588" i="26"/>
  <c r="K588" i="26"/>
  <c r="M713" i="26"/>
  <c r="AK123" i="26"/>
  <c r="AK125" i="26" s="1"/>
  <c r="G429" i="26" s="1"/>
  <c r="E123" i="26"/>
  <c r="N420" i="26" s="1"/>
  <c r="AD123" i="26"/>
  <c r="AL123" i="26"/>
  <c r="F420" i="26" s="1"/>
  <c r="O544" i="26"/>
  <c r="K544" i="26"/>
  <c r="I544" i="26"/>
  <c r="G544" i="26"/>
  <c r="I415" i="26"/>
  <c r="I472" i="26"/>
  <c r="I478" i="26"/>
  <c r="I484" i="26"/>
  <c r="I490" i="26"/>
  <c r="I496" i="26"/>
  <c r="H520" i="26"/>
  <c r="J520" i="26"/>
  <c r="D581" i="26"/>
  <c r="L581" i="26"/>
  <c r="D588" i="26"/>
  <c r="D603" i="26" s="1"/>
  <c r="L588" i="26"/>
  <c r="N588" i="26"/>
  <c r="N634" i="26" s="1"/>
  <c r="C605" i="26"/>
  <c r="K605" i="26"/>
  <c r="E606" i="26"/>
  <c r="M606" i="26"/>
  <c r="G607" i="26"/>
  <c r="O607" i="26"/>
  <c r="I692" i="26"/>
  <c r="AC123" i="26"/>
  <c r="AC125" i="26" s="1"/>
  <c r="I429" i="26" s="1"/>
  <c r="V123" i="26"/>
  <c r="J420" i="26" s="1"/>
  <c r="J421" i="26" s="1"/>
  <c r="F123" i="26"/>
  <c r="N419" i="26" s="1"/>
  <c r="AM123" i="26"/>
  <c r="F419" i="26" s="1"/>
  <c r="AU123" i="26"/>
  <c r="D419" i="26" s="1"/>
  <c r="BC123" i="26"/>
  <c r="B361" i="26"/>
  <c r="J361" i="26"/>
  <c r="H367" i="26"/>
  <c r="B367" i="26"/>
  <c r="B379" i="26"/>
  <c r="J379" i="26"/>
  <c r="B385" i="26"/>
  <c r="J385" i="26"/>
  <c r="H391" i="26"/>
  <c r="B391" i="26"/>
  <c r="B415" i="26"/>
  <c r="J415" i="26"/>
  <c r="I445" i="26"/>
  <c r="B465" i="26"/>
  <c r="J465" i="26"/>
  <c r="N549" i="26"/>
  <c r="N572" i="26" s="1"/>
  <c r="B472" i="26"/>
  <c r="J472" i="26"/>
  <c r="B478" i="26"/>
  <c r="J478" i="26"/>
  <c r="B490" i="26"/>
  <c r="J490" i="26"/>
  <c r="G548" i="26"/>
  <c r="I528" i="26"/>
  <c r="I530" i="26" s="1"/>
  <c r="E581" i="26"/>
  <c r="O581" i="26"/>
  <c r="F521" i="26"/>
  <c r="AT123" i="26"/>
  <c r="D420" i="26" s="1"/>
  <c r="N123" i="26"/>
  <c r="L419" i="26" s="1"/>
  <c r="B427" i="26"/>
  <c r="I391" i="26"/>
  <c r="C391" i="26"/>
  <c r="M445" i="26"/>
  <c r="E409" i="26"/>
  <c r="K415" i="26"/>
  <c r="I452" i="26"/>
  <c r="C472" i="26"/>
  <c r="K472" i="26"/>
  <c r="G567" i="26"/>
  <c r="F588" i="26"/>
  <c r="E677" i="26"/>
  <c r="K701" i="26"/>
  <c r="K703" i="26" s="1"/>
  <c r="G689" i="26"/>
  <c r="G691" i="26" s="1"/>
  <c r="K696" i="26"/>
  <c r="M700" i="26"/>
  <c r="D679" i="26"/>
  <c r="M709" i="26"/>
  <c r="M711" i="26" s="1"/>
  <c r="O716" i="26"/>
  <c r="E679" i="26"/>
  <c r="F687" i="26"/>
  <c r="L711" i="26"/>
  <c r="M715" i="26"/>
  <c r="E544" i="26"/>
  <c r="C544" i="26"/>
  <c r="J544" i="26"/>
  <c r="H544" i="26"/>
  <c r="F544" i="26"/>
  <c r="F545" i="26" s="1"/>
  <c r="B544" i="26"/>
  <c r="E547" i="26"/>
  <c r="E570" i="26" s="1"/>
  <c r="I547" i="26"/>
  <c r="M547" i="26"/>
  <c r="C548" i="26"/>
  <c r="C571" i="26" s="1"/>
  <c r="K548" i="26"/>
  <c r="K571" i="26" s="1"/>
  <c r="O548" i="26"/>
  <c r="E549" i="26"/>
  <c r="E572" i="26" s="1"/>
  <c r="I549" i="26"/>
  <c r="M549" i="26"/>
  <c r="M572" i="26" s="1"/>
  <c r="C550" i="26"/>
  <c r="G550" i="26"/>
  <c r="G573" i="26" s="1"/>
  <c r="K550" i="26"/>
  <c r="N547" i="26"/>
  <c r="N570" i="26" s="1"/>
  <c r="L548" i="26"/>
  <c r="L556" i="26" s="1"/>
  <c r="B549" i="26"/>
  <c r="B557" i="26" s="1"/>
  <c r="D550" i="26"/>
  <c r="L544" i="26"/>
  <c r="N544" i="26"/>
  <c r="C547" i="26"/>
  <c r="C555" i="26" s="1"/>
  <c r="G547" i="26"/>
  <c r="K547" i="26"/>
  <c r="K555" i="26" s="1"/>
  <c r="O547" i="26"/>
  <c r="O555" i="26" s="1"/>
  <c r="E548" i="26"/>
  <c r="I548" i="26"/>
  <c r="M548" i="26"/>
  <c r="M556" i="26" s="1"/>
  <c r="C549" i="26"/>
  <c r="G549" i="26"/>
  <c r="G557" i="26" s="1"/>
  <c r="K549" i="26"/>
  <c r="O549" i="26"/>
  <c r="O557" i="26" s="1"/>
  <c r="N490" i="26"/>
  <c r="E550" i="26"/>
  <c r="E558" i="26" s="1"/>
  <c r="I550" i="26"/>
  <c r="I558" i="26" s="1"/>
  <c r="M550" i="26"/>
  <c r="M558" i="26" s="1"/>
  <c r="O496" i="26"/>
  <c r="F522" i="26"/>
  <c r="N567" i="26"/>
  <c r="B508" i="26"/>
  <c r="B548" i="26" s="1"/>
  <c r="F508" i="26"/>
  <c r="F548" i="26" s="1"/>
  <c r="J508" i="26"/>
  <c r="J548" i="26" s="1"/>
  <c r="N508" i="26"/>
  <c r="D509" i="26"/>
  <c r="D549" i="26" s="1"/>
  <c r="H509" i="26"/>
  <c r="L509" i="26"/>
  <c r="B510" i="26"/>
  <c r="F510" i="26"/>
  <c r="F550" i="26" s="1"/>
  <c r="J510" i="26"/>
  <c r="J550" i="26" s="1"/>
  <c r="N510" i="26"/>
  <c r="N550" i="26" s="1"/>
  <c r="D472" i="26"/>
  <c r="L472" i="26"/>
  <c r="N472" i="26"/>
  <c r="C478" i="26"/>
  <c r="G478" i="26"/>
  <c r="K478" i="26"/>
  <c r="O478" i="26"/>
  <c r="D484" i="26"/>
  <c r="H484" i="26"/>
  <c r="L484" i="26"/>
  <c r="N484" i="26"/>
  <c r="D490" i="26"/>
  <c r="H490" i="26"/>
  <c r="L490" i="26"/>
  <c r="B507" i="26"/>
  <c r="B547" i="26" s="1"/>
  <c r="F507" i="26"/>
  <c r="F547" i="26" s="1"/>
  <c r="F570" i="26" s="1"/>
  <c r="J503" i="26"/>
  <c r="J505" i="26" s="1"/>
  <c r="N503" i="26"/>
  <c r="D508" i="26"/>
  <c r="D548" i="26" s="1"/>
  <c r="H508" i="26"/>
  <c r="H548" i="26" s="1"/>
  <c r="H571" i="26" s="1"/>
  <c r="F509" i="26"/>
  <c r="F549" i="26" s="1"/>
  <c r="F557" i="26" s="1"/>
  <c r="J509" i="26"/>
  <c r="J549" i="26" s="1"/>
  <c r="J572" i="26" s="1"/>
  <c r="H510" i="26"/>
  <c r="H550" i="26" s="1"/>
  <c r="L510" i="26"/>
  <c r="L550" i="26" s="1"/>
  <c r="L573" i="26" s="1"/>
  <c r="M520" i="26"/>
  <c r="O520" i="26"/>
  <c r="O522" i="26" s="1"/>
  <c r="D528" i="26"/>
  <c r="H528" i="26"/>
  <c r="L528" i="26"/>
  <c r="M530" i="26" s="1"/>
  <c r="N528" i="26"/>
  <c r="O530" i="26" s="1"/>
  <c r="B536" i="26"/>
  <c r="F536" i="26"/>
  <c r="G538" i="26" s="1"/>
  <c r="J536" i="26"/>
  <c r="N536" i="26"/>
  <c r="H536" i="26"/>
  <c r="L536" i="26"/>
  <c r="E567" i="26"/>
  <c r="I567" i="26"/>
  <c r="M567" i="26"/>
  <c r="C567" i="26"/>
  <c r="C568" i="26" s="1"/>
  <c r="K567" i="26"/>
  <c r="C581" i="26"/>
  <c r="G581" i="26"/>
  <c r="K581" i="26"/>
  <c r="M581" i="26"/>
  <c r="O472" i="26"/>
  <c r="O484" i="26"/>
  <c r="B520" i="26"/>
  <c r="B521" i="26" s="1"/>
  <c r="C528" i="26"/>
  <c r="G528" i="26"/>
  <c r="O528" i="26"/>
  <c r="C536" i="26"/>
  <c r="K536" i="26"/>
  <c r="L538" i="26" s="1"/>
  <c r="O536" i="26"/>
  <c r="P538" i="26" s="1"/>
  <c r="J581" i="26"/>
  <c r="N581" i="26"/>
  <c r="T125" i="26"/>
  <c r="K430" i="26" s="1"/>
  <c r="K418" i="26"/>
  <c r="L125" i="26"/>
  <c r="M429" i="26" s="1"/>
  <c r="M417" i="26"/>
  <c r="AG125" i="26"/>
  <c r="H429" i="26" s="1"/>
  <c r="H417" i="26"/>
  <c r="AS125" i="26"/>
  <c r="E429" i="26" s="1"/>
  <c r="E417" i="26"/>
  <c r="AW125" i="26"/>
  <c r="D429" i="26" s="1"/>
  <c r="D417" i="26"/>
  <c r="O417" i="26"/>
  <c r="O427" i="26"/>
  <c r="C439" i="26"/>
  <c r="K439" i="26"/>
  <c r="B409" i="26"/>
  <c r="F409" i="26"/>
  <c r="J409" i="26"/>
  <c r="N409" i="26"/>
  <c r="J417" i="26"/>
  <c r="L418" i="26"/>
  <c r="G452" i="26"/>
  <c r="C125" i="26"/>
  <c r="O430" i="26" s="1"/>
  <c r="O418" i="26"/>
  <c r="G125" i="26"/>
  <c r="N430" i="26" s="1"/>
  <c r="N418" i="26"/>
  <c r="BD125" i="26"/>
  <c r="B430" i="26" s="1"/>
  <c r="B418" i="26"/>
  <c r="BH125" i="26"/>
  <c r="BL125" i="26"/>
  <c r="C417" i="26"/>
  <c r="K417" i="26"/>
  <c r="M418" i="26"/>
  <c r="O419" i="26"/>
  <c r="G427" i="26"/>
  <c r="O452" i="26"/>
  <c r="B452" i="26"/>
  <c r="F452" i="26"/>
  <c r="J452" i="26"/>
  <c r="N452" i="26"/>
  <c r="E458" i="26"/>
  <c r="X123" i="26"/>
  <c r="AB123" i="26"/>
  <c r="AF123" i="26"/>
  <c r="AJ123" i="26"/>
  <c r="AN123" i="26"/>
  <c r="AR123" i="26"/>
  <c r="AV123" i="26"/>
  <c r="AZ123" i="26"/>
  <c r="BE125" i="26"/>
  <c r="B429" i="26" s="1"/>
  <c r="BI125" i="26"/>
  <c r="B373" i="26"/>
  <c r="F373" i="26"/>
  <c r="J373" i="26"/>
  <c r="N373" i="26"/>
  <c r="B397" i="26"/>
  <c r="F397" i="26"/>
  <c r="J397" i="26"/>
  <c r="N397" i="26"/>
  <c r="D409" i="26"/>
  <c r="H409" i="26"/>
  <c r="L409" i="26"/>
  <c r="I458" i="26"/>
  <c r="BF125" i="26"/>
  <c r="BJ125" i="26"/>
  <c r="C373" i="26"/>
  <c r="G373" i="26"/>
  <c r="K373" i="26"/>
  <c r="O373" i="26"/>
  <c r="C397" i="26"/>
  <c r="G397" i="26"/>
  <c r="K397" i="26"/>
  <c r="O397" i="26"/>
  <c r="H415" i="26"/>
  <c r="L415" i="26"/>
  <c r="E439" i="26"/>
  <c r="I439" i="26"/>
  <c r="M439" i="26"/>
  <c r="M458" i="26"/>
  <c r="H689" i="28"/>
  <c r="H691" i="28" s="1"/>
  <c r="I688" i="28"/>
  <c r="M709" i="28"/>
  <c r="N708" i="28"/>
  <c r="N709" i="28" s="1"/>
  <c r="N711" i="28" s="1"/>
  <c r="G689" i="28"/>
  <c r="M700" i="28"/>
  <c r="M711" i="28"/>
  <c r="K697" i="28"/>
  <c r="K699" i="28" s="1"/>
  <c r="L709" i="28"/>
  <c r="M713" i="28"/>
  <c r="L697" i="28"/>
  <c r="K701" i="28"/>
  <c r="K703" i="28" s="1"/>
  <c r="D679" i="28"/>
  <c r="F687" i="28"/>
  <c r="L703" i="28"/>
  <c r="L711" i="28"/>
  <c r="M715" i="28"/>
  <c r="E683" i="28"/>
  <c r="L699" i="28"/>
  <c r="J548" i="28"/>
  <c r="N548" i="28"/>
  <c r="H507" i="28"/>
  <c r="H547" i="28" s="1"/>
  <c r="H522" i="28"/>
  <c r="F536" i="28"/>
  <c r="O544" i="28"/>
  <c r="M544" i="28"/>
  <c r="I544" i="28"/>
  <c r="J547" i="28"/>
  <c r="N547" i="28"/>
  <c r="H548" i="28"/>
  <c r="L548" i="28"/>
  <c r="J549" i="28"/>
  <c r="J572" i="28" s="1"/>
  <c r="N549" i="28"/>
  <c r="H550" i="28"/>
  <c r="L550" i="28"/>
  <c r="L558" i="28" s="1"/>
  <c r="L507" i="28"/>
  <c r="L547" i="28" s="1"/>
  <c r="E522" i="28"/>
  <c r="M522" i="28"/>
  <c r="N544" i="28"/>
  <c r="J544" i="28"/>
  <c r="L530" i="28"/>
  <c r="C507" i="28"/>
  <c r="O507" i="28"/>
  <c r="O547" i="28" s="1"/>
  <c r="I508" i="28"/>
  <c r="C509" i="28"/>
  <c r="K509" i="28"/>
  <c r="O509" i="28"/>
  <c r="O549" i="28" s="1"/>
  <c r="I510" i="28"/>
  <c r="I550" i="28" s="1"/>
  <c r="C472" i="28"/>
  <c r="G472" i="28"/>
  <c r="O472" i="28"/>
  <c r="G478" i="28"/>
  <c r="B484" i="28"/>
  <c r="F484" i="28"/>
  <c r="D490" i="28"/>
  <c r="H490" i="28"/>
  <c r="L490" i="28"/>
  <c r="B496" i="28"/>
  <c r="F496" i="28"/>
  <c r="J496" i="28"/>
  <c r="E507" i="28"/>
  <c r="E547" i="28" s="1"/>
  <c r="I507" i="28"/>
  <c r="I547" i="28" s="1"/>
  <c r="M507" i="28"/>
  <c r="M547" i="28" s="1"/>
  <c r="C508" i="28"/>
  <c r="C548" i="28" s="1"/>
  <c r="C571" i="28" s="1"/>
  <c r="G508" i="28"/>
  <c r="G548" i="28" s="1"/>
  <c r="K508" i="28"/>
  <c r="K548" i="28" s="1"/>
  <c r="E509" i="28"/>
  <c r="E549" i="28" s="1"/>
  <c r="E572" i="28" s="1"/>
  <c r="I509" i="28"/>
  <c r="I549" i="28" s="1"/>
  <c r="M509" i="28"/>
  <c r="M549" i="28" s="1"/>
  <c r="C510" i="28"/>
  <c r="C550" i="28" s="1"/>
  <c r="G510" i="28"/>
  <c r="G550" i="28" s="1"/>
  <c r="G573" i="28" s="1"/>
  <c r="K510" i="28"/>
  <c r="K550" i="28" s="1"/>
  <c r="O510" i="28"/>
  <c r="O550" i="28" s="1"/>
  <c r="G520" i="28"/>
  <c r="K520" i="28"/>
  <c r="L522" i="28" s="1"/>
  <c r="O520" i="28"/>
  <c r="I520" i="28"/>
  <c r="J522" i="28" s="1"/>
  <c r="E528" i="28"/>
  <c r="F530" i="28" s="1"/>
  <c r="I528" i="28"/>
  <c r="I530" i="28" s="1"/>
  <c r="M528" i="28"/>
  <c r="B536" i="28"/>
  <c r="J536" i="28"/>
  <c r="N536" i="28"/>
  <c r="E544" i="28"/>
  <c r="D567" i="28"/>
  <c r="H567" i="28"/>
  <c r="L567" i="28"/>
  <c r="F567" i="28"/>
  <c r="J567" i="28"/>
  <c r="N567" i="28"/>
  <c r="C581" i="28"/>
  <c r="G581" i="28"/>
  <c r="K581" i="28"/>
  <c r="O581" i="28"/>
  <c r="E581" i="28"/>
  <c r="B588" i="28"/>
  <c r="F588" i="28"/>
  <c r="J588" i="28"/>
  <c r="N588" i="28"/>
  <c r="N634" i="28" s="1"/>
  <c r="G507" i="28"/>
  <c r="G547" i="28" s="1"/>
  <c r="K507" i="28"/>
  <c r="E508" i="28"/>
  <c r="E548" i="28" s="1"/>
  <c r="M508" i="28"/>
  <c r="G509" i="28"/>
  <c r="G549" i="28" s="1"/>
  <c r="E510" i="28"/>
  <c r="M510" i="28"/>
  <c r="K472" i="28"/>
  <c r="C478" i="28"/>
  <c r="K478" i="28"/>
  <c r="J484" i="28"/>
  <c r="D472" i="28"/>
  <c r="D521" i="28" s="1"/>
  <c r="H472" i="28"/>
  <c r="L472" i="28"/>
  <c r="N472" i="28"/>
  <c r="D478" i="28"/>
  <c r="H478" i="28"/>
  <c r="L478" i="28"/>
  <c r="G484" i="28"/>
  <c r="O484" i="28"/>
  <c r="I490" i="28"/>
  <c r="O490" i="28"/>
  <c r="C496" i="28"/>
  <c r="G496" i="28"/>
  <c r="K496" i="28"/>
  <c r="B503" i="28"/>
  <c r="F503" i="28"/>
  <c r="J503" i="28"/>
  <c r="N503" i="28"/>
  <c r="N520" i="28"/>
  <c r="B528" i="28"/>
  <c r="B544" i="28"/>
  <c r="F544" i="28"/>
  <c r="D544" i="28"/>
  <c r="D581" i="28"/>
  <c r="H581" i="28"/>
  <c r="L581" i="28"/>
  <c r="J581" i="28"/>
  <c r="N581" i="28"/>
  <c r="C588" i="28"/>
  <c r="G588" i="28"/>
  <c r="G603" i="28" s="1"/>
  <c r="K588" i="28"/>
  <c r="O588" i="28"/>
  <c r="S125" i="28"/>
  <c r="K430" i="28" s="1"/>
  <c r="K418" i="28"/>
  <c r="C125" i="28"/>
  <c r="O430" i="28" s="1"/>
  <c r="O418" i="28"/>
  <c r="K125" i="28"/>
  <c r="M430" i="28" s="1"/>
  <c r="M418" i="28"/>
  <c r="W125" i="28"/>
  <c r="J430" i="28" s="1"/>
  <c r="J418" i="28"/>
  <c r="AE125" i="28"/>
  <c r="H430" i="28" s="1"/>
  <c r="H418" i="28"/>
  <c r="G125" i="28"/>
  <c r="N430" i="28" s="1"/>
  <c r="N418" i="28"/>
  <c r="O125" i="28"/>
  <c r="L430" i="28" s="1"/>
  <c r="L418" i="28"/>
  <c r="AA125" i="28"/>
  <c r="I430" i="28" s="1"/>
  <c r="I418" i="28"/>
  <c r="J439" i="28"/>
  <c r="N439" i="28"/>
  <c r="B409" i="28"/>
  <c r="F409" i="28"/>
  <c r="J409" i="28"/>
  <c r="N409" i="28"/>
  <c r="E427" i="28"/>
  <c r="M445" i="28"/>
  <c r="E123" i="28"/>
  <c r="I123" i="28"/>
  <c r="M420" i="28" s="1"/>
  <c r="M421" i="28" s="1"/>
  <c r="M123" i="28"/>
  <c r="L420" i="28" s="1"/>
  <c r="L421" i="28" s="1"/>
  <c r="Q123" i="28"/>
  <c r="K420" i="28" s="1"/>
  <c r="K421" i="28" s="1"/>
  <c r="U123" i="28"/>
  <c r="J420" i="28" s="1"/>
  <c r="J421" i="28" s="1"/>
  <c r="Y123" i="28"/>
  <c r="I420" i="28" s="1"/>
  <c r="I421" i="28" s="1"/>
  <c r="AC123" i="28"/>
  <c r="H420" i="28" s="1"/>
  <c r="H421" i="28" s="1"/>
  <c r="AG123" i="28"/>
  <c r="AK123" i="28"/>
  <c r="AK125" i="28" s="1"/>
  <c r="AO123" i="28"/>
  <c r="AS123" i="28"/>
  <c r="AW123" i="28"/>
  <c r="BA123" i="28"/>
  <c r="E361" i="28"/>
  <c r="I361" i="28"/>
  <c r="M361" i="28"/>
  <c r="E385" i="28"/>
  <c r="I385" i="28"/>
  <c r="M385" i="28"/>
  <c r="G415" i="28"/>
  <c r="K415" i="28"/>
  <c r="O427" i="28"/>
  <c r="C409" i="28"/>
  <c r="G409" i="28"/>
  <c r="K409" i="28"/>
  <c r="O409" i="28"/>
  <c r="E415" i="28"/>
  <c r="I415" i="28"/>
  <c r="M415" i="28"/>
  <c r="B123" i="28"/>
  <c r="F123" i="28"/>
  <c r="J123" i="28"/>
  <c r="N123" i="28"/>
  <c r="R123" i="28"/>
  <c r="V123" i="28"/>
  <c r="Z123" i="28"/>
  <c r="AD123" i="28"/>
  <c r="AH123" i="28"/>
  <c r="AH125" i="28" s="1"/>
  <c r="AL123" i="28"/>
  <c r="AL125" i="28" s="1"/>
  <c r="AP123" i="28"/>
  <c r="AP125" i="28" s="1"/>
  <c r="AT123" i="28"/>
  <c r="AT125" i="28" s="1"/>
  <c r="AX123" i="28"/>
  <c r="AX125" i="28" s="1"/>
  <c r="BB123" i="28"/>
  <c r="BB125" i="28" s="1"/>
  <c r="BC125" i="28"/>
  <c r="BG125" i="28"/>
  <c r="BK125" i="28"/>
  <c r="B367" i="28"/>
  <c r="F367" i="28"/>
  <c r="J367" i="28"/>
  <c r="N367" i="28"/>
  <c r="B391" i="28"/>
  <c r="F391" i="28"/>
  <c r="J391" i="28"/>
  <c r="N391" i="28"/>
  <c r="B421" i="28"/>
  <c r="F421" i="28"/>
  <c r="D427" i="28"/>
  <c r="I439" i="28"/>
  <c r="E445" i="28"/>
  <c r="I445" i="28"/>
  <c r="D125" i="28"/>
  <c r="O429" i="28" s="1"/>
  <c r="H125" i="28"/>
  <c r="N429" i="28" s="1"/>
  <c r="L125" i="28"/>
  <c r="M429" i="28" s="1"/>
  <c r="P125" i="28"/>
  <c r="L429" i="28" s="1"/>
  <c r="T125" i="28"/>
  <c r="K429" i="28" s="1"/>
  <c r="X125" i="28"/>
  <c r="J429" i="28" s="1"/>
  <c r="AB125" i="28"/>
  <c r="I429" i="28" s="1"/>
  <c r="AF125" i="28"/>
  <c r="H429" i="28" s="1"/>
  <c r="AN125" i="28"/>
  <c r="AV125" i="28"/>
  <c r="AZ125" i="28"/>
  <c r="BE125" i="28"/>
  <c r="BI125" i="28"/>
  <c r="D530" i="28"/>
  <c r="I125" i="28"/>
  <c r="M432" i="28" s="1"/>
  <c r="M125" i="28"/>
  <c r="L432" i="28" s="1"/>
  <c r="L433" i="28" s="1"/>
  <c r="Q125" i="28"/>
  <c r="K432" i="28" s="1"/>
  <c r="U125" i="28"/>
  <c r="J432" i="28" s="1"/>
  <c r="Y125" i="28"/>
  <c r="I432" i="28" s="1"/>
  <c r="I433" i="28" s="1"/>
  <c r="AC125" i="28"/>
  <c r="H432" i="28" s="1"/>
  <c r="H433" i="28" s="1"/>
  <c r="AO125" i="28"/>
  <c r="AS125" i="28"/>
  <c r="AW125" i="28"/>
  <c r="BA125" i="28"/>
  <c r="BF125" i="28"/>
  <c r="BJ125" i="28"/>
  <c r="B637" i="28"/>
  <c r="B636" i="28"/>
  <c r="F637" i="28"/>
  <c r="F636" i="28"/>
  <c r="J636" i="28"/>
  <c r="J637" i="28"/>
  <c r="N636" i="28"/>
  <c r="N637" i="28"/>
  <c r="B415" i="28"/>
  <c r="F415" i="28"/>
  <c r="J415" i="28"/>
  <c r="N415" i="28"/>
  <c r="B427" i="28"/>
  <c r="E639" i="28"/>
  <c r="I640" i="28"/>
  <c r="M640" i="28"/>
  <c r="M639" i="28"/>
  <c r="F439" i="28"/>
  <c r="F452" i="28"/>
  <c r="N452" i="28"/>
  <c r="B648" i="28"/>
  <c r="B655" i="28" s="1"/>
  <c r="B458" i="28"/>
  <c r="F648" i="28"/>
  <c r="F655" i="28" s="1"/>
  <c r="F458" i="28"/>
  <c r="J648" i="28"/>
  <c r="J655" i="28" s="1"/>
  <c r="J458" i="28"/>
  <c r="N648" i="28"/>
  <c r="N655" i="28" s="1"/>
  <c r="N458" i="28"/>
  <c r="L458" i="28"/>
  <c r="E658" i="28"/>
  <c r="E642" i="28"/>
  <c r="M658" i="28"/>
  <c r="M642" i="28"/>
  <c r="N465" i="28"/>
  <c r="N568" i="28" s="1"/>
  <c r="C490" i="28"/>
  <c r="G490" i="28"/>
  <c r="K490" i="28"/>
  <c r="D643" i="28"/>
  <c r="D644" i="28"/>
  <c r="H643" i="28"/>
  <c r="H644" i="28"/>
  <c r="L643" i="28"/>
  <c r="L644" i="28"/>
  <c r="M503" i="28"/>
  <c r="D555" i="28"/>
  <c r="D570" i="28"/>
  <c r="F556" i="28"/>
  <c r="F571" i="28"/>
  <c r="H557" i="28"/>
  <c r="H572" i="28"/>
  <c r="J558" i="28"/>
  <c r="J573" i="28"/>
  <c r="G522" i="28"/>
  <c r="K522" i="28"/>
  <c r="C636" i="28"/>
  <c r="C637" i="28"/>
  <c r="G636" i="28"/>
  <c r="G637" i="28"/>
  <c r="K636" i="28"/>
  <c r="K637" i="28"/>
  <c r="O636" i="28"/>
  <c r="O637" i="28"/>
  <c r="C415" i="28"/>
  <c r="O415" i="28"/>
  <c r="N427" i="28"/>
  <c r="B639" i="28"/>
  <c r="B433" i="28"/>
  <c r="F640" i="28"/>
  <c r="F639" i="28"/>
  <c r="F433" i="28"/>
  <c r="E433" i="28"/>
  <c r="D439" i="28"/>
  <c r="H439" i="28"/>
  <c r="L439" i="28"/>
  <c r="B439" i="28"/>
  <c r="M439" i="28"/>
  <c r="D445" i="28"/>
  <c r="O445" i="28"/>
  <c r="O452" i="28"/>
  <c r="B555" i="28"/>
  <c r="B570" i="28"/>
  <c r="F555" i="28"/>
  <c r="F570" i="28"/>
  <c r="J555" i="28"/>
  <c r="J570" i="28"/>
  <c r="N555" i="28"/>
  <c r="N570" i="28"/>
  <c r="D556" i="28"/>
  <c r="D571" i="28"/>
  <c r="H556" i="28"/>
  <c r="H571" i="28"/>
  <c r="B557" i="28"/>
  <c r="B572" i="28"/>
  <c r="F572" i="28"/>
  <c r="J557" i="28"/>
  <c r="N557" i="28"/>
  <c r="N572" i="28"/>
  <c r="H558" i="28"/>
  <c r="H573" i="28"/>
  <c r="B465" i="28"/>
  <c r="E570" i="28"/>
  <c r="E555" i="28"/>
  <c r="I570" i="28"/>
  <c r="I555" i="28"/>
  <c r="C556" i="28"/>
  <c r="G571" i="28"/>
  <c r="G556" i="28"/>
  <c r="K571" i="28"/>
  <c r="K556" i="28"/>
  <c r="O503" i="28"/>
  <c r="O508" i="28"/>
  <c r="O548" i="28" s="1"/>
  <c r="I572" i="28"/>
  <c r="I557" i="28"/>
  <c r="M572" i="28"/>
  <c r="M557" i="28"/>
  <c r="C573" i="28"/>
  <c r="C558" i="28"/>
  <c r="O573" i="28"/>
  <c r="O558" i="28"/>
  <c r="H555" i="28"/>
  <c r="H570" i="28"/>
  <c r="J556" i="28"/>
  <c r="J571" i="28"/>
  <c r="N558" i="28"/>
  <c r="N573" i="28"/>
  <c r="B529" i="28"/>
  <c r="D636" i="28"/>
  <c r="D637" i="28"/>
  <c r="H637" i="28"/>
  <c r="H636" i="28"/>
  <c r="L637" i="28"/>
  <c r="L636" i="28"/>
  <c r="B379" i="28"/>
  <c r="F379" i="28"/>
  <c r="J379" i="28"/>
  <c r="N379" i="28"/>
  <c r="J427" i="28"/>
  <c r="C639" i="28"/>
  <c r="C640" i="28"/>
  <c r="B445" i="28"/>
  <c r="F445" i="28"/>
  <c r="J445" i="28"/>
  <c r="N445" i="28"/>
  <c r="D452" i="28"/>
  <c r="H452" i="28"/>
  <c r="L452" i="28"/>
  <c r="J452" i="28"/>
  <c r="C547" i="28"/>
  <c r="K547" i="28"/>
  <c r="I548" i="28"/>
  <c r="M548" i="28"/>
  <c r="C549" i="28"/>
  <c r="K549" i="28"/>
  <c r="E550" i="28"/>
  <c r="M550" i="28"/>
  <c r="F465" i="28"/>
  <c r="B504" i="28"/>
  <c r="N643" i="28"/>
  <c r="E503" i="28"/>
  <c r="L570" i="28"/>
  <c r="L555" i="28"/>
  <c r="N571" i="28"/>
  <c r="N556" i="28"/>
  <c r="B573" i="28"/>
  <c r="B558" i="28"/>
  <c r="C530" i="28"/>
  <c r="G530" i="28"/>
  <c r="B537" i="28"/>
  <c r="N649" i="28"/>
  <c r="E637" i="28"/>
  <c r="E636" i="28"/>
  <c r="I637" i="28"/>
  <c r="I636" i="28"/>
  <c r="M637" i="28"/>
  <c r="M636" i="28"/>
  <c r="C379" i="28"/>
  <c r="G379" i="28"/>
  <c r="K379" i="28"/>
  <c r="O379" i="28"/>
  <c r="C433" i="28"/>
  <c r="M433" i="28"/>
  <c r="E439" i="28"/>
  <c r="E452" i="28"/>
  <c r="I452" i="28"/>
  <c r="M452" i="28"/>
  <c r="D465" i="28"/>
  <c r="H465" i="28"/>
  <c r="H504" i="28" s="1"/>
  <c r="L465" i="28"/>
  <c r="L529" i="28" s="1"/>
  <c r="J465" i="28"/>
  <c r="E472" i="28"/>
  <c r="E537" i="28" s="1"/>
  <c r="I472" i="28"/>
  <c r="M472" i="28"/>
  <c r="C503" i="28"/>
  <c r="G503" i="28"/>
  <c r="K503" i="28"/>
  <c r="I503" i="28"/>
  <c r="B571" i="28"/>
  <c r="B556" i="28"/>
  <c r="D572" i="28"/>
  <c r="D557" i="28"/>
  <c r="F573" i="28"/>
  <c r="F522" i="28"/>
  <c r="C522" i="28"/>
  <c r="N522" i="28"/>
  <c r="H530" i="28"/>
  <c r="C536" i="28"/>
  <c r="C634" i="28"/>
  <c r="C649" i="28"/>
  <c r="C632" i="28"/>
  <c r="C603" i="28"/>
  <c r="G649" i="28"/>
  <c r="G590" i="28"/>
  <c r="F649" i="28"/>
  <c r="F589" i="28"/>
  <c r="F634" i="28"/>
  <c r="J632" i="28"/>
  <c r="J590" i="28"/>
  <c r="J649" i="28"/>
  <c r="M649" i="28"/>
  <c r="M634" i="28"/>
  <c r="M632" i="28"/>
  <c r="M589" i="28"/>
  <c r="I689" i="28"/>
  <c r="I691" i="28" s="1"/>
  <c r="J688" i="28"/>
  <c r="C465" i="28"/>
  <c r="C521" i="28" s="1"/>
  <c r="G465" i="28"/>
  <c r="G537" i="28" s="1"/>
  <c r="K465" i="28"/>
  <c r="O465" i="28"/>
  <c r="D522" i="28"/>
  <c r="E530" i="28"/>
  <c r="C544" i="28"/>
  <c r="G544" i="28"/>
  <c r="K544" i="28"/>
  <c r="E567" i="28"/>
  <c r="I567" i="28"/>
  <c r="M567" i="28"/>
  <c r="K649" i="28"/>
  <c r="K632" i="28"/>
  <c r="K590" i="28"/>
  <c r="K634" i="28"/>
  <c r="K603" i="28"/>
  <c r="J634" i="28"/>
  <c r="M701" i="28"/>
  <c r="M703" i="28" s="1"/>
  <c r="N700" i="28"/>
  <c r="D639" i="28"/>
  <c r="H639" i="28"/>
  <c r="L639" i="28"/>
  <c r="B581" i="28"/>
  <c r="F581" i="28"/>
  <c r="C597" i="28"/>
  <c r="K597" i="28"/>
  <c r="F632" i="28"/>
  <c r="C458" i="28"/>
  <c r="G458" i="28"/>
  <c r="K458" i="28"/>
  <c r="O458" i="28"/>
  <c r="L521" i="28"/>
  <c r="D536" i="28"/>
  <c r="H536" i="28"/>
  <c r="L536" i="28"/>
  <c r="E588" i="28"/>
  <c r="E640" i="28" s="1"/>
  <c r="I649" i="28"/>
  <c r="I634" i="28"/>
  <c r="I632" i="28"/>
  <c r="L597" i="28"/>
  <c r="E608" i="28"/>
  <c r="E603" i="28"/>
  <c r="I608" i="28"/>
  <c r="I603" i="28"/>
  <c r="M608" i="28"/>
  <c r="M603" i="28"/>
  <c r="O717" i="28"/>
  <c r="O718" i="28" s="1"/>
  <c r="O721" i="28"/>
  <c r="O722" i="28" s="1"/>
  <c r="O655" i="28"/>
  <c r="D588" i="28"/>
  <c r="H588" i="28"/>
  <c r="L588" i="28"/>
  <c r="L640" i="28" s="1"/>
  <c r="B608" i="28"/>
  <c r="F608" i="28"/>
  <c r="F603" i="28"/>
  <c r="J608" i="28"/>
  <c r="J603" i="28"/>
  <c r="N608" i="28"/>
  <c r="O654" i="28"/>
  <c r="H693" i="28"/>
  <c r="H695" i="28" s="1"/>
  <c r="I692" i="28"/>
  <c r="N696" i="28"/>
  <c r="M697" i="28"/>
  <c r="M699" i="28" s="1"/>
  <c r="C673" i="28"/>
  <c r="C675" i="28" s="1"/>
  <c r="D672" i="28"/>
  <c r="G680" i="28"/>
  <c r="F681" i="28"/>
  <c r="F683" i="28" s="1"/>
  <c r="O712" i="28"/>
  <c r="O713" i="28" s="1"/>
  <c r="O714" i="28" s="1"/>
  <c r="N713" i="28"/>
  <c r="N715" i="28" s="1"/>
  <c r="O669" i="28"/>
  <c r="K705" i="28"/>
  <c r="K707" i="28" s="1"/>
  <c r="L704" i="28"/>
  <c r="G691" i="28"/>
  <c r="J699" i="28"/>
  <c r="J701" i="28"/>
  <c r="J703" i="28" s="1"/>
  <c r="I697" i="28"/>
  <c r="I699" i="28" s="1"/>
  <c r="E676" i="28"/>
  <c r="F676" i="25"/>
  <c r="N708" i="25"/>
  <c r="D679" i="25"/>
  <c r="E681" i="25"/>
  <c r="E683" i="25" s="1"/>
  <c r="M713" i="25"/>
  <c r="M715" i="25"/>
  <c r="M711" i="25"/>
  <c r="B605" i="25"/>
  <c r="F605" i="25"/>
  <c r="J605" i="25"/>
  <c r="N605" i="25"/>
  <c r="D606" i="25"/>
  <c r="H606" i="25"/>
  <c r="L606" i="25"/>
  <c r="B607" i="25"/>
  <c r="F607" i="25"/>
  <c r="J607" i="25"/>
  <c r="N607" i="25"/>
  <c r="I606" i="25"/>
  <c r="M606" i="25"/>
  <c r="C607" i="25"/>
  <c r="G607" i="25"/>
  <c r="K607" i="25"/>
  <c r="O607" i="25"/>
  <c r="E608" i="25"/>
  <c r="I608" i="25"/>
  <c r="M608" i="25"/>
  <c r="H605" i="25"/>
  <c r="B606" i="25"/>
  <c r="J606" i="25"/>
  <c r="D607" i="25"/>
  <c r="L607" i="25"/>
  <c r="F608" i="25"/>
  <c r="N608" i="25"/>
  <c r="G544" i="25"/>
  <c r="M544" i="25"/>
  <c r="E547" i="25"/>
  <c r="I547" i="25"/>
  <c r="M549" i="25"/>
  <c r="M572" i="25" s="1"/>
  <c r="I544" i="25"/>
  <c r="I545" i="25" s="1"/>
  <c r="E544" i="25"/>
  <c r="K544" i="25"/>
  <c r="C544" i="25"/>
  <c r="N544" i="25"/>
  <c r="N545" i="25" s="1"/>
  <c r="J544" i="25"/>
  <c r="F544" i="25"/>
  <c r="B544" i="25"/>
  <c r="F511" i="25"/>
  <c r="F512" i="25" s="1"/>
  <c r="D548" i="25"/>
  <c r="N549" i="25"/>
  <c r="K548" i="25"/>
  <c r="K556" i="25" s="1"/>
  <c r="C507" i="25"/>
  <c r="C547" i="25" s="1"/>
  <c r="G507" i="25"/>
  <c r="G547" i="25" s="1"/>
  <c r="K507" i="25"/>
  <c r="K547" i="25" s="1"/>
  <c r="K555" i="25" s="1"/>
  <c r="O507" i="25"/>
  <c r="O547" i="25" s="1"/>
  <c r="E508" i="25"/>
  <c r="E548" i="25" s="1"/>
  <c r="I508" i="25"/>
  <c r="I548" i="25" s="1"/>
  <c r="M508" i="25"/>
  <c r="M548" i="25" s="1"/>
  <c r="C509" i="25"/>
  <c r="C549" i="25" s="1"/>
  <c r="C557" i="25" s="1"/>
  <c r="G509" i="25"/>
  <c r="G549" i="25" s="1"/>
  <c r="K509" i="25"/>
  <c r="K549" i="25" s="1"/>
  <c r="O509" i="25"/>
  <c r="O549" i="25" s="1"/>
  <c r="E510" i="25"/>
  <c r="E550" i="25" s="1"/>
  <c r="I510" i="25"/>
  <c r="I550" i="25" s="1"/>
  <c r="M510" i="25"/>
  <c r="M550" i="25" s="1"/>
  <c r="C472" i="25"/>
  <c r="G472" i="25"/>
  <c r="G537" i="25" s="1"/>
  <c r="K472" i="25"/>
  <c r="O472" i="25"/>
  <c r="C478" i="25"/>
  <c r="G478" i="25"/>
  <c r="K478" i="25"/>
  <c r="F484" i="25"/>
  <c r="J484" i="25"/>
  <c r="B490" i="25"/>
  <c r="F490" i="25"/>
  <c r="J490" i="25"/>
  <c r="N490" i="25"/>
  <c r="B496" i="25"/>
  <c r="F496" i="25"/>
  <c r="J496" i="25"/>
  <c r="D503" i="25"/>
  <c r="H503" i="25"/>
  <c r="H643" i="25" s="1"/>
  <c r="L503" i="25"/>
  <c r="M528" i="25"/>
  <c r="D536" i="25"/>
  <c r="C567" i="25"/>
  <c r="G567" i="25"/>
  <c r="K567" i="25"/>
  <c r="O567" i="25"/>
  <c r="I567" i="25"/>
  <c r="O588" i="25"/>
  <c r="H548" i="25"/>
  <c r="H571" i="25" s="1"/>
  <c r="F549" i="25"/>
  <c r="H550" i="25"/>
  <c r="D472" i="25"/>
  <c r="H472" i="25"/>
  <c r="L472" i="25"/>
  <c r="N472" i="25"/>
  <c r="C484" i="25"/>
  <c r="G484" i="25"/>
  <c r="K484" i="25"/>
  <c r="O484" i="25"/>
  <c r="C490" i="25"/>
  <c r="G490" i="25"/>
  <c r="K490" i="25"/>
  <c r="C496" i="25"/>
  <c r="G496" i="25"/>
  <c r="K496" i="25"/>
  <c r="O496" i="25"/>
  <c r="E503" i="25"/>
  <c r="I503" i="25"/>
  <c r="M503" i="25"/>
  <c r="O503" i="25"/>
  <c r="O505" i="25" s="1"/>
  <c r="O520" i="25"/>
  <c r="E536" i="25"/>
  <c r="I536" i="25"/>
  <c r="I537" i="25" s="1"/>
  <c r="M536" i="25"/>
  <c r="H567" i="25"/>
  <c r="L567" i="25"/>
  <c r="N567" i="25"/>
  <c r="C581" i="25"/>
  <c r="G581" i="25"/>
  <c r="K581" i="25"/>
  <c r="B588" i="25"/>
  <c r="B603" i="25" s="1"/>
  <c r="F588" i="25"/>
  <c r="L548" i="25"/>
  <c r="J549" i="25"/>
  <c r="L550" i="25"/>
  <c r="M547" i="25"/>
  <c r="M570" i="25" s="1"/>
  <c r="C548" i="25"/>
  <c r="G548" i="25"/>
  <c r="O548" i="25"/>
  <c r="O571" i="25" s="1"/>
  <c r="E549" i="25"/>
  <c r="I549" i="25"/>
  <c r="C550" i="25"/>
  <c r="G550" i="25"/>
  <c r="K550" i="25"/>
  <c r="K558" i="25" s="1"/>
  <c r="B504" i="25"/>
  <c r="B509" i="25"/>
  <c r="B549" i="25" s="1"/>
  <c r="D510" i="25"/>
  <c r="D550" i="25" s="1"/>
  <c r="D558" i="25" s="1"/>
  <c r="N507" i="25"/>
  <c r="N547" i="25" s="1"/>
  <c r="N570" i="25" s="1"/>
  <c r="D581" i="25"/>
  <c r="H581" i="25"/>
  <c r="L581" i="25"/>
  <c r="F581" i="25"/>
  <c r="N581" i="25"/>
  <c r="B125" i="25"/>
  <c r="O420" i="25"/>
  <c r="O421" i="25" s="1"/>
  <c r="Z125" i="25"/>
  <c r="I431" i="25" s="1"/>
  <c r="I419" i="25"/>
  <c r="J409" i="25"/>
  <c r="BF125" i="25"/>
  <c r="BJ125" i="25"/>
  <c r="J417" i="25"/>
  <c r="N419" i="25"/>
  <c r="B409" i="25"/>
  <c r="N409" i="25"/>
  <c r="F361" i="25"/>
  <c r="N361" i="25"/>
  <c r="J361" i="25"/>
  <c r="N379" i="25"/>
  <c r="B385" i="25"/>
  <c r="B397" i="25"/>
  <c r="J397" i="25"/>
  <c r="N417" i="25"/>
  <c r="N125" i="25"/>
  <c r="L431" i="25" s="1"/>
  <c r="L419" i="25"/>
  <c r="R125" i="25"/>
  <c r="K431" i="25" s="1"/>
  <c r="K419" i="25"/>
  <c r="F409" i="25"/>
  <c r="L125" i="25"/>
  <c r="M429" i="25" s="1"/>
  <c r="M417" i="25"/>
  <c r="P125" i="25"/>
  <c r="L429" i="25" s="1"/>
  <c r="L417" i="25"/>
  <c r="AB125" i="25"/>
  <c r="I429" i="25" s="1"/>
  <c r="I417" i="25"/>
  <c r="AF125" i="25"/>
  <c r="H429" i="25" s="1"/>
  <c r="H417" i="25"/>
  <c r="AN123" i="25"/>
  <c r="AR125" i="25"/>
  <c r="E429" i="25" s="1"/>
  <c r="E417" i="25"/>
  <c r="AV125" i="25"/>
  <c r="D429" i="25" s="1"/>
  <c r="D417" i="25"/>
  <c r="O425" i="25"/>
  <c r="O426" i="25"/>
  <c r="O427" i="25" s="1"/>
  <c r="E125" i="25"/>
  <c r="N432" i="25" s="1"/>
  <c r="N433" i="25" s="1"/>
  <c r="N420" i="25"/>
  <c r="N421" i="25" s="1"/>
  <c r="I125" i="25"/>
  <c r="M432" i="25" s="1"/>
  <c r="M433" i="25" s="1"/>
  <c r="M420" i="25"/>
  <c r="M421" i="25" s="1"/>
  <c r="Q125" i="25"/>
  <c r="K432" i="25" s="1"/>
  <c r="K420" i="25"/>
  <c r="K421" i="25" s="1"/>
  <c r="U125" i="25"/>
  <c r="J432" i="25" s="1"/>
  <c r="J433" i="25" s="1"/>
  <c r="J420" i="25"/>
  <c r="J421" i="25" s="1"/>
  <c r="Y125" i="25"/>
  <c r="I432" i="25" s="1"/>
  <c r="I433" i="25" s="1"/>
  <c r="I420" i="25"/>
  <c r="I421" i="25" s="1"/>
  <c r="AK125" i="25"/>
  <c r="F432" i="25" s="1"/>
  <c r="F420" i="25"/>
  <c r="F421" i="25" s="1"/>
  <c r="AO125" i="25"/>
  <c r="E432" i="25" s="1"/>
  <c r="E433" i="25" s="1"/>
  <c r="E420" i="25"/>
  <c r="E421" i="25" s="1"/>
  <c r="AW125" i="25"/>
  <c r="C432" i="25" s="1"/>
  <c r="C420" i="25"/>
  <c r="C421" i="25" s="1"/>
  <c r="BA125" i="25"/>
  <c r="B432" i="25" s="1"/>
  <c r="B420" i="25"/>
  <c r="B421" i="25" s="1"/>
  <c r="H420" i="25"/>
  <c r="H421" i="25" s="1"/>
  <c r="C427" i="25"/>
  <c r="K427" i="25"/>
  <c r="C409" i="25"/>
  <c r="G409" i="25"/>
  <c r="K409" i="25"/>
  <c r="O409" i="25"/>
  <c r="I409" i="25"/>
  <c r="E415" i="25"/>
  <c r="I415" i="25"/>
  <c r="M415" i="25"/>
  <c r="E439" i="25"/>
  <c r="I439" i="25"/>
  <c r="M439" i="25"/>
  <c r="E445" i="25"/>
  <c r="I445" i="25"/>
  <c r="M445" i="25"/>
  <c r="AD123" i="25"/>
  <c r="AH123" i="25"/>
  <c r="AL123" i="25"/>
  <c r="AP123" i="25"/>
  <c r="AT123" i="25"/>
  <c r="AX123" i="25"/>
  <c r="BB123" i="25"/>
  <c r="B367" i="25"/>
  <c r="F367" i="25"/>
  <c r="J367" i="25"/>
  <c r="N367" i="25"/>
  <c r="B391" i="25"/>
  <c r="F391" i="25"/>
  <c r="J391" i="25"/>
  <c r="N391" i="25"/>
  <c r="D458" i="25"/>
  <c r="H458" i="25"/>
  <c r="L458" i="25"/>
  <c r="B445" i="25"/>
  <c r="F445" i="25"/>
  <c r="J445" i="25"/>
  <c r="N445" i="25"/>
  <c r="F452" i="25"/>
  <c r="C445" i="25"/>
  <c r="G445" i="25"/>
  <c r="K445" i="25"/>
  <c r="O445" i="25"/>
  <c r="C452" i="25"/>
  <c r="G452" i="25"/>
  <c r="K452" i="25"/>
  <c r="O669" i="26"/>
  <c r="O652" i="26"/>
  <c r="E125" i="26"/>
  <c r="N432" i="26" s="1"/>
  <c r="N639" i="26" s="1"/>
  <c r="I125" i="26"/>
  <c r="M432" i="26" s="1"/>
  <c r="R125" i="26"/>
  <c r="K432" i="26" s="1"/>
  <c r="K433" i="26" s="1"/>
  <c r="V125" i="26"/>
  <c r="J432" i="26" s="1"/>
  <c r="J433" i="26" s="1"/>
  <c r="AH125" i="26"/>
  <c r="G432" i="26" s="1"/>
  <c r="G640" i="26" s="1"/>
  <c r="AL125" i="26"/>
  <c r="F432" i="26" s="1"/>
  <c r="AT125" i="26"/>
  <c r="D432" i="26" s="1"/>
  <c r="AX125" i="26"/>
  <c r="C432" i="26" s="1"/>
  <c r="C639" i="26" s="1"/>
  <c r="BB125" i="26"/>
  <c r="B432" i="26" s="1"/>
  <c r="BG125" i="26"/>
  <c r="BK125" i="26"/>
  <c r="M570" i="26"/>
  <c r="M555" i="26"/>
  <c r="C573" i="26"/>
  <c r="C558" i="26"/>
  <c r="B125" i="26"/>
  <c r="F125" i="26"/>
  <c r="N431" i="26" s="1"/>
  <c r="J125" i="26"/>
  <c r="M431" i="26" s="1"/>
  <c r="N125" i="26"/>
  <c r="L431" i="26" s="1"/>
  <c r="S125" i="26"/>
  <c r="K431" i="26" s="1"/>
  <c r="AE125" i="26"/>
  <c r="H431" i="26" s="1"/>
  <c r="AI125" i="26"/>
  <c r="G431" i="26" s="1"/>
  <c r="AM125" i="26"/>
  <c r="F431" i="26" s="1"/>
  <c r="AQ125" i="26"/>
  <c r="E431" i="26" s="1"/>
  <c r="AU125" i="26"/>
  <c r="D431" i="26" s="1"/>
  <c r="AY125" i="26"/>
  <c r="C431" i="26" s="1"/>
  <c r="G555" i="26"/>
  <c r="G570" i="26"/>
  <c r="O570" i="26"/>
  <c r="I556" i="26"/>
  <c r="I571" i="26"/>
  <c r="C557" i="26"/>
  <c r="C572" i="26"/>
  <c r="K557" i="26"/>
  <c r="K572" i="26"/>
  <c r="E573" i="26"/>
  <c r="M573" i="26"/>
  <c r="J643" i="26"/>
  <c r="J644" i="26"/>
  <c r="N644" i="26"/>
  <c r="D571" i="26"/>
  <c r="D556" i="26"/>
  <c r="F572" i="26"/>
  <c r="D427" i="26"/>
  <c r="L427" i="26"/>
  <c r="H439" i="26"/>
  <c r="D445" i="26"/>
  <c r="H445" i="26"/>
  <c r="L445" i="26"/>
  <c r="B445" i="26"/>
  <c r="J445" i="26"/>
  <c r="D452" i="26"/>
  <c r="L452" i="26"/>
  <c r="F458" i="26"/>
  <c r="N458" i="26"/>
  <c r="E465" i="26"/>
  <c r="I570" i="26"/>
  <c r="I555" i="26"/>
  <c r="O573" i="26"/>
  <c r="O558" i="26"/>
  <c r="O465" i="26"/>
  <c r="I644" i="26"/>
  <c r="I643" i="26"/>
  <c r="J507" i="26"/>
  <c r="J547" i="26" s="1"/>
  <c r="L571" i="26"/>
  <c r="N557" i="26"/>
  <c r="F537" i="26"/>
  <c r="J537" i="26"/>
  <c r="H538" i="26"/>
  <c r="B545" i="26"/>
  <c r="C556" i="26"/>
  <c r="L637" i="26"/>
  <c r="L636" i="26"/>
  <c r="D415" i="26"/>
  <c r="D421" i="26"/>
  <c r="E636" i="26"/>
  <c r="E637" i="26"/>
  <c r="I636" i="26"/>
  <c r="I637" i="26"/>
  <c r="M637" i="26"/>
  <c r="M636" i="26"/>
  <c r="C640" i="26"/>
  <c r="G639" i="26"/>
  <c r="K640" i="26"/>
  <c r="K639" i="26"/>
  <c r="C458" i="26"/>
  <c r="C648" i="26"/>
  <c r="C655" i="26" s="1"/>
  <c r="G648" i="26"/>
  <c r="G655" i="26" s="1"/>
  <c r="G458" i="26"/>
  <c r="K648" i="26"/>
  <c r="K655" i="26" s="1"/>
  <c r="K458" i="26"/>
  <c r="O648" i="26"/>
  <c r="O655" i="26" s="1"/>
  <c r="O458" i="26"/>
  <c r="F642" i="26"/>
  <c r="F597" i="26"/>
  <c r="J642" i="26"/>
  <c r="J597" i="26"/>
  <c r="N555" i="26"/>
  <c r="B572" i="26"/>
  <c r="D573" i="26"/>
  <c r="D558" i="26"/>
  <c r="C465" i="26"/>
  <c r="C537" i="26" s="1"/>
  <c r="B503" i="26"/>
  <c r="B511" i="26" s="1"/>
  <c r="C538" i="26"/>
  <c r="G545" i="26"/>
  <c r="H556" i="26"/>
  <c r="I573" i="26"/>
  <c r="C649" i="26"/>
  <c r="C634" i="26"/>
  <c r="C632" i="26"/>
  <c r="C590" i="26"/>
  <c r="C603" i="26"/>
  <c r="H637" i="26"/>
  <c r="H636" i="26"/>
  <c r="B636" i="26"/>
  <c r="B637" i="26"/>
  <c r="F636" i="26"/>
  <c r="F637" i="26"/>
  <c r="J636" i="26"/>
  <c r="J637" i="26"/>
  <c r="N636" i="26"/>
  <c r="N637" i="26"/>
  <c r="H379" i="26"/>
  <c r="L379" i="26"/>
  <c r="G415" i="26"/>
  <c r="F421" i="26"/>
  <c r="N421" i="26"/>
  <c r="H427" i="26"/>
  <c r="D648" i="26"/>
  <c r="D655" i="26" s="1"/>
  <c r="D458" i="26"/>
  <c r="H648" i="26"/>
  <c r="H655" i="26" s="1"/>
  <c r="H458" i="26"/>
  <c r="L648" i="26"/>
  <c r="L655" i="26" s="1"/>
  <c r="L458" i="26"/>
  <c r="G465" i="26"/>
  <c r="B496" i="26"/>
  <c r="F496" i="26"/>
  <c r="J496" i="26"/>
  <c r="C644" i="26"/>
  <c r="C643" i="26"/>
  <c r="G643" i="26"/>
  <c r="G644" i="26"/>
  <c r="K644" i="26"/>
  <c r="K643" i="26"/>
  <c r="F503" i="26"/>
  <c r="J521" i="26"/>
  <c r="E530" i="26"/>
  <c r="D536" i="26"/>
  <c r="G558" i="26"/>
  <c r="D637" i="26"/>
  <c r="D636" i="26"/>
  <c r="C636" i="26"/>
  <c r="C637" i="26"/>
  <c r="G637" i="26"/>
  <c r="G636" i="26"/>
  <c r="K636" i="26"/>
  <c r="K637" i="26"/>
  <c r="O636" i="26"/>
  <c r="O637" i="26"/>
  <c r="E379" i="26"/>
  <c r="I379" i="26"/>
  <c r="M379" i="26"/>
  <c r="C409" i="26"/>
  <c r="G409" i="26"/>
  <c r="K409" i="26"/>
  <c r="O409" i="26"/>
  <c r="C415" i="26"/>
  <c r="O415" i="26"/>
  <c r="C421" i="26"/>
  <c r="G421" i="26"/>
  <c r="O421" i="26"/>
  <c r="C427" i="26"/>
  <c r="K427" i="26"/>
  <c r="B439" i="26"/>
  <c r="F439" i="26"/>
  <c r="J439" i="26"/>
  <c r="N439" i="26"/>
  <c r="C445" i="26"/>
  <c r="G445" i="26"/>
  <c r="K445" i="26"/>
  <c r="O445" i="26"/>
  <c r="D507" i="26"/>
  <c r="D547" i="26" s="1"/>
  <c r="D465" i="26"/>
  <c r="D568" i="26" s="1"/>
  <c r="H507" i="26"/>
  <c r="H547" i="26" s="1"/>
  <c r="H465" i="26"/>
  <c r="H521" i="26" s="1"/>
  <c r="L507" i="26"/>
  <c r="L547" i="26" s="1"/>
  <c r="L465" i="26"/>
  <c r="L537" i="26" s="1"/>
  <c r="K465" i="26"/>
  <c r="K597" i="26" s="1"/>
  <c r="B484" i="26"/>
  <c r="F484" i="26"/>
  <c r="J484" i="26"/>
  <c r="D503" i="26"/>
  <c r="H503" i="26"/>
  <c r="L503" i="26"/>
  <c r="G571" i="26"/>
  <c r="G556" i="26"/>
  <c r="I572" i="26"/>
  <c r="I557" i="26"/>
  <c r="K573" i="26"/>
  <c r="K558" i="26"/>
  <c r="H530" i="26"/>
  <c r="M544" i="26"/>
  <c r="C570" i="26"/>
  <c r="G572" i="26"/>
  <c r="G649" i="26"/>
  <c r="G634" i="26"/>
  <c r="G632" i="26"/>
  <c r="G603" i="26"/>
  <c r="K649" i="26"/>
  <c r="K634" i="26"/>
  <c r="K590" i="26"/>
  <c r="B658" i="26"/>
  <c r="F658" i="26"/>
  <c r="J658" i="26"/>
  <c r="N548" i="26"/>
  <c r="H549" i="26"/>
  <c r="L549" i="26"/>
  <c r="B550" i="26"/>
  <c r="E522" i="26"/>
  <c r="J545" i="26"/>
  <c r="J649" i="26"/>
  <c r="J632" i="26"/>
  <c r="J589" i="26"/>
  <c r="J634" i="26"/>
  <c r="K603" i="26"/>
  <c r="I465" i="26"/>
  <c r="J466" i="26" s="1"/>
  <c r="M465" i="26"/>
  <c r="B528" i="26"/>
  <c r="F528" i="26"/>
  <c r="G530" i="26" s="1"/>
  <c r="J528" i="26"/>
  <c r="B567" i="26"/>
  <c r="F567" i="26"/>
  <c r="F568" i="26" s="1"/>
  <c r="J567" i="26"/>
  <c r="J568" i="26" s="1"/>
  <c r="B581" i="26"/>
  <c r="F581" i="26"/>
  <c r="E588" i="26"/>
  <c r="E603" i="26" s="1"/>
  <c r="O588" i="26"/>
  <c r="P590" i="26" s="1"/>
  <c r="K632" i="26"/>
  <c r="B640" i="26"/>
  <c r="N465" i="26"/>
  <c r="N521" i="26" s="1"/>
  <c r="E536" i="26"/>
  <c r="I536" i="26"/>
  <c r="J538" i="26" s="1"/>
  <c r="M536" i="26"/>
  <c r="B634" i="26"/>
  <c r="B589" i="26"/>
  <c r="H649" i="26"/>
  <c r="H634" i="26"/>
  <c r="H632" i="26"/>
  <c r="L649" i="26"/>
  <c r="L634" i="26"/>
  <c r="L632" i="26"/>
  <c r="H590" i="26"/>
  <c r="H597" i="26"/>
  <c r="E608" i="26"/>
  <c r="I608" i="26"/>
  <c r="M608" i="26"/>
  <c r="L603" i="26"/>
  <c r="I693" i="26"/>
  <c r="I695" i="26" s="1"/>
  <c r="J692" i="26"/>
  <c r="I588" i="26"/>
  <c r="J590" i="26" s="1"/>
  <c r="M588" i="26"/>
  <c r="M603" i="26" s="1"/>
  <c r="F589" i="26"/>
  <c r="F649" i="26"/>
  <c r="N590" i="26"/>
  <c r="B608" i="26"/>
  <c r="B603" i="26"/>
  <c r="F608" i="26"/>
  <c r="J608" i="26"/>
  <c r="J603" i="26"/>
  <c r="N608" i="26"/>
  <c r="L590" i="26"/>
  <c r="H603" i="26"/>
  <c r="C673" i="26"/>
  <c r="C675" i="26" s="1"/>
  <c r="D672" i="26"/>
  <c r="G685" i="26"/>
  <c r="G687" i="26" s="1"/>
  <c r="H684" i="26"/>
  <c r="F677" i="26"/>
  <c r="F679" i="26" s="1"/>
  <c r="G676" i="26"/>
  <c r="E681" i="26"/>
  <c r="E683" i="26" s="1"/>
  <c r="F680" i="26"/>
  <c r="O712" i="26"/>
  <c r="N713" i="26"/>
  <c r="N715" i="26" s="1"/>
  <c r="K705" i="26"/>
  <c r="K707" i="26" s="1"/>
  <c r="L704" i="26"/>
  <c r="I688" i="26"/>
  <c r="J699" i="26"/>
  <c r="I699" i="26"/>
  <c r="J701" i="26"/>
  <c r="J703" i="26" s="1"/>
  <c r="O708" i="26"/>
  <c r="H695" i="26"/>
  <c r="N711" i="26"/>
  <c r="O721" i="26"/>
  <c r="O722" i="26" s="1"/>
  <c r="D679" i="22"/>
  <c r="J696" i="22"/>
  <c r="J697" i="22" s="1"/>
  <c r="N708" i="22"/>
  <c r="M709" i="22"/>
  <c r="M711" i="22" s="1"/>
  <c r="L709" i="22"/>
  <c r="L711" i="22" s="1"/>
  <c r="G684" i="22"/>
  <c r="G685" i="22" s="1"/>
  <c r="G687" i="22" s="1"/>
  <c r="J701" i="22"/>
  <c r="M713" i="22"/>
  <c r="M715" i="22" s="1"/>
  <c r="K696" i="22"/>
  <c r="O716" i="22"/>
  <c r="O717" i="22" s="1"/>
  <c r="O718" i="22" s="1"/>
  <c r="H606" i="22"/>
  <c r="B607" i="22"/>
  <c r="J607" i="22"/>
  <c r="D608" i="22"/>
  <c r="L608" i="22"/>
  <c r="D544" i="22"/>
  <c r="G548" i="22"/>
  <c r="G556" i="22" s="1"/>
  <c r="K550" i="22"/>
  <c r="C548" i="22"/>
  <c r="K547" i="22"/>
  <c r="E548" i="22"/>
  <c r="E556" i="22" s="1"/>
  <c r="I548" i="22"/>
  <c r="C549" i="22"/>
  <c r="G549" i="22"/>
  <c r="K549" i="22"/>
  <c r="K557" i="22" s="1"/>
  <c r="I550" i="22"/>
  <c r="C472" i="22"/>
  <c r="G472" i="22"/>
  <c r="K472" i="22"/>
  <c r="K589" i="22" s="1"/>
  <c r="C478" i="22"/>
  <c r="G478" i="22"/>
  <c r="K478" i="22"/>
  <c r="C484" i="22"/>
  <c r="G484" i="22"/>
  <c r="K484" i="22"/>
  <c r="O484" i="22"/>
  <c r="C496" i="22"/>
  <c r="G496" i="22"/>
  <c r="K496" i="22"/>
  <c r="O496" i="22"/>
  <c r="C503" i="22"/>
  <c r="G503" i="22"/>
  <c r="K503" i="22"/>
  <c r="C520" i="22"/>
  <c r="G520" i="22"/>
  <c r="G522" i="22" s="1"/>
  <c r="K520" i="22"/>
  <c r="O520" i="22"/>
  <c r="C588" i="22"/>
  <c r="G588" i="22"/>
  <c r="G649" i="22" s="1"/>
  <c r="K588" i="22"/>
  <c r="O588" i="22"/>
  <c r="K548" i="22"/>
  <c r="K571" i="22" s="1"/>
  <c r="C550" i="22"/>
  <c r="C558" i="22" s="1"/>
  <c r="G550" i="22"/>
  <c r="BF125" i="22"/>
  <c r="BJ125" i="22"/>
  <c r="O426" i="22"/>
  <c r="O427" i="22" s="1"/>
  <c r="B123" i="22"/>
  <c r="B125" i="22" s="1"/>
  <c r="O431" i="22" s="1"/>
  <c r="F123" i="22"/>
  <c r="F125" i="22" s="1"/>
  <c r="N431" i="22" s="1"/>
  <c r="J123" i="22"/>
  <c r="N123" i="22"/>
  <c r="R123" i="22"/>
  <c r="V123" i="22"/>
  <c r="Z123" i="22"/>
  <c r="AD123" i="22"/>
  <c r="AH123" i="22"/>
  <c r="AL123" i="22"/>
  <c r="AP123" i="22"/>
  <c r="AT123" i="22"/>
  <c r="AX123" i="22"/>
  <c r="BB123" i="22"/>
  <c r="C458" i="22"/>
  <c r="K458" i="22"/>
  <c r="I367" i="22"/>
  <c r="E605" i="22"/>
  <c r="I605" i="22"/>
  <c r="M605" i="22"/>
  <c r="C606" i="22"/>
  <c r="G606" i="22"/>
  <c r="K606" i="22"/>
  <c r="O606" i="22"/>
  <c r="E607" i="22"/>
  <c r="I607" i="22"/>
  <c r="M607" i="22"/>
  <c r="C608" i="22"/>
  <c r="G608" i="22"/>
  <c r="K608" i="22"/>
  <c r="O608" i="22"/>
  <c r="L606" i="22"/>
  <c r="J550" i="22"/>
  <c r="E549" i="22"/>
  <c r="I549" i="22"/>
  <c r="I572" i="22" s="1"/>
  <c r="E528" i="22"/>
  <c r="F530" i="22" s="1"/>
  <c r="E536" i="22"/>
  <c r="I536" i="22"/>
  <c r="M536" i="22"/>
  <c r="E544" i="22"/>
  <c r="E567" i="22"/>
  <c r="I567" i="22"/>
  <c r="M567" i="22"/>
  <c r="D490" i="22"/>
  <c r="H536" i="22"/>
  <c r="D581" i="22"/>
  <c r="H581" i="22"/>
  <c r="L581" i="22"/>
  <c r="H588" i="22"/>
  <c r="C355" i="22"/>
  <c r="G355" i="22"/>
  <c r="K355" i="22"/>
  <c r="O355" i="22"/>
  <c r="C361" i="22"/>
  <c r="G361" i="22"/>
  <c r="K361" i="22"/>
  <c r="O361" i="22"/>
  <c r="C367" i="22"/>
  <c r="G367" i="22"/>
  <c r="K367" i="22"/>
  <c r="O367" i="22"/>
  <c r="B409" i="22"/>
  <c r="B605" i="22"/>
  <c r="F605" i="22"/>
  <c r="J605" i="22"/>
  <c r="N605" i="22"/>
  <c r="D606" i="22"/>
  <c r="F607" i="22"/>
  <c r="N607" i="22"/>
  <c r="H608" i="22"/>
  <c r="M544" i="22"/>
  <c r="O549" i="22"/>
  <c r="O572" i="22" s="1"/>
  <c r="M550" i="22"/>
  <c r="D472" i="22"/>
  <c r="H472" i="22"/>
  <c r="L472" i="22"/>
  <c r="N472" i="22"/>
  <c r="D478" i="22"/>
  <c r="H478" i="22"/>
  <c r="L478" i="22"/>
  <c r="N484" i="22"/>
  <c r="H490" i="22"/>
  <c r="D503" i="22"/>
  <c r="H503" i="22"/>
  <c r="H643" i="22" s="1"/>
  <c r="L503" i="22"/>
  <c r="F508" i="22"/>
  <c r="F548" i="22" s="1"/>
  <c r="F556" i="22" s="1"/>
  <c r="N503" i="22"/>
  <c r="N644" i="22" s="1"/>
  <c r="H509" i="22"/>
  <c r="H549" i="22" s="1"/>
  <c r="D520" i="22"/>
  <c r="H520" i="22"/>
  <c r="L520" i="22"/>
  <c r="L522" i="22" s="1"/>
  <c r="J520" i="22"/>
  <c r="N520" i="22"/>
  <c r="M548" i="22"/>
  <c r="M571" i="22" s="1"/>
  <c r="M547" i="22"/>
  <c r="M570" i="22" s="1"/>
  <c r="M549" i="22"/>
  <c r="O472" i="22"/>
  <c r="E490" i="22"/>
  <c r="I490" i="22"/>
  <c r="M490" i="22"/>
  <c r="O490" i="22"/>
  <c r="E496" i="22"/>
  <c r="I496" i="22"/>
  <c r="I528" i="22"/>
  <c r="M528" i="22"/>
  <c r="K528" i="22"/>
  <c r="K530" i="22" s="1"/>
  <c r="O528" i="22"/>
  <c r="O530" i="22" s="1"/>
  <c r="D567" i="22"/>
  <c r="H567" i="22"/>
  <c r="L567" i="22"/>
  <c r="D588" i="22"/>
  <c r="D590" i="22" s="1"/>
  <c r="L588" i="22"/>
  <c r="N588" i="22"/>
  <c r="O536" i="22"/>
  <c r="O538" i="22" s="1"/>
  <c r="K567" i="22"/>
  <c r="O567" i="22"/>
  <c r="O568" i="22" s="1"/>
  <c r="O420" i="22"/>
  <c r="O432" i="22"/>
  <c r="E439" i="22"/>
  <c r="M445" i="22"/>
  <c r="E409" i="22"/>
  <c r="I439" i="22"/>
  <c r="I445" i="22"/>
  <c r="BH125" i="22"/>
  <c r="I355" i="22"/>
  <c r="E361" i="22"/>
  <c r="M361" i="22"/>
  <c r="E373" i="22"/>
  <c r="M373" i="22"/>
  <c r="F409" i="22"/>
  <c r="N419" i="22"/>
  <c r="B355" i="22"/>
  <c r="F355" i="22"/>
  <c r="J355" i="22"/>
  <c r="N355" i="22"/>
  <c r="E367" i="22"/>
  <c r="M367" i="22"/>
  <c r="D397" i="22"/>
  <c r="H397" i="22"/>
  <c r="E415" i="22"/>
  <c r="I415" i="22"/>
  <c r="M415" i="22"/>
  <c r="O419" i="22"/>
  <c r="M409" i="22"/>
  <c r="M439" i="22"/>
  <c r="E445" i="22"/>
  <c r="BD125" i="22"/>
  <c r="B429" i="22" s="1"/>
  <c r="E355" i="22"/>
  <c r="M355" i="22"/>
  <c r="I361" i="22"/>
  <c r="I373" i="22"/>
  <c r="N409" i="22"/>
  <c r="F367" i="22"/>
  <c r="N367" i="22"/>
  <c r="E379" i="22"/>
  <c r="I379" i="22"/>
  <c r="M379" i="22"/>
  <c r="E385" i="22"/>
  <c r="I385" i="22"/>
  <c r="M385" i="22"/>
  <c r="E397" i="22"/>
  <c r="I397" i="22"/>
  <c r="M397" i="22"/>
  <c r="B427" i="22"/>
  <c r="F427" i="22"/>
  <c r="J427" i="22"/>
  <c r="D605" i="22"/>
  <c r="H605" i="22"/>
  <c r="L605" i="22"/>
  <c r="B606" i="22"/>
  <c r="F606" i="22"/>
  <c r="J606" i="22"/>
  <c r="N606" i="22"/>
  <c r="D607" i="22"/>
  <c r="H607" i="22"/>
  <c r="L607" i="22"/>
  <c r="B508" i="22"/>
  <c r="B548" i="22" s="1"/>
  <c r="B571" i="22" s="1"/>
  <c r="J508" i="22"/>
  <c r="J548" i="22" s="1"/>
  <c r="N508" i="22"/>
  <c r="N548" i="22" s="1"/>
  <c r="D509" i="22"/>
  <c r="D549" i="22" s="1"/>
  <c r="D572" i="22" s="1"/>
  <c r="L509" i="22"/>
  <c r="L549" i="22" s="1"/>
  <c r="L572" i="22" s="1"/>
  <c r="B510" i="22"/>
  <c r="B550" i="22" s="1"/>
  <c r="B573" i="22" s="1"/>
  <c r="F510" i="22"/>
  <c r="F550" i="22" s="1"/>
  <c r="N510" i="22"/>
  <c r="N550" i="22" s="1"/>
  <c r="N573" i="22" s="1"/>
  <c r="N478" i="22"/>
  <c r="C490" i="22"/>
  <c r="G490" i="22"/>
  <c r="K490" i="22"/>
  <c r="M496" i="22"/>
  <c r="E503" i="22"/>
  <c r="E644" i="22" s="1"/>
  <c r="I503" i="22"/>
  <c r="M503" i="22"/>
  <c r="M643" i="22" s="1"/>
  <c r="O503" i="22"/>
  <c r="O505" i="22" s="1"/>
  <c r="C528" i="22"/>
  <c r="G528" i="22"/>
  <c r="C544" i="22"/>
  <c r="G544" i="22"/>
  <c r="K544" i="22"/>
  <c r="K545" i="22" s="1"/>
  <c r="O544" i="22"/>
  <c r="I544" i="22"/>
  <c r="B567" i="22"/>
  <c r="N567" i="22"/>
  <c r="E472" i="22"/>
  <c r="I472" i="22"/>
  <c r="M472" i="22"/>
  <c r="E478" i="22"/>
  <c r="I478" i="22"/>
  <c r="M478" i="22"/>
  <c r="O478" i="22"/>
  <c r="E484" i="22"/>
  <c r="I484" i="22"/>
  <c r="M484" i="22"/>
  <c r="L490" i="22"/>
  <c r="N490" i="22"/>
  <c r="B496" i="22"/>
  <c r="F496" i="22"/>
  <c r="J496" i="22"/>
  <c r="N496" i="22"/>
  <c r="B503" i="22"/>
  <c r="F503" i="22"/>
  <c r="J503" i="22"/>
  <c r="B520" i="22"/>
  <c r="F520" i="22"/>
  <c r="D528" i="22"/>
  <c r="H528" i="22"/>
  <c r="L528" i="22"/>
  <c r="D536" i="22"/>
  <c r="L536" i="22"/>
  <c r="M538" i="22" s="1"/>
  <c r="H544" i="22"/>
  <c r="L544" i="22"/>
  <c r="N544" i="22"/>
  <c r="C567" i="22"/>
  <c r="G567" i="22"/>
  <c r="E581" i="22"/>
  <c r="I581" i="22"/>
  <c r="M581" i="22"/>
  <c r="O581" i="22"/>
  <c r="B547" i="22"/>
  <c r="B555" i="22" s="1"/>
  <c r="F547" i="22"/>
  <c r="J547" i="22"/>
  <c r="J555" i="22" s="1"/>
  <c r="N547" i="22"/>
  <c r="N555" i="22" s="1"/>
  <c r="D548" i="22"/>
  <c r="D556" i="22" s="1"/>
  <c r="H548" i="22"/>
  <c r="L548" i="22"/>
  <c r="L556" i="22" s="1"/>
  <c r="B549" i="22"/>
  <c r="B572" i="22" s="1"/>
  <c r="F549" i="22"/>
  <c r="F572" i="22" s="1"/>
  <c r="J549" i="22"/>
  <c r="N549" i="22"/>
  <c r="N557" i="22" s="1"/>
  <c r="D550" i="22"/>
  <c r="D558" i="22" s="1"/>
  <c r="H550" i="22"/>
  <c r="L550" i="22"/>
  <c r="E123" i="22"/>
  <c r="M123" i="22"/>
  <c r="U123" i="22"/>
  <c r="AC123" i="22"/>
  <c r="AK123" i="22"/>
  <c r="AS123" i="22"/>
  <c r="BA123" i="22"/>
  <c r="D355" i="22"/>
  <c r="H355" i="22"/>
  <c r="D361" i="22"/>
  <c r="L361" i="22"/>
  <c r="H373" i="22"/>
  <c r="D385" i="22"/>
  <c r="L385" i="22"/>
  <c r="L397" i="22"/>
  <c r="B452" i="22"/>
  <c r="F452" i="22"/>
  <c r="J452" i="22"/>
  <c r="I123" i="22"/>
  <c r="Q123" i="22"/>
  <c r="Y123" i="22"/>
  <c r="AG123" i="22"/>
  <c r="AO123" i="22"/>
  <c r="AW123" i="22"/>
  <c r="L355" i="22"/>
  <c r="B361" i="22"/>
  <c r="F361" i="22"/>
  <c r="J361" i="22"/>
  <c r="N361" i="22"/>
  <c r="B385" i="22"/>
  <c r="F385" i="22"/>
  <c r="J385" i="22"/>
  <c r="N385" i="22"/>
  <c r="G439" i="22"/>
  <c r="O415" i="22"/>
  <c r="E427" i="22"/>
  <c r="I427" i="22"/>
  <c r="M427" i="22"/>
  <c r="B439" i="22"/>
  <c r="F439" i="22"/>
  <c r="J439" i="22"/>
  <c r="N439" i="22"/>
  <c r="D409" i="22"/>
  <c r="H409" i="22"/>
  <c r="L409" i="22"/>
  <c r="N452" i="22"/>
  <c r="BE125" i="22"/>
  <c r="B373" i="22"/>
  <c r="F373" i="22"/>
  <c r="J373" i="22"/>
  <c r="N373" i="22"/>
  <c r="B397" i="22"/>
  <c r="F397" i="22"/>
  <c r="J397" i="22"/>
  <c r="N397" i="22"/>
  <c r="B415" i="22"/>
  <c r="F415" i="22"/>
  <c r="J415" i="22"/>
  <c r="N415" i="22"/>
  <c r="D445" i="22"/>
  <c r="H445" i="22"/>
  <c r="L445" i="22"/>
  <c r="E452" i="22"/>
  <c r="I452" i="22"/>
  <c r="M452" i="22"/>
  <c r="O669" i="24"/>
  <c r="O669" i="25"/>
  <c r="T125" i="25"/>
  <c r="K429" i="25" s="1"/>
  <c r="AJ125" i="25"/>
  <c r="G429" i="25" s="1"/>
  <c r="AZ125" i="25"/>
  <c r="C429" i="25" s="1"/>
  <c r="E556" i="25"/>
  <c r="E571" i="25"/>
  <c r="G557" i="25"/>
  <c r="G572" i="25"/>
  <c r="I558" i="25"/>
  <c r="I573" i="25"/>
  <c r="C125" i="25"/>
  <c r="O430" i="25" s="1"/>
  <c r="G125" i="25"/>
  <c r="N430" i="25" s="1"/>
  <c r="K125" i="25"/>
  <c r="M430" i="25" s="1"/>
  <c r="O125" i="25"/>
  <c r="L430" i="25" s="1"/>
  <c r="S125" i="25"/>
  <c r="K430" i="25" s="1"/>
  <c r="W125" i="25"/>
  <c r="J430" i="25" s="1"/>
  <c r="AA125" i="25"/>
  <c r="I430" i="25" s="1"/>
  <c r="AI125" i="25"/>
  <c r="G430" i="25" s="1"/>
  <c r="AM125" i="25"/>
  <c r="F430" i="25" s="1"/>
  <c r="AQ125" i="25"/>
  <c r="E430" i="25" s="1"/>
  <c r="AU125" i="25"/>
  <c r="D430" i="25" s="1"/>
  <c r="AY125" i="25"/>
  <c r="C430" i="25" s="1"/>
  <c r="BC125" i="25"/>
  <c r="B430" i="25" s="1"/>
  <c r="BG125" i="25"/>
  <c r="BK125" i="25"/>
  <c r="BD125" i="25"/>
  <c r="B429" i="25" s="1"/>
  <c r="BH125" i="25"/>
  <c r="N643" i="25"/>
  <c r="N644" i="25"/>
  <c r="N505" i="25"/>
  <c r="N504" i="25"/>
  <c r="B572" i="25"/>
  <c r="B557" i="25"/>
  <c r="B637" i="25"/>
  <c r="B636" i="25"/>
  <c r="F637" i="25"/>
  <c r="F636" i="25"/>
  <c r="F415" i="25"/>
  <c r="N415" i="25"/>
  <c r="G637" i="25"/>
  <c r="G636" i="25"/>
  <c r="K637" i="25"/>
  <c r="K636" i="25"/>
  <c r="G427" i="25"/>
  <c r="C640" i="25"/>
  <c r="C639" i="25"/>
  <c r="K639" i="25"/>
  <c r="C439" i="25"/>
  <c r="G439" i="25"/>
  <c r="K439" i="25"/>
  <c r="E452" i="25"/>
  <c r="I452" i="25"/>
  <c r="M452" i="25"/>
  <c r="D547" i="25"/>
  <c r="H547" i="25"/>
  <c r="K465" i="25"/>
  <c r="K568" i="25" s="1"/>
  <c r="B484" i="25"/>
  <c r="D644" i="25"/>
  <c r="D643" i="25"/>
  <c r="H505" i="25"/>
  <c r="L644" i="25"/>
  <c r="L643" i="25"/>
  <c r="L505" i="25"/>
  <c r="J643" i="25"/>
  <c r="J644" i="25"/>
  <c r="J505" i="25"/>
  <c r="J504" i="25"/>
  <c r="M557" i="25"/>
  <c r="K522" i="25"/>
  <c r="M530" i="25"/>
  <c r="N530" i="25"/>
  <c r="J637" i="25"/>
  <c r="J636" i="25"/>
  <c r="C637" i="25"/>
  <c r="C636" i="25"/>
  <c r="O415" i="25"/>
  <c r="O439" i="25"/>
  <c r="D636" i="25"/>
  <c r="D637" i="25"/>
  <c r="H636" i="25"/>
  <c r="H637" i="25"/>
  <c r="L636" i="25"/>
  <c r="L637" i="25"/>
  <c r="B379" i="25"/>
  <c r="F379" i="25"/>
  <c r="J379" i="25"/>
  <c r="H639" i="25"/>
  <c r="H640" i="25"/>
  <c r="N452" i="25"/>
  <c r="E465" i="25"/>
  <c r="E658" i="25" s="1"/>
  <c r="I465" i="25"/>
  <c r="I504" i="25" s="1"/>
  <c r="C571" i="25"/>
  <c r="C556" i="25"/>
  <c r="G571" i="25"/>
  <c r="G556" i="25"/>
  <c r="I572" i="25"/>
  <c r="I557" i="25"/>
  <c r="C558" i="25"/>
  <c r="C573" i="25"/>
  <c r="G573" i="25"/>
  <c r="G558" i="25"/>
  <c r="O465" i="25"/>
  <c r="B472" i="25"/>
  <c r="B521" i="25" s="1"/>
  <c r="F472" i="25"/>
  <c r="J472" i="25"/>
  <c r="D490" i="25"/>
  <c r="H490" i="25"/>
  <c r="L490" i="25"/>
  <c r="E643" i="25"/>
  <c r="E644" i="25"/>
  <c r="E505" i="25"/>
  <c r="I643" i="25"/>
  <c r="I644" i="25"/>
  <c r="M643" i="25"/>
  <c r="M644" i="25"/>
  <c r="M505" i="25"/>
  <c r="O643" i="25"/>
  <c r="E570" i="25"/>
  <c r="E555" i="25"/>
  <c r="K571" i="25"/>
  <c r="L520" i="25"/>
  <c r="B545" i="25"/>
  <c r="F545" i="25"/>
  <c r="N568" i="25"/>
  <c r="N637" i="25"/>
  <c r="N636" i="25"/>
  <c r="B415" i="25"/>
  <c r="J415" i="25"/>
  <c r="O637" i="25"/>
  <c r="O636" i="25"/>
  <c r="C415" i="25"/>
  <c r="K415" i="25"/>
  <c r="E636" i="25"/>
  <c r="E637" i="25"/>
  <c r="I637" i="25"/>
  <c r="I636" i="25"/>
  <c r="M636" i="25"/>
  <c r="M637" i="25"/>
  <c r="C379" i="25"/>
  <c r="G379" i="25"/>
  <c r="K379" i="25"/>
  <c r="O379" i="25"/>
  <c r="E639" i="25"/>
  <c r="I639" i="25"/>
  <c r="M639" i="25"/>
  <c r="M640" i="25"/>
  <c r="C433" i="25"/>
  <c r="C648" i="25"/>
  <c r="C655" i="25" s="1"/>
  <c r="C458" i="25"/>
  <c r="G648" i="25"/>
  <c r="G655" i="25" s="1"/>
  <c r="G458" i="25"/>
  <c r="K648" i="25"/>
  <c r="K655" i="25" s="1"/>
  <c r="K458" i="25"/>
  <c r="O648" i="25"/>
  <c r="O655" i="25" s="1"/>
  <c r="O458" i="25"/>
  <c r="B658" i="25"/>
  <c r="B511" i="25"/>
  <c r="J642" i="25"/>
  <c r="J658" i="25"/>
  <c r="J511" i="25"/>
  <c r="N642" i="25"/>
  <c r="N511" i="25"/>
  <c r="D571" i="25"/>
  <c r="D556" i="25"/>
  <c r="H556" i="25"/>
  <c r="L571" i="25"/>
  <c r="L556" i="25"/>
  <c r="J572" i="25"/>
  <c r="J557" i="25"/>
  <c r="N572" i="25"/>
  <c r="N557" i="25"/>
  <c r="H573" i="25"/>
  <c r="H558" i="25"/>
  <c r="L573" i="25"/>
  <c r="L558" i="25"/>
  <c r="C465" i="25"/>
  <c r="D478" i="25"/>
  <c r="H478" i="25"/>
  <c r="L478" i="25"/>
  <c r="I555" i="25"/>
  <c r="I570" i="25"/>
  <c r="K529" i="25"/>
  <c r="O530" i="25"/>
  <c r="E530" i="25"/>
  <c r="I529" i="25"/>
  <c r="I530" i="25"/>
  <c r="B537" i="25"/>
  <c r="J537" i="25"/>
  <c r="N537" i="25"/>
  <c r="H538" i="25"/>
  <c r="L538" i="25"/>
  <c r="K545" i="25"/>
  <c r="E545" i="25"/>
  <c r="B427" i="25"/>
  <c r="F427" i="25"/>
  <c r="J427" i="25"/>
  <c r="N427" i="25"/>
  <c r="B639" i="25"/>
  <c r="B439" i="25"/>
  <c r="J439" i="25"/>
  <c r="D445" i="25"/>
  <c r="H445" i="25"/>
  <c r="L445" i="25"/>
  <c r="D452" i="25"/>
  <c r="H452" i="25"/>
  <c r="L452" i="25"/>
  <c r="C555" i="25"/>
  <c r="C570" i="25"/>
  <c r="G555" i="25"/>
  <c r="G570" i="25"/>
  <c r="K570" i="25"/>
  <c r="I556" i="25"/>
  <c r="I571" i="25"/>
  <c r="M556" i="25"/>
  <c r="M571" i="25"/>
  <c r="C572" i="25"/>
  <c r="K557" i="25"/>
  <c r="K572" i="25"/>
  <c r="O557" i="25"/>
  <c r="O572" i="25"/>
  <c r="M558" i="25"/>
  <c r="M573" i="25"/>
  <c r="G465" i="25"/>
  <c r="K644" i="25"/>
  <c r="K643" i="25"/>
  <c r="K504" i="25"/>
  <c r="F643" i="25"/>
  <c r="F644" i="25"/>
  <c r="F505" i="25"/>
  <c r="K505" i="25"/>
  <c r="N555" i="25"/>
  <c r="O558" i="25"/>
  <c r="O573" i="25"/>
  <c r="F522" i="25"/>
  <c r="F521" i="25"/>
  <c r="G522" i="25"/>
  <c r="J522" i="25"/>
  <c r="N521" i="25"/>
  <c r="M522" i="25"/>
  <c r="H530" i="25"/>
  <c r="L530" i="25"/>
  <c r="C538" i="25"/>
  <c r="O538" i="25"/>
  <c r="D530" i="25"/>
  <c r="F538" i="25"/>
  <c r="B589" i="25"/>
  <c r="F603" i="25"/>
  <c r="D632" i="25"/>
  <c r="D590" i="25"/>
  <c r="D649" i="25"/>
  <c r="D634" i="25"/>
  <c r="D608" i="25"/>
  <c r="D603" i="25"/>
  <c r="B458" i="25"/>
  <c r="F458" i="25"/>
  <c r="J458" i="25"/>
  <c r="N458" i="25"/>
  <c r="L547" i="25"/>
  <c r="B548" i="25"/>
  <c r="F548" i="25"/>
  <c r="J548" i="25"/>
  <c r="N548" i="25"/>
  <c r="D549" i="25"/>
  <c r="H549" i="25"/>
  <c r="L549" i="25"/>
  <c r="B550" i="25"/>
  <c r="F550" i="25"/>
  <c r="J550" i="25"/>
  <c r="N550" i="25"/>
  <c r="D465" i="25"/>
  <c r="D521" i="25" s="1"/>
  <c r="H465" i="25"/>
  <c r="L465" i="25"/>
  <c r="B507" i="25"/>
  <c r="B547" i="25" s="1"/>
  <c r="F507" i="25"/>
  <c r="F547" i="25" s="1"/>
  <c r="J507" i="25"/>
  <c r="J547" i="25" s="1"/>
  <c r="I521" i="25"/>
  <c r="K521" i="25"/>
  <c r="G538" i="25"/>
  <c r="C649" i="25"/>
  <c r="C634" i="25"/>
  <c r="C632" i="25"/>
  <c r="G649" i="25"/>
  <c r="G634" i="25"/>
  <c r="G632" i="25"/>
  <c r="G590" i="25"/>
  <c r="K649" i="25"/>
  <c r="K634" i="25"/>
  <c r="K632" i="25"/>
  <c r="M465" i="25"/>
  <c r="M529" i="25" s="1"/>
  <c r="E521" i="25"/>
  <c r="E522" i="25"/>
  <c r="D544" i="25"/>
  <c r="H544" i="25"/>
  <c r="L544" i="25"/>
  <c r="I581" i="25"/>
  <c r="M581" i="25"/>
  <c r="O581" i="25"/>
  <c r="H649" i="25"/>
  <c r="H634" i="25"/>
  <c r="H632" i="25"/>
  <c r="H590" i="25"/>
  <c r="L590" i="25"/>
  <c r="L589" i="25"/>
  <c r="I632" i="25"/>
  <c r="I589" i="25"/>
  <c r="I649" i="25"/>
  <c r="I603" i="25"/>
  <c r="I634" i="25"/>
  <c r="I590" i="25"/>
  <c r="B528" i="25"/>
  <c r="B529" i="25" s="1"/>
  <c r="F528" i="25"/>
  <c r="J528" i="25"/>
  <c r="B567" i="25"/>
  <c r="B568" i="25" s="1"/>
  <c r="F567" i="25"/>
  <c r="J567" i="25"/>
  <c r="J568" i="25" s="1"/>
  <c r="B581" i="25"/>
  <c r="M634" i="25"/>
  <c r="M649" i="25"/>
  <c r="M632" i="25"/>
  <c r="M589" i="25"/>
  <c r="M603" i="25"/>
  <c r="C589" i="25"/>
  <c r="H608" i="25"/>
  <c r="H603" i="25"/>
  <c r="L608" i="25"/>
  <c r="L603" i="25"/>
  <c r="H689" i="25"/>
  <c r="H691" i="25" s="1"/>
  <c r="I688" i="25"/>
  <c r="E649" i="25"/>
  <c r="E589" i="25"/>
  <c r="E634" i="25"/>
  <c r="E603" i="25"/>
  <c r="N658" i="25"/>
  <c r="O649" i="25"/>
  <c r="O632" i="25"/>
  <c r="I597" i="25"/>
  <c r="M597" i="25"/>
  <c r="O634" i="25"/>
  <c r="H693" i="25"/>
  <c r="I692" i="25"/>
  <c r="J588" i="25"/>
  <c r="E590" i="25"/>
  <c r="B597" i="25"/>
  <c r="J597" i="25"/>
  <c r="N597" i="25"/>
  <c r="C608" i="25"/>
  <c r="C603" i="25"/>
  <c r="G608" i="25"/>
  <c r="G603" i="25"/>
  <c r="K608" i="25"/>
  <c r="K603" i="25"/>
  <c r="O608" i="25"/>
  <c r="O603" i="25"/>
  <c r="E632" i="25"/>
  <c r="I658" i="25"/>
  <c r="M658" i="25"/>
  <c r="G680" i="25"/>
  <c r="F681" i="25"/>
  <c r="L696" i="25"/>
  <c r="K697" i="25"/>
  <c r="K699" i="25" s="1"/>
  <c r="O652" i="25"/>
  <c r="H658" i="25"/>
  <c r="L658" i="25"/>
  <c r="F677" i="25"/>
  <c r="G676" i="25"/>
  <c r="H695" i="25"/>
  <c r="N709" i="25"/>
  <c r="N711" i="25" s="1"/>
  <c r="O708" i="25"/>
  <c r="O709" i="25" s="1"/>
  <c r="O710" i="25" s="1"/>
  <c r="O712" i="25"/>
  <c r="O713" i="25" s="1"/>
  <c r="N713" i="25"/>
  <c r="N715" i="25" s="1"/>
  <c r="O717" i="25"/>
  <c r="O718" i="25" s="1"/>
  <c r="O721" i="25"/>
  <c r="O722" i="25" s="1"/>
  <c r="G685" i="25"/>
  <c r="G687" i="25" s="1"/>
  <c r="H684" i="25"/>
  <c r="G691" i="25"/>
  <c r="L700" i="25"/>
  <c r="K701" i="25"/>
  <c r="K703" i="25" s="1"/>
  <c r="C675" i="25"/>
  <c r="E679" i="25"/>
  <c r="F683" i="25"/>
  <c r="F687" i="25"/>
  <c r="N719" i="25"/>
  <c r="D672" i="25"/>
  <c r="F679" i="25"/>
  <c r="I697" i="25"/>
  <c r="I699" i="25" s="1"/>
  <c r="L704" i="25"/>
  <c r="J699" i="25"/>
  <c r="J703" i="25"/>
  <c r="D125" i="24"/>
  <c r="H125" i="24"/>
  <c r="L125" i="24"/>
  <c r="T125" i="24"/>
  <c r="X125" i="24"/>
  <c r="AB125" i="24"/>
  <c r="AF125" i="24"/>
  <c r="AJ125" i="24"/>
  <c r="AN125" i="24"/>
  <c r="AR125" i="24"/>
  <c r="AV125" i="24"/>
  <c r="AZ125" i="24"/>
  <c r="D397" i="24"/>
  <c r="H415" i="24"/>
  <c r="D421" i="24"/>
  <c r="H421" i="24"/>
  <c r="L421" i="24"/>
  <c r="D427" i="24"/>
  <c r="L427" i="24"/>
  <c r="M439" i="24"/>
  <c r="E643" i="24"/>
  <c r="E644" i="24"/>
  <c r="E505" i="24"/>
  <c r="I644" i="24"/>
  <c r="I643" i="24"/>
  <c r="I505" i="24"/>
  <c r="E123" i="24"/>
  <c r="E125" i="24" s="1"/>
  <c r="I123" i="24"/>
  <c r="I125" i="24" s="1"/>
  <c r="M123" i="24"/>
  <c r="M125" i="24" s="1"/>
  <c r="Q123" i="24"/>
  <c r="Q125" i="24" s="1"/>
  <c r="U123" i="24"/>
  <c r="U125" i="24" s="1"/>
  <c r="Y123" i="24"/>
  <c r="Y125" i="24" s="1"/>
  <c r="AC123" i="24"/>
  <c r="AC125" i="24" s="1"/>
  <c r="AG123" i="24"/>
  <c r="AG125" i="24" s="1"/>
  <c r="AK123" i="24"/>
  <c r="AK125" i="24" s="1"/>
  <c r="AO123" i="24"/>
  <c r="AO125" i="24" s="1"/>
  <c r="AS123" i="24"/>
  <c r="AS125" i="24" s="1"/>
  <c r="AW123" i="24"/>
  <c r="AW125" i="24" s="1"/>
  <c r="BA123" i="24"/>
  <c r="BA125" i="24" s="1"/>
  <c r="E391" i="24"/>
  <c r="I391" i="24"/>
  <c r="M391" i="24"/>
  <c r="E397" i="24"/>
  <c r="M397" i="24"/>
  <c r="I415" i="24"/>
  <c r="E421" i="24"/>
  <c r="I421" i="24"/>
  <c r="M421" i="24"/>
  <c r="E427" i="24"/>
  <c r="M427" i="24"/>
  <c r="D445" i="24"/>
  <c r="H445" i="24"/>
  <c r="L445" i="24"/>
  <c r="D452" i="24"/>
  <c r="H452" i="24"/>
  <c r="L452" i="24"/>
  <c r="F505" i="24"/>
  <c r="BD125" i="24"/>
  <c r="BH125" i="24"/>
  <c r="D636" i="24"/>
  <c r="D637" i="24"/>
  <c r="D379" i="24"/>
  <c r="H636" i="24"/>
  <c r="H637" i="24"/>
  <c r="H379" i="24"/>
  <c r="L636" i="24"/>
  <c r="L637" i="24"/>
  <c r="L379" i="24"/>
  <c r="D409" i="24"/>
  <c r="H409" i="24"/>
  <c r="L409" i="24"/>
  <c r="D415" i="24"/>
  <c r="L415" i="24"/>
  <c r="H427" i="24"/>
  <c r="E439" i="24"/>
  <c r="E445" i="24"/>
  <c r="I445" i="24"/>
  <c r="M445" i="24"/>
  <c r="E452" i="24"/>
  <c r="I452" i="24"/>
  <c r="M452" i="24"/>
  <c r="BE125" i="24"/>
  <c r="BI125" i="24"/>
  <c r="E637" i="24"/>
  <c r="E636" i="24"/>
  <c r="E379" i="24"/>
  <c r="I636" i="24"/>
  <c r="I637" i="24"/>
  <c r="I379" i="24"/>
  <c r="M636" i="24"/>
  <c r="M637" i="24"/>
  <c r="M379" i="24"/>
  <c r="E409" i="24"/>
  <c r="I409" i="24"/>
  <c r="M409" i="24"/>
  <c r="I427" i="24"/>
  <c r="E639" i="24"/>
  <c r="E433" i="24"/>
  <c r="I640" i="24"/>
  <c r="I639" i="24"/>
  <c r="I433" i="24"/>
  <c r="M639" i="24"/>
  <c r="M640" i="24"/>
  <c r="M433" i="24"/>
  <c r="D642" i="24"/>
  <c r="D511" i="24"/>
  <c r="L642" i="24"/>
  <c r="L511" i="24"/>
  <c r="B571" i="24"/>
  <c r="B556" i="24"/>
  <c r="F571" i="24"/>
  <c r="F556" i="24"/>
  <c r="J571" i="24"/>
  <c r="J556" i="24"/>
  <c r="N571" i="24"/>
  <c r="N556" i="24"/>
  <c r="D572" i="24"/>
  <c r="D557" i="24"/>
  <c r="H572" i="24"/>
  <c r="H557" i="24"/>
  <c r="L572" i="24"/>
  <c r="L557" i="24"/>
  <c r="B573" i="24"/>
  <c r="B558" i="24"/>
  <c r="F573" i="24"/>
  <c r="F558" i="24"/>
  <c r="E555" i="24"/>
  <c r="E570" i="24"/>
  <c r="I570" i="24"/>
  <c r="M555" i="24"/>
  <c r="M570" i="24"/>
  <c r="C556" i="24"/>
  <c r="C571" i="24"/>
  <c r="G556" i="24"/>
  <c r="G571" i="24"/>
  <c r="K556" i="24"/>
  <c r="K571" i="24"/>
  <c r="O556" i="24"/>
  <c r="O571" i="24"/>
  <c r="E557" i="24"/>
  <c r="E572" i="24"/>
  <c r="I557" i="24"/>
  <c r="I572" i="24"/>
  <c r="M557" i="24"/>
  <c r="M572" i="24"/>
  <c r="G558" i="24"/>
  <c r="G573" i="24"/>
  <c r="O558" i="24"/>
  <c r="O573" i="24"/>
  <c r="E465" i="24"/>
  <c r="I465" i="24"/>
  <c r="I589" i="24" s="1"/>
  <c r="M465" i="24"/>
  <c r="D643" i="24"/>
  <c r="D644" i="24"/>
  <c r="D504" i="24"/>
  <c r="H643" i="24"/>
  <c r="H644" i="24"/>
  <c r="L643" i="24"/>
  <c r="L644" i="24"/>
  <c r="L504" i="24"/>
  <c r="N644" i="24"/>
  <c r="N643" i="24"/>
  <c r="M644" i="24"/>
  <c r="M643" i="24"/>
  <c r="M505" i="24"/>
  <c r="M504" i="24"/>
  <c r="D507" i="24"/>
  <c r="D547" i="24" s="1"/>
  <c r="D530" i="24"/>
  <c r="D529" i="24"/>
  <c r="H530" i="24"/>
  <c r="L530" i="24"/>
  <c r="L529" i="24"/>
  <c r="E568" i="24"/>
  <c r="M568" i="24"/>
  <c r="B637" i="24"/>
  <c r="B636" i="24"/>
  <c r="F637" i="24"/>
  <c r="F636" i="24"/>
  <c r="J637" i="24"/>
  <c r="J636" i="24"/>
  <c r="N637" i="24"/>
  <c r="N636" i="24"/>
  <c r="B640" i="24"/>
  <c r="B639" i="24"/>
  <c r="F640" i="24"/>
  <c r="F639" i="24"/>
  <c r="J640" i="24"/>
  <c r="J639" i="24"/>
  <c r="N639" i="24"/>
  <c r="D458" i="24"/>
  <c r="H458" i="24"/>
  <c r="L458" i="24"/>
  <c r="B547" i="24"/>
  <c r="F547" i="24"/>
  <c r="J547" i="24"/>
  <c r="N547" i="24"/>
  <c r="D548" i="24"/>
  <c r="H548" i="24"/>
  <c r="L548" i="24"/>
  <c r="B549" i="24"/>
  <c r="F549" i="24"/>
  <c r="N549" i="24"/>
  <c r="D550" i="24"/>
  <c r="H550" i="24"/>
  <c r="L550" i="24"/>
  <c r="B465" i="24"/>
  <c r="B589" i="24" s="1"/>
  <c r="F465" i="24"/>
  <c r="J465" i="24"/>
  <c r="N465" i="24"/>
  <c r="C490" i="24"/>
  <c r="G490" i="24"/>
  <c r="K490" i="24"/>
  <c r="O644" i="24"/>
  <c r="O643" i="24"/>
  <c r="O505" i="24"/>
  <c r="H507" i="24"/>
  <c r="H547" i="24" s="1"/>
  <c r="E521" i="24"/>
  <c r="M521" i="24"/>
  <c r="E529" i="24"/>
  <c r="E530" i="24"/>
  <c r="I529" i="24"/>
  <c r="I530" i="24"/>
  <c r="D537" i="24"/>
  <c r="C636" i="24"/>
  <c r="C637" i="24"/>
  <c r="G636" i="24"/>
  <c r="G637" i="24"/>
  <c r="K637" i="24"/>
  <c r="K636" i="24"/>
  <c r="O637" i="24"/>
  <c r="O636" i="24"/>
  <c r="C640" i="24"/>
  <c r="C639" i="24"/>
  <c r="G639" i="24"/>
  <c r="G640" i="24"/>
  <c r="K639" i="24"/>
  <c r="K640" i="24"/>
  <c r="O640" i="24"/>
  <c r="O639" i="24"/>
  <c r="E458" i="24"/>
  <c r="I458" i="24"/>
  <c r="M458" i="24"/>
  <c r="G570" i="24"/>
  <c r="G555" i="24"/>
  <c r="O570" i="24"/>
  <c r="O555" i="24"/>
  <c r="E571" i="24"/>
  <c r="E556" i="24"/>
  <c r="I571" i="24"/>
  <c r="I556" i="24"/>
  <c r="M571" i="24"/>
  <c r="M556" i="24"/>
  <c r="C572" i="24"/>
  <c r="C557" i="24"/>
  <c r="G572" i="24"/>
  <c r="G557" i="24"/>
  <c r="K572" i="24"/>
  <c r="K557" i="24"/>
  <c r="O572" i="24"/>
  <c r="O557" i="24"/>
  <c r="E573" i="24"/>
  <c r="E558" i="24"/>
  <c r="I573" i="24"/>
  <c r="I558" i="24"/>
  <c r="M573" i="24"/>
  <c r="M558" i="24"/>
  <c r="C465" i="24"/>
  <c r="C545" i="24" s="1"/>
  <c r="G465" i="24"/>
  <c r="K465" i="24"/>
  <c r="K545" i="24" s="1"/>
  <c r="O465" i="24"/>
  <c r="D484" i="24"/>
  <c r="H484" i="24"/>
  <c r="L484" i="24"/>
  <c r="F644" i="24"/>
  <c r="F643" i="24"/>
  <c r="J643" i="24"/>
  <c r="J644" i="24"/>
  <c r="J504" i="24"/>
  <c r="J505" i="24"/>
  <c r="L507" i="24"/>
  <c r="L547" i="24" s="1"/>
  <c r="F522" i="24"/>
  <c r="J522" i="24"/>
  <c r="N521" i="24"/>
  <c r="N522" i="24"/>
  <c r="D639" i="24"/>
  <c r="H639" i="24"/>
  <c r="H640" i="24"/>
  <c r="L639" i="24"/>
  <c r="L640" i="24"/>
  <c r="J573" i="24"/>
  <c r="J558" i="24"/>
  <c r="N573" i="24"/>
  <c r="N558" i="24"/>
  <c r="C503" i="24"/>
  <c r="G503" i="24"/>
  <c r="H505" i="24" s="1"/>
  <c r="K503" i="24"/>
  <c r="N505" i="24"/>
  <c r="E545" i="24"/>
  <c r="M545" i="24"/>
  <c r="D520" i="24"/>
  <c r="E522" i="24" s="1"/>
  <c r="H520" i="24"/>
  <c r="L520" i="24"/>
  <c r="M522" i="24" s="1"/>
  <c r="M529" i="24"/>
  <c r="G529" i="24"/>
  <c r="O538" i="24"/>
  <c r="O545" i="24"/>
  <c r="E589" i="24"/>
  <c r="I634" i="24"/>
  <c r="I649" i="24"/>
  <c r="I632" i="24"/>
  <c r="I603" i="24"/>
  <c r="I590" i="24"/>
  <c r="M632" i="24"/>
  <c r="M649" i="24"/>
  <c r="M634" i="24"/>
  <c r="M590" i="24"/>
  <c r="M589" i="24"/>
  <c r="M603" i="24"/>
  <c r="O649" i="24"/>
  <c r="O634" i="24"/>
  <c r="O632" i="24"/>
  <c r="M530" i="24"/>
  <c r="N538" i="24"/>
  <c r="N537" i="24"/>
  <c r="N545" i="24"/>
  <c r="F568" i="24"/>
  <c r="B649" i="24"/>
  <c r="B634" i="24"/>
  <c r="B632" i="24"/>
  <c r="F649" i="24"/>
  <c r="F634" i="24"/>
  <c r="F632" i="24"/>
  <c r="F590" i="24"/>
  <c r="L649" i="24"/>
  <c r="L634" i="24"/>
  <c r="L632" i="24"/>
  <c r="L589" i="24"/>
  <c r="L590" i="24"/>
  <c r="D597" i="24"/>
  <c r="L597" i="24"/>
  <c r="H603" i="24"/>
  <c r="L603" i="24"/>
  <c r="O522" i="24"/>
  <c r="O530" i="24"/>
  <c r="C529" i="24"/>
  <c r="N530" i="24"/>
  <c r="E536" i="24"/>
  <c r="I536" i="24"/>
  <c r="C567" i="24"/>
  <c r="C568" i="24" s="1"/>
  <c r="G567" i="24"/>
  <c r="G568" i="24" s="1"/>
  <c r="K567" i="24"/>
  <c r="C581" i="24"/>
  <c r="G581" i="24"/>
  <c r="K581" i="24"/>
  <c r="C632" i="24"/>
  <c r="C590" i="24"/>
  <c r="C649" i="24"/>
  <c r="C589" i="24"/>
  <c r="C634" i="24"/>
  <c r="G649" i="24"/>
  <c r="G634" i="24"/>
  <c r="G632" i="24"/>
  <c r="G590" i="24"/>
  <c r="G589" i="24"/>
  <c r="K634" i="24"/>
  <c r="K590" i="24"/>
  <c r="K649" i="24"/>
  <c r="K632" i="24"/>
  <c r="C520" i="24"/>
  <c r="G520" i="24"/>
  <c r="K520" i="24"/>
  <c r="B528" i="24"/>
  <c r="B529" i="24" s="1"/>
  <c r="F528" i="24"/>
  <c r="G530" i="24" s="1"/>
  <c r="J528" i="24"/>
  <c r="K530" i="24" s="1"/>
  <c r="B536" i="24"/>
  <c r="F536" i="24"/>
  <c r="J536" i="24"/>
  <c r="L545" i="24"/>
  <c r="D568" i="24"/>
  <c r="L568" i="24"/>
  <c r="N568" i="24"/>
  <c r="D603" i="24"/>
  <c r="H649" i="24"/>
  <c r="H632" i="24"/>
  <c r="H590" i="24"/>
  <c r="H634" i="24"/>
  <c r="F603" i="24"/>
  <c r="B603" i="24"/>
  <c r="J608" i="24"/>
  <c r="J649" i="24"/>
  <c r="J634" i="24"/>
  <c r="J632" i="24"/>
  <c r="J590" i="24"/>
  <c r="D658" i="24"/>
  <c r="L658" i="24"/>
  <c r="E597" i="24"/>
  <c r="M597" i="24"/>
  <c r="N588" i="24"/>
  <c r="C608" i="24"/>
  <c r="C603" i="24"/>
  <c r="G608" i="24"/>
  <c r="G603" i="24"/>
  <c r="K608" i="24"/>
  <c r="K603" i="24"/>
  <c r="O608" i="24"/>
  <c r="O603" i="24"/>
  <c r="O717" i="24"/>
  <c r="O718" i="24" s="1"/>
  <c r="O721" i="24"/>
  <c r="O722" i="24" s="1"/>
  <c r="O654" i="24"/>
  <c r="O652" i="24"/>
  <c r="O655" i="24"/>
  <c r="P655" i="24" s="1"/>
  <c r="G680" i="24"/>
  <c r="F681" i="24"/>
  <c r="F683" i="24" s="1"/>
  <c r="J658" i="24"/>
  <c r="N658" i="24"/>
  <c r="I689" i="24"/>
  <c r="I691" i="24" s="1"/>
  <c r="J688" i="24"/>
  <c r="M696" i="24"/>
  <c r="L697" i="24"/>
  <c r="L699" i="24" s="1"/>
  <c r="M713" i="24"/>
  <c r="M715" i="24" s="1"/>
  <c r="N712" i="24"/>
  <c r="M701" i="24"/>
  <c r="M703" i="24" s="1"/>
  <c r="N700" i="24"/>
  <c r="H695" i="24"/>
  <c r="H684" i="24"/>
  <c r="G687" i="24"/>
  <c r="I692" i="24"/>
  <c r="K705" i="24"/>
  <c r="K707" i="24" s="1"/>
  <c r="L704" i="24"/>
  <c r="C673" i="24"/>
  <c r="C675" i="24" s="1"/>
  <c r="D672" i="24"/>
  <c r="G691" i="24"/>
  <c r="J699" i="24"/>
  <c r="J701" i="24"/>
  <c r="J703" i="24" s="1"/>
  <c r="I697" i="24"/>
  <c r="I699" i="24" s="1"/>
  <c r="E676" i="24"/>
  <c r="M708" i="24"/>
  <c r="C123" i="22"/>
  <c r="K123" i="22"/>
  <c r="S123" i="22"/>
  <c r="AA123" i="22"/>
  <c r="AI123" i="22"/>
  <c r="AM123" i="22"/>
  <c r="AU123" i="22"/>
  <c r="D123" i="22"/>
  <c r="H123" i="22"/>
  <c r="L123" i="22"/>
  <c r="P123" i="22"/>
  <c r="T123" i="22"/>
  <c r="X123" i="22"/>
  <c r="AB123" i="22"/>
  <c r="AF123" i="22"/>
  <c r="AJ123" i="22"/>
  <c r="AN123" i="22"/>
  <c r="AR123" i="22"/>
  <c r="AV123" i="22"/>
  <c r="AZ123" i="22"/>
  <c r="BC125" i="22"/>
  <c r="B430" i="22" s="1"/>
  <c r="BG125" i="22"/>
  <c r="BK125" i="22"/>
  <c r="O421" i="22"/>
  <c r="C427" i="22"/>
  <c r="K556" i="22"/>
  <c r="O558" i="22"/>
  <c r="O573" i="22"/>
  <c r="C636" i="22"/>
  <c r="C637" i="22"/>
  <c r="C379" i="22"/>
  <c r="G636" i="22"/>
  <c r="G637" i="22"/>
  <c r="G379" i="22"/>
  <c r="K637" i="22"/>
  <c r="K636" i="22"/>
  <c r="K379" i="22"/>
  <c r="O636" i="22"/>
  <c r="O637" i="22"/>
  <c r="O379" i="22"/>
  <c r="G452" i="22"/>
  <c r="G458" i="22"/>
  <c r="O452" i="22"/>
  <c r="O458" i="22"/>
  <c r="C409" i="22"/>
  <c r="G409" i="22"/>
  <c r="K409" i="22"/>
  <c r="O409" i="22"/>
  <c r="C415" i="22"/>
  <c r="G427" i="22"/>
  <c r="K439" i="22"/>
  <c r="K452" i="22"/>
  <c r="G415" i="22"/>
  <c r="K427" i="22"/>
  <c r="O439" i="22"/>
  <c r="C445" i="22"/>
  <c r="G445" i="22"/>
  <c r="K445" i="22"/>
  <c r="O445" i="22"/>
  <c r="C452" i="22"/>
  <c r="L643" i="22"/>
  <c r="L644" i="22"/>
  <c r="L505" i="22"/>
  <c r="F571" i="22"/>
  <c r="H572" i="22"/>
  <c r="H557" i="22"/>
  <c r="G123" i="22"/>
  <c r="O123" i="22"/>
  <c r="W123" i="22"/>
  <c r="AE123" i="22"/>
  <c r="AQ123" i="22"/>
  <c r="AY123" i="22"/>
  <c r="C397" i="22"/>
  <c r="K397" i="22"/>
  <c r="K415" i="22"/>
  <c r="O640" i="22"/>
  <c r="O639" i="22"/>
  <c r="O433" i="22"/>
  <c r="C439" i="22"/>
  <c r="B648" i="22"/>
  <c r="B655" i="22" s="1"/>
  <c r="B458" i="22"/>
  <c r="F648" i="22"/>
  <c r="F655" i="22" s="1"/>
  <c r="F458" i="22"/>
  <c r="J648" i="22"/>
  <c r="J655" i="22" s="1"/>
  <c r="J458" i="22"/>
  <c r="N648" i="22"/>
  <c r="N655" i="22" s="1"/>
  <c r="N458" i="22"/>
  <c r="E555" i="22"/>
  <c r="E570" i="22"/>
  <c r="I555" i="22"/>
  <c r="I570" i="22"/>
  <c r="M555" i="22"/>
  <c r="C556" i="22"/>
  <c r="C571" i="22"/>
  <c r="G571" i="22"/>
  <c r="O508" i="22"/>
  <c r="O548" i="22" s="1"/>
  <c r="O465" i="22"/>
  <c r="E557" i="22"/>
  <c r="E572" i="22"/>
  <c r="I557" i="22"/>
  <c r="C573" i="22"/>
  <c r="G558" i="22"/>
  <c r="G573" i="22"/>
  <c r="K558" i="22"/>
  <c r="K573" i="22"/>
  <c r="I465" i="22"/>
  <c r="I537" i="22" s="1"/>
  <c r="J644" i="22"/>
  <c r="K570" i="22"/>
  <c r="K555" i="22"/>
  <c r="C557" i="22"/>
  <c r="C572" i="22"/>
  <c r="J573" i="22"/>
  <c r="J558" i="22"/>
  <c r="D637" i="22"/>
  <c r="D636" i="22"/>
  <c r="H637" i="22"/>
  <c r="H636" i="22"/>
  <c r="L636" i="22"/>
  <c r="L637" i="22"/>
  <c r="D415" i="22"/>
  <c r="H415" i="22"/>
  <c r="L415" i="22"/>
  <c r="D427" i="22"/>
  <c r="H427" i="22"/>
  <c r="L427" i="22"/>
  <c r="D439" i="22"/>
  <c r="H439" i="22"/>
  <c r="L439" i="22"/>
  <c r="F570" i="22"/>
  <c r="F555" i="22"/>
  <c r="H571" i="22"/>
  <c r="H556" i="22"/>
  <c r="L571" i="22"/>
  <c r="B557" i="22"/>
  <c r="J572" i="22"/>
  <c r="J557" i="22"/>
  <c r="L573" i="22"/>
  <c r="L558" i="22"/>
  <c r="B465" i="22"/>
  <c r="B537" i="22" s="1"/>
  <c r="J465" i="22"/>
  <c r="J658" i="22" s="1"/>
  <c r="C644" i="22"/>
  <c r="G644" i="22"/>
  <c r="G643" i="22"/>
  <c r="K644" i="22"/>
  <c r="K643" i="22"/>
  <c r="O547" i="22"/>
  <c r="I530" i="22"/>
  <c r="E538" i="22"/>
  <c r="I538" i="22"/>
  <c r="E637" i="22"/>
  <c r="E636" i="22"/>
  <c r="I637" i="22"/>
  <c r="I636" i="22"/>
  <c r="M637" i="22"/>
  <c r="M636" i="22"/>
  <c r="C465" i="22"/>
  <c r="G465" i="22"/>
  <c r="G521" i="22" s="1"/>
  <c r="K465" i="22"/>
  <c r="K504" i="22" s="1"/>
  <c r="E571" i="22"/>
  <c r="I571" i="22"/>
  <c r="I556" i="22"/>
  <c r="G557" i="22"/>
  <c r="G572" i="22"/>
  <c r="K572" i="22"/>
  <c r="O557" i="22"/>
  <c r="I558" i="22"/>
  <c r="I573" i="22"/>
  <c r="M573" i="22"/>
  <c r="M558" i="22"/>
  <c r="E465" i="22"/>
  <c r="E568" i="22" s="1"/>
  <c r="M465" i="22"/>
  <c r="B478" i="22"/>
  <c r="F478" i="22"/>
  <c r="J478" i="22"/>
  <c r="D496" i="22"/>
  <c r="H496" i="22"/>
  <c r="L496" i="22"/>
  <c r="N643" i="22"/>
  <c r="C547" i="22"/>
  <c r="K521" i="22"/>
  <c r="K522" i="22"/>
  <c r="O521" i="22"/>
  <c r="O522" i="22"/>
  <c r="B529" i="22"/>
  <c r="N530" i="22"/>
  <c r="F538" i="22"/>
  <c r="J538" i="22"/>
  <c r="J537" i="22"/>
  <c r="N538" i="22"/>
  <c r="B636" i="22"/>
  <c r="B637" i="22"/>
  <c r="F637" i="22"/>
  <c r="F636" i="22"/>
  <c r="J637" i="22"/>
  <c r="J636" i="22"/>
  <c r="N637" i="22"/>
  <c r="N636" i="22"/>
  <c r="D379" i="22"/>
  <c r="H379" i="22"/>
  <c r="L379" i="22"/>
  <c r="D452" i="22"/>
  <c r="H452" i="22"/>
  <c r="L452" i="22"/>
  <c r="E648" i="22"/>
  <c r="E655" i="22" s="1"/>
  <c r="E458" i="22"/>
  <c r="I648" i="22"/>
  <c r="I655" i="22" s="1"/>
  <c r="I458" i="22"/>
  <c r="M648" i="22"/>
  <c r="M655" i="22" s="1"/>
  <c r="M458" i="22"/>
  <c r="D465" i="22"/>
  <c r="D658" i="22" s="1"/>
  <c r="H465" i="22"/>
  <c r="H658" i="22" s="1"/>
  <c r="L465" i="22"/>
  <c r="N571" i="22"/>
  <c r="N556" i="22"/>
  <c r="D557" i="22"/>
  <c r="F573" i="22"/>
  <c r="F558" i="22"/>
  <c r="F465" i="22"/>
  <c r="F529" i="22" s="1"/>
  <c r="N465" i="22"/>
  <c r="N545" i="22" s="1"/>
  <c r="D484" i="22"/>
  <c r="H484" i="22"/>
  <c r="L484" i="22"/>
  <c r="I643" i="22"/>
  <c r="I644" i="22"/>
  <c r="G547" i="22"/>
  <c r="E550" i="22"/>
  <c r="D522" i="22"/>
  <c r="G530" i="22"/>
  <c r="O545" i="22"/>
  <c r="J530" i="22"/>
  <c r="B544" i="22"/>
  <c r="F544" i="22"/>
  <c r="J544" i="22"/>
  <c r="D507" i="22"/>
  <c r="D547" i="22" s="1"/>
  <c r="H507" i="22"/>
  <c r="H547" i="22" s="1"/>
  <c r="L507" i="22"/>
  <c r="L547" i="22" s="1"/>
  <c r="O537" i="22"/>
  <c r="E520" i="22"/>
  <c r="I520" i="22"/>
  <c r="M520" i="22"/>
  <c r="C536" i="22"/>
  <c r="G536" i="22"/>
  <c r="K536" i="22"/>
  <c r="C649" i="22"/>
  <c r="C589" i="22"/>
  <c r="C634" i="22"/>
  <c r="C632" i="22"/>
  <c r="G634" i="22"/>
  <c r="G632" i="22"/>
  <c r="K634" i="22"/>
  <c r="K632" i="22"/>
  <c r="K649" i="22"/>
  <c r="O649" i="22"/>
  <c r="O590" i="22"/>
  <c r="O589" i="22"/>
  <c r="O634" i="22"/>
  <c r="O632" i="22"/>
  <c r="H590" i="22"/>
  <c r="C581" i="22"/>
  <c r="G581" i="22"/>
  <c r="K581" i="22"/>
  <c r="N634" i="22"/>
  <c r="D632" i="22"/>
  <c r="H603" i="22"/>
  <c r="L634" i="22"/>
  <c r="L632" i="22"/>
  <c r="N649" i="22"/>
  <c r="B608" i="22"/>
  <c r="F608" i="22"/>
  <c r="J608" i="22"/>
  <c r="N608" i="22"/>
  <c r="N603" i="22"/>
  <c r="L603" i="22"/>
  <c r="N632" i="22"/>
  <c r="E588" i="22"/>
  <c r="I588" i="22"/>
  <c r="M588" i="22"/>
  <c r="N590" i="22" s="1"/>
  <c r="H649" i="22"/>
  <c r="H634" i="22"/>
  <c r="H632" i="22"/>
  <c r="O721" i="22"/>
  <c r="O722" i="22" s="1"/>
  <c r="O654" i="22"/>
  <c r="O652" i="22"/>
  <c r="O655" i="22"/>
  <c r="N581" i="22"/>
  <c r="B588" i="22"/>
  <c r="F588" i="22"/>
  <c r="J588" i="22"/>
  <c r="M658" i="22"/>
  <c r="G680" i="22"/>
  <c r="F681" i="22"/>
  <c r="F683" i="22" s="1"/>
  <c r="N709" i="22"/>
  <c r="N711" i="22" s="1"/>
  <c r="O708" i="22"/>
  <c r="O709" i="22" s="1"/>
  <c r="C603" i="22"/>
  <c r="G603" i="22"/>
  <c r="K603" i="22"/>
  <c r="O603" i="22"/>
  <c r="O669" i="22"/>
  <c r="E681" i="22"/>
  <c r="E683" i="22" s="1"/>
  <c r="G691" i="22"/>
  <c r="H689" i="22"/>
  <c r="H691" i="22" s="1"/>
  <c r="I688" i="22"/>
  <c r="H693" i="22"/>
  <c r="H695" i="22" s="1"/>
  <c r="I692" i="22"/>
  <c r="L700" i="22"/>
  <c r="K701" i="22"/>
  <c r="K703" i="22" s="1"/>
  <c r="O712" i="22"/>
  <c r="O713" i="22" s="1"/>
  <c r="N713" i="22"/>
  <c r="N715" i="22" s="1"/>
  <c r="F687" i="22"/>
  <c r="N719" i="22"/>
  <c r="D672" i="22"/>
  <c r="I699" i="22"/>
  <c r="L704" i="22"/>
  <c r="E676" i="22"/>
  <c r="J699" i="22"/>
  <c r="J703" i="22"/>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N721" i="19"/>
  <c r="O720" i="19"/>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I602" i="19"/>
  <c r="H602" i="19"/>
  <c r="H608" i="19" s="1"/>
  <c r="G602" i="19"/>
  <c r="G608" i="19" s="1"/>
  <c r="F602" i="19"/>
  <c r="E602" i="19"/>
  <c r="D602" i="19"/>
  <c r="D608" i="19" s="1"/>
  <c r="C602" i="19"/>
  <c r="C608" i="19" s="1"/>
  <c r="B602" i="19"/>
  <c r="O601" i="19"/>
  <c r="N601" i="19"/>
  <c r="M601" i="19"/>
  <c r="L601" i="19"/>
  <c r="K601" i="19"/>
  <c r="J601" i="19"/>
  <c r="J607" i="19" s="1"/>
  <c r="I601" i="19"/>
  <c r="H601" i="19"/>
  <c r="G601" i="19"/>
  <c r="F601" i="19"/>
  <c r="F607" i="19" s="1"/>
  <c r="E601" i="19"/>
  <c r="E607" i="19" s="1"/>
  <c r="D601" i="19"/>
  <c r="C601" i="19"/>
  <c r="B601" i="19"/>
  <c r="O600" i="19"/>
  <c r="N600" i="19"/>
  <c r="M600" i="19"/>
  <c r="L600" i="19"/>
  <c r="L606" i="19" s="1"/>
  <c r="K600" i="19"/>
  <c r="J600" i="19"/>
  <c r="I600" i="19"/>
  <c r="H600" i="19"/>
  <c r="H606" i="19" s="1"/>
  <c r="G600" i="19"/>
  <c r="G606" i="19" s="1"/>
  <c r="F600" i="19"/>
  <c r="E600" i="19"/>
  <c r="D600" i="19"/>
  <c r="C600" i="19"/>
  <c r="B600" i="19"/>
  <c r="O599" i="19"/>
  <c r="N599" i="19"/>
  <c r="N605" i="19" s="1"/>
  <c r="M599" i="19"/>
  <c r="L599" i="19"/>
  <c r="K599" i="19"/>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K361" i="19" s="1"/>
  <c r="J402" i="19"/>
  <c r="I402" i="19"/>
  <c r="H402" i="19"/>
  <c r="H361" i="19" s="1"/>
  <c r="G402" i="19"/>
  <c r="G361" i="19" s="1"/>
  <c r="F402" i="19"/>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E397" i="19" s="1"/>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N391" i="19" s="1"/>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M385" i="19" s="1"/>
  <c r="L384" i="19"/>
  <c r="K384" i="19"/>
  <c r="J384" i="19"/>
  <c r="I384" i="19"/>
  <c r="H384" i="19"/>
  <c r="G384" i="19"/>
  <c r="F384" i="19"/>
  <c r="F385" i="19" s="1"/>
  <c r="E384" i="19"/>
  <c r="E385" i="19" s="1"/>
  <c r="D384" i="19"/>
  <c r="C384" i="19"/>
  <c r="C385" i="19" s="1"/>
  <c r="B384"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M379" i="19" s="1"/>
  <c r="L378" i="19"/>
  <c r="K378" i="19"/>
  <c r="J378" i="19"/>
  <c r="I378" i="19"/>
  <c r="I379" i="19" s="1"/>
  <c r="H378" i="19"/>
  <c r="G378" i="19"/>
  <c r="F378" i="19"/>
  <c r="E378" i="19"/>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K372" i="19"/>
  <c r="J372" i="19"/>
  <c r="I372" i="19"/>
  <c r="I373" i="19" s="1"/>
  <c r="H372" i="19"/>
  <c r="G372" i="19"/>
  <c r="F372" i="19"/>
  <c r="F373" i="19" s="1"/>
  <c r="E372" i="19"/>
  <c r="D372" i="19"/>
  <c r="C372" i="19"/>
  <c r="C373" i="19" s="1"/>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N367" i="19" s="1"/>
  <c r="M366" i="19"/>
  <c r="L366" i="19"/>
  <c r="K366" i="19"/>
  <c r="J366" i="19"/>
  <c r="I366" i="19"/>
  <c r="I367" i="19" s="1"/>
  <c r="H366" i="19"/>
  <c r="G366" i="19"/>
  <c r="G367" i="19" s="1"/>
  <c r="F366" i="19"/>
  <c r="F367" i="19" s="1"/>
  <c r="E366" i="19"/>
  <c r="D366" i="19"/>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I361" i="19"/>
  <c r="O354" i="19"/>
  <c r="O355" i="19" s="1"/>
  <c r="N354" i="19"/>
  <c r="N355" i="19" s="1"/>
  <c r="M354" i="19"/>
  <c r="M355" i="19" s="1"/>
  <c r="L354" i="19"/>
  <c r="K354" i="19"/>
  <c r="J354" i="19"/>
  <c r="I354" i="19"/>
  <c r="I355" i="19" s="1"/>
  <c r="H354" i="19"/>
  <c r="G354" i="19"/>
  <c r="G355" i="19" s="1"/>
  <c r="F354" i="19"/>
  <c r="E354" i="19"/>
  <c r="E355" i="19" s="1"/>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P213" i="19"/>
  <c r="P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L123" i="19"/>
  <c r="BK123" i="19"/>
  <c r="BJ123" i="19"/>
  <c r="BI123" i="19"/>
  <c r="BH123" i="19"/>
  <c r="BG123" i="19"/>
  <c r="BF123" i="19"/>
  <c r="BE123" i="19"/>
  <c r="BD123" i="19"/>
  <c r="BL122" i="19"/>
  <c r="BL124" i="19" s="1"/>
  <c r="BK122" i="19"/>
  <c r="BK124" i="19" s="1"/>
  <c r="BK125" i="19" s="1"/>
  <c r="BJ122" i="19"/>
  <c r="BJ124" i="19" s="1"/>
  <c r="BI122" i="19"/>
  <c r="BI124" i="19" s="1"/>
  <c r="BH122" i="19"/>
  <c r="BH124" i="19" s="1"/>
  <c r="BG122" i="19"/>
  <c r="BG124" i="19" s="1"/>
  <c r="BF122" i="19"/>
  <c r="BF124" i="19" s="1"/>
  <c r="BE122" i="19"/>
  <c r="BE124" i="19" s="1"/>
  <c r="BD122" i="19"/>
  <c r="BD124" i="19" s="1"/>
  <c r="BC122" i="19"/>
  <c r="BC124" i="19" s="1"/>
  <c r="B423"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H423" i="19" s="1"/>
  <c r="AD122" i="19"/>
  <c r="AD124" i="19" s="1"/>
  <c r="AC122" i="19"/>
  <c r="AC124" i="19" s="1"/>
  <c r="AB122" i="19"/>
  <c r="AB124" i="19" s="1"/>
  <c r="AA122" i="19"/>
  <c r="AA124" i="19" s="1"/>
  <c r="Z122" i="19"/>
  <c r="Z124" i="19" s="1"/>
  <c r="Y122" i="19"/>
  <c r="Y124" i="19" s="1"/>
  <c r="X122" i="19"/>
  <c r="X124" i="19" s="1"/>
  <c r="W122" i="19"/>
  <c r="W124" i="19" s="1"/>
  <c r="J424" i="19" s="1"/>
  <c r="V122" i="19"/>
  <c r="V124" i="19" s="1"/>
  <c r="U122" i="19"/>
  <c r="U124" i="19" s="1"/>
  <c r="T122" i="19"/>
  <c r="T124" i="19" s="1"/>
  <c r="S122" i="19"/>
  <c r="S124" i="19" s="1"/>
  <c r="R122" i="19"/>
  <c r="R124" i="19" s="1"/>
  <c r="Q122" i="19"/>
  <c r="Q124" i="19" s="1"/>
  <c r="P122" i="19"/>
  <c r="P124" i="19" s="1"/>
  <c r="O122" i="19"/>
  <c r="O124" i="19" s="1"/>
  <c r="N122" i="19"/>
  <c r="N124" i="19" s="1"/>
  <c r="M122" i="19"/>
  <c r="M124" i="19" s="1"/>
  <c r="L122" i="19"/>
  <c r="L124" i="19" s="1"/>
  <c r="K122" i="19"/>
  <c r="K124" i="19" s="1"/>
  <c r="J122" i="19"/>
  <c r="J124" i="19" s="1"/>
  <c r="I122" i="19"/>
  <c r="I124" i="19" s="1"/>
  <c r="H122" i="19"/>
  <c r="H124" i="19" s="1"/>
  <c r="G122" i="19"/>
  <c r="G124" i="19" s="1"/>
  <c r="N423" i="19" s="1"/>
  <c r="F122" i="19"/>
  <c r="F124" i="19" s="1"/>
  <c r="E122" i="19"/>
  <c r="E124" i="19" s="1"/>
  <c r="D122" i="19"/>
  <c r="D124" i="19" s="1"/>
  <c r="C122" i="19"/>
  <c r="C124" i="19" s="1"/>
  <c r="O426"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N721" i="18"/>
  <c r="O720" i="18"/>
  <c r="M717" i="18"/>
  <c r="N716" i="18"/>
  <c r="N717" i="18" s="1"/>
  <c r="L713" i="18"/>
  <c r="M712" i="18"/>
  <c r="M713" i="18" s="1"/>
  <c r="K709" i="18"/>
  <c r="L708" i="18"/>
  <c r="M708" i="18" s="1"/>
  <c r="J705" i="18"/>
  <c r="L704" i="18"/>
  <c r="M704" i="18" s="1"/>
  <c r="K704" i="18"/>
  <c r="K705" i="18" s="1"/>
  <c r="I701" i="18"/>
  <c r="J700" i="18"/>
  <c r="K700" i="18" s="1"/>
  <c r="H697" i="18"/>
  <c r="I696" i="18"/>
  <c r="J696" i="18" s="1"/>
  <c r="H693" i="18"/>
  <c r="G693" i="18"/>
  <c r="I692" i="18"/>
  <c r="J692" i="18" s="1"/>
  <c r="H692" i="18"/>
  <c r="F689" i="18"/>
  <c r="G688" i="18"/>
  <c r="G689" i="18" s="1"/>
  <c r="E685" i="18"/>
  <c r="F684" i="18"/>
  <c r="F685" i="18" s="1"/>
  <c r="D681" i="18"/>
  <c r="F680" i="18"/>
  <c r="G680" i="18" s="1"/>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O608" i="18" s="1"/>
  <c r="N602" i="18"/>
  <c r="M602" i="18"/>
  <c r="M608" i="18" s="1"/>
  <c r="L602" i="18"/>
  <c r="K602" i="18"/>
  <c r="J602" i="18"/>
  <c r="I602" i="18"/>
  <c r="I608" i="18" s="1"/>
  <c r="H602" i="18"/>
  <c r="H608" i="18" s="1"/>
  <c r="G602" i="18"/>
  <c r="G608" i="18" s="1"/>
  <c r="F602" i="18"/>
  <c r="E602" i="18"/>
  <c r="D602" i="18"/>
  <c r="C602" i="18"/>
  <c r="B602" i="18"/>
  <c r="O601" i="18"/>
  <c r="O607" i="18" s="1"/>
  <c r="N601" i="18"/>
  <c r="M601" i="18"/>
  <c r="M607" i="18" s="1"/>
  <c r="L601" i="18"/>
  <c r="K601" i="18"/>
  <c r="K607" i="18" s="1"/>
  <c r="J601" i="18"/>
  <c r="I601" i="18"/>
  <c r="H601" i="18"/>
  <c r="G601" i="18"/>
  <c r="F601" i="18"/>
  <c r="F607" i="18" s="1"/>
  <c r="E601" i="18"/>
  <c r="D601" i="18"/>
  <c r="C601" i="18"/>
  <c r="C607" i="18" s="1"/>
  <c r="B601" i="18"/>
  <c r="O600" i="18"/>
  <c r="N600" i="18"/>
  <c r="M600" i="18"/>
  <c r="M606" i="18" s="1"/>
  <c r="L600" i="18"/>
  <c r="L606" i="18" s="1"/>
  <c r="K600" i="18"/>
  <c r="K606" i="18" s="1"/>
  <c r="J600" i="18"/>
  <c r="I600" i="18"/>
  <c r="H600" i="18"/>
  <c r="G600" i="18"/>
  <c r="F600" i="18"/>
  <c r="E600" i="18"/>
  <c r="E606" i="18" s="1"/>
  <c r="D600" i="18"/>
  <c r="C600" i="18"/>
  <c r="C606" i="18" s="1"/>
  <c r="B600" i="18"/>
  <c r="O599" i="18"/>
  <c r="O605" i="18" s="1"/>
  <c r="N599" i="18"/>
  <c r="M599" i="18"/>
  <c r="L599" i="18"/>
  <c r="K599" i="18"/>
  <c r="J599" i="18"/>
  <c r="J605" i="18" s="1"/>
  <c r="I599" i="18"/>
  <c r="H599" i="18"/>
  <c r="G599" i="18"/>
  <c r="G605" i="18" s="1"/>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s="1"/>
  <c r="N563" i="18"/>
  <c r="M563" i="18"/>
  <c r="L563" i="18"/>
  <c r="K563" i="18"/>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I536" i="18" s="1"/>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I528" i="18" s="1"/>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J503" i="18" s="1"/>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N484" i="18" s="1"/>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N464" i="18"/>
  <c r="N510" i="18" s="1"/>
  <c r="M464" i="18"/>
  <c r="L464" i="18"/>
  <c r="L510" i="18" s="1"/>
  <c r="K464" i="18"/>
  <c r="J464" i="18"/>
  <c r="J510" i="18" s="1"/>
  <c r="I464" i="18"/>
  <c r="I510" i="18" s="1"/>
  <c r="H464" i="18"/>
  <c r="G464" i="18"/>
  <c r="F464" i="18"/>
  <c r="F510" i="18" s="1"/>
  <c r="E464" i="18"/>
  <c r="D464" i="18"/>
  <c r="D510" i="18" s="1"/>
  <c r="C464" i="18"/>
  <c r="B464" i="18"/>
  <c r="B510" i="18" s="1"/>
  <c r="O463" i="18"/>
  <c r="N463" i="18"/>
  <c r="N509" i="18" s="1"/>
  <c r="M463" i="18"/>
  <c r="L463" i="18"/>
  <c r="L509" i="18" s="1"/>
  <c r="K463" i="18"/>
  <c r="K509" i="18" s="1"/>
  <c r="J463" i="18"/>
  <c r="I463" i="18"/>
  <c r="H463" i="18"/>
  <c r="H509" i="18" s="1"/>
  <c r="G463" i="18"/>
  <c r="F463" i="18"/>
  <c r="F509" i="18" s="1"/>
  <c r="E463" i="18"/>
  <c r="D463" i="18"/>
  <c r="D509" i="18" s="1"/>
  <c r="C463" i="18"/>
  <c r="B463" i="18"/>
  <c r="B509" i="18" s="1"/>
  <c r="O462" i="18"/>
  <c r="N462" i="18"/>
  <c r="N508" i="18" s="1"/>
  <c r="M462" i="18"/>
  <c r="M508" i="18" s="1"/>
  <c r="L462" i="18"/>
  <c r="K462" i="18"/>
  <c r="J462" i="18"/>
  <c r="J508" i="18" s="1"/>
  <c r="I462" i="18"/>
  <c r="H462" i="18"/>
  <c r="H508" i="18" s="1"/>
  <c r="G462" i="18"/>
  <c r="F462" i="18"/>
  <c r="F508" i="18" s="1"/>
  <c r="E462" i="18"/>
  <c r="D462" i="18"/>
  <c r="D508" i="18" s="1"/>
  <c r="C462" i="18"/>
  <c r="B462" i="18"/>
  <c r="B508" i="18" s="1"/>
  <c r="O461" i="18"/>
  <c r="O507" i="18" s="1"/>
  <c r="N461" i="18"/>
  <c r="M461" i="18"/>
  <c r="L461" i="18"/>
  <c r="L507" i="18" s="1"/>
  <c r="K461" i="18"/>
  <c r="J461" i="18"/>
  <c r="I461" i="18"/>
  <c r="H461" i="18"/>
  <c r="H507" i="18" s="1"/>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N402" i="18"/>
  <c r="N415" i="18" s="1"/>
  <c r="M402" i="18"/>
  <c r="M452" i="18" s="1"/>
  <c r="L402" i="18"/>
  <c r="K402" i="18"/>
  <c r="K458" i="18" s="1"/>
  <c r="J402" i="18"/>
  <c r="J458" i="18" s="1"/>
  <c r="I402" i="18"/>
  <c r="H402" i="18"/>
  <c r="G402" i="18"/>
  <c r="F402" i="18"/>
  <c r="F415" i="18" s="1"/>
  <c r="E402" i="18"/>
  <c r="E452" i="18" s="1"/>
  <c r="D402" i="18"/>
  <c r="D458" i="18" s="1"/>
  <c r="C402" i="18"/>
  <c r="C458" i="18" s="1"/>
  <c r="B40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G397" i="18" s="1"/>
  <c r="F396" i="18"/>
  <c r="F397" i="18" s="1"/>
  <c r="E396" i="18"/>
  <c r="E397" i="18" s="1"/>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N391" i="18" s="1"/>
  <c r="M390" i="18"/>
  <c r="M391" i="18" s="1"/>
  <c r="L390" i="18"/>
  <c r="K390" i="18"/>
  <c r="J390" i="18"/>
  <c r="I390" i="18"/>
  <c r="H390" i="18"/>
  <c r="G390" i="18"/>
  <c r="F390" i="18"/>
  <c r="F391" i="18" s="1"/>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O385" i="18" s="1"/>
  <c r="N384" i="18"/>
  <c r="N385" i="18" s="1"/>
  <c r="M384" i="18"/>
  <c r="M385" i="18" s="1"/>
  <c r="L384" i="18"/>
  <c r="L385" i="18" s="1"/>
  <c r="K384" i="18"/>
  <c r="K385" i="18" s="1"/>
  <c r="J384" i="18"/>
  <c r="I384" i="18"/>
  <c r="H384" i="18"/>
  <c r="G384" i="18"/>
  <c r="G385" i="18" s="1"/>
  <c r="F384" i="18"/>
  <c r="F385" i="18" s="1"/>
  <c r="E384" i="18"/>
  <c r="D384" i="18"/>
  <c r="D385" i="18" s="1"/>
  <c r="C384" i="18"/>
  <c r="C385" i="18" s="1"/>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O379" i="18" s="1"/>
  <c r="N378" i="18"/>
  <c r="M378" i="18"/>
  <c r="M379" i="18" s="1"/>
  <c r="L378" i="18"/>
  <c r="K378" i="18"/>
  <c r="J378" i="18"/>
  <c r="I378" i="18"/>
  <c r="H378" i="18"/>
  <c r="G378" i="18"/>
  <c r="G379" i="18" s="1"/>
  <c r="F378" i="18"/>
  <c r="F379" i="18" s="1"/>
  <c r="E378" i="18"/>
  <c r="D378" i="18"/>
  <c r="D379" i="18" s="1"/>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O373" i="18" s="1"/>
  <c r="N372" i="18"/>
  <c r="N373" i="18" s="1"/>
  <c r="M372" i="18"/>
  <c r="M373" i="18" s="1"/>
  <c r="L372" i="18"/>
  <c r="K372" i="18"/>
  <c r="J372" i="18"/>
  <c r="I372" i="18"/>
  <c r="I373" i="18" s="1"/>
  <c r="H372" i="18"/>
  <c r="H373" i="18" s="1"/>
  <c r="G372" i="18"/>
  <c r="G373" i="18" s="1"/>
  <c r="F372" i="18"/>
  <c r="F373" i="18" s="1"/>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N367" i="18" s="1"/>
  <c r="M366" i="18"/>
  <c r="L366" i="18"/>
  <c r="K366" i="18"/>
  <c r="J366" i="18"/>
  <c r="I366" i="18"/>
  <c r="I367" i="18" s="1"/>
  <c r="H366" i="18"/>
  <c r="H367" i="18" s="1"/>
  <c r="G366" i="18"/>
  <c r="G367" i="18" s="1"/>
  <c r="F366" i="18"/>
  <c r="F367" i="18" s="1"/>
  <c r="E366" i="18"/>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N361" i="18" s="1"/>
  <c r="M360" i="18"/>
  <c r="M361" i="18" s="1"/>
  <c r="L360" i="18"/>
  <c r="K360" i="18"/>
  <c r="K361" i="18" s="1"/>
  <c r="J360" i="18"/>
  <c r="I360" i="18"/>
  <c r="H360" i="18"/>
  <c r="G360" i="18"/>
  <c r="G361" i="18" s="1"/>
  <c r="F360" i="18"/>
  <c r="F361" i="18" s="1"/>
  <c r="E360" i="18"/>
  <c r="E361" i="18" s="1"/>
  <c r="D360" i="18"/>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N355" i="18" s="1"/>
  <c r="M354" i="18"/>
  <c r="M355" i="18" s="1"/>
  <c r="L354" i="18"/>
  <c r="K354" i="18"/>
  <c r="K355" i="18" s="1"/>
  <c r="J354" i="18"/>
  <c r="I354" i="18"/>
  <c r="H354" i="18"/>
  <c r="H355" i="18" s="1"/>
  <c r="G354" i="18"/>
  <c r="G355" i="18" s="1"/>
  <c r="F354" i="18"/>
  <c r="F355" i="18" s="1"/>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B542" i="18" s="1"/>
  <c r="AY213" i="18"/>
  <c r="AY215" i="18" s="1"/>
  <c r="AX213" i="18"/>
  <c r="AX215" i="18" s="1"/>
  <c r="AW213" i="18"/>
  <c r="AW215" i="18" s="1"/>
  <c r="AV213" i="18"/>
  <c r="AV215" i="18" s="1"/>
  <c r="C542" i="18" s="1"/>
  <c r="AU213" i="18"/>
  <c r="AU215" i="18" s="1"/>
  <c r="AT213" i="18"/>
  <c r="AT215" i="18" s="1"/>
  <c r="AS213" i="18"/>
  <c r="AS215" i="18" s="1"/>
  <c r="AR213" i="18"/>
  <c r="AR215" i="18" s="1"/>
  <c r="D542" i="18" s="1"/>
  <c r="AQ213" i="18"/>
  <c r="AQ215" i="18" s="1"/>
  <c r="AP213" i="18"/>
  <c r="AP215" i="18" s="1"/>
  <c r="AO213" i="18"/>
  <c r="AO215" i="18" s="1"/>
  <c r="AN213" i="18"/>
  <c r="AN215" i="18" s="1"/>
  <c r="E542" i="18" s="1"/>
  <c r="AM213" i="18"/>
  <c r="AM215" i="18" s="1"/>
  <c r="AL213" i="18"/>
  <c r="AL215" i="18" s="1"/>
  <c r="AK213" i="18"/>
  <c r="AK215" i="18" s="1"/>
  <c r="AJ213" i="18"/>
  <c r="AJ215" i="18" s="1"/>
  <c r="F542" i="18" s="1"/>
  <c r="AI213" i="18"/>
  <c r="AI215" i="18" s="1"/>
  <c r="AH213" i="18"/>
  <c r="AH215" i="18" s="1"/>
  <c r="AG213" i="18"/>
  <c r="AG215" i="18" s="1"/>
  <c r="AF213" i="18"/>
  <c r="AF215" i="18" s="1"/>
  <c r="G542" i="18" s="1"/>
  <c r="AE213" i="18"/>
  <c r="AE215" i="18" s="1"/>
  <c r="AD213" i="18"/>
  <c r="AD215" i="18" s="1"/>
  <c r="AC213" i="18"/>
  <c r="AC215" i="18" s="1"/>
  <c r="AB213" i="18"/>
  <c r="AB215" i="18" s="1"/>
  <c r="H542" i="18" s="1"/>
  <c r="AA213" i="18"/>
  <c r="AA215" i="18" s="1"/>
  <c r="Z213" i="18"/>
  <c r="Z215" i="18" s="1"/>
  <c r="Y213" i="18"/>
  <c r="Y215" i="18" s="1"/>
  <c r="X213" i="18"/>
  <c r="X215" i="18" s="1"/>
  <c r="I542" i="18" s="1"/>
  <c r="W213" i="18"/>
  <c r="W215" i="18" s="1"/>
  <c r="V213" i="18"/>
  <c r="V215" i="18" s="1"/>
  <c r="U213" i="18"/>
  <c r="U215" i="18" s="1"/>
  <c r="T213" i="18"/>
  <c r="T215" i="18" s="1"/>
  <c r="J542" i="18" s="1"/>
  <c r="S213" i="18"/>
  <c r="S215" i="18" s="1"/>
  <c r="R213" i="18"/>
  <c r="R215" i="18" s="1"/>
  <c r="Q213" i="18"/>
  <c r="Q215" i="18" s="1"/>
  <c r="P213" i="18"/>
  <c r="P215" i="18" s="1"/>
  <c r="K542" i="18" s="1"/>
  <c r="O213" i="18"/>
  <c r="O215" i="18" s="1"/>
  <c r="N213" i="18"/>
  <c r="N215" i="18" s="1"/>
  <c r="M213" i="18"/>
  <c r="M215" i="18" s="1"/>
  <c r="L213" i="18"/>
  <c r="L215" i="18" s="1"/>
  <c r="L542" i="18" s="1"/>
  <c r="K213" i="18"/>
  <c r="K215" i="18" s="1"/>
  <c r="J213" i="18"/>
  <c r="J215" i="18" s="1"/>
  <c r="I213" i="18"/>
  <c r="I215" i="18" s="1"/>
  <c r="H213" i="18"/>
  <c r="H215" i="18" s="1"/>
  <c r="M542" i="18" s="1"/>
  <c r="G213" i="18"/>
  <c r="G215" i="18" s="1"/>
  <c r="F213" i="18"/>
  <c r="F215" i="18" s="1"/>
  <c r="E213" i="18"/>
  <c r="E215" i="18" s="1"/>
  <c r="D213" i="18"/>
  <c r="D215" i="18" s="1"/>
  <c r="N542" i="18" s="1"/>
  <c r="C213" i="18"/>
  <c r="C215" i="18" s="1"/>
  <c r="B213" i="18"/>
  <c r="B215" i="18" s="1"/>
  <c r="AB124" i="18"/>
  <c r="D124" i="18"/>
  <c r="BK123" i="18"/>
  <c r="BJ123" i="18"/>
  <c r="BI123" i="18"/>
  <c r="BH123" i="18"/>
  <c r="BG123" i="18"/>
  <c r="BF123" i="18"/>
  <c r="BE123" i="18"/>
  <c r="BD123" i="18"/>
  <c r="BC123" i="18"/>
  <c r="BK122" i="18"/>
  <c r="BK124" i="18" s="1"/>
  <c r="BJ122" i="18"/>
  <c r="BJ124" i="18" s="1"/>
  <c r="BI122" i="18"/>
  <c r="BI124" i="18" s="1"/>
  <c r="BH122" i="18"/>
  <c r="BH124" i="18" s="1"/>
  <c r="BG122" i="18"/>
  <c r="BG124" i="18" s="1"/>
  <c r="BG125" i="18" s="1"/>
  <c r="BF122" i="18"/>
  <c r="BF124" i="18" s="1"/>
  <c r="BE122" i="18"/>
  <c r="BE124" i="18" s="1"/>
  <c r="BD122" i="18"/>
  <c r="BD124" i="18" s="1"/>
  <c r="BC122" i="18"/>
  <c r="BC124" i="18" s="1"/>
  <c r="BB122" i="18"/>
  <c r="BB124" i="18" s="1"/>
  <c r="BA122" i="18"/>
  <c r="BA124" i="18" s="1"/>
  <c r="AZ122" i="18"/>
  <c r="AZ124" i="18" s="1"/>
  <c r="B425" i="18" s="1"/>
  <c r="AY122" i="18"/>
  <c r="AY124" i="18" s="1"/>
  <c r="AX122" i="18"/>
  <c r="AX124" i="18" s="1"/>
  <c r="AW122" i="18"/>
  <c r="AW124" i="18" s="1"/>
  <c r="AV122" i="18"/>
  <c r="AV124" i="18" s="1"/>
  <c r="AU122" i="18"/>
  <c r="AU124" i="18" s="1"/>
  <c r="AT122" i="18"/>
  <c r="AT124" i="18" s="1"/>
  <c r="AS122" i="18"/>
  <c r="AS124" i="18" s="1"/>
  <c r="AR122" i="18"/>
  <c r="AR124" i="18" s="1"/>
  <c r="AQ122" i="18"/>
  <c r="AQ124" i="18" s="1"/>
  <c r="D426" i="18" s="1"/>
  <c r="AP122" i="18"/>
  <c r="AP124" i="18" s="1"/>
  <c r="AO122" i="18"/>
  <c r="AO124" i="18" s="1"/>
  <c r="AN122" i="18"/>
  <c r="AN124" i="18" s="1"/>
  <c r="AM122" i="18"/>
  <c r="AM124" i="18" s="1"/>
  <c r="E426" i="18" s="1"/>
  <c r="E427"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A122" i="18"/>
  <c r="AA124" i="18" s="1"/>
  <c r="H426" i="18" s="1"/>
  <c r="Z122" i="18"/>
  <c r="Z124" i="18" s="1"/>
  <c r="Y122" i="18"/>
  <c r="Y124" i="18" s="1"/>
  <c r="X122" i="18"/>
  <c r="X124" i="18" s="1"/>
  <c r="W122" i="18"/>
  <c r="W124" i="18" s="1"/>
  <c r="V122" i="18"/>
  <c r="V124" i="18" s="1"/>
  <c r="U122" i="18"/>
  <c r="U124" i="18" s="1"/>
  <c r="T122" i="18"/>
  <c r="T124" i="18" s="1"/>
  <c r="S122" i="18"/>
  <c r="S124" i="18" s="1"/>
  <c r="J426" i="18" s="1"/>
  <c r="R122" i="18"/>
  <c r="R124" i="18" s="1"/>
  <c r="Q122" i="18"/>
  <c r="Q124" i="18" s="1"/>
  <c r="P122" i="18"/>
  <c r="P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D122" i="18"/>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V123" i="18" s="1"/>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Y123" i="18" s="1"/>
  <c r="X119" i="18"/>
  <c r="X123" i="18" s="1"/>
  <c r="W119" i="18"/>
  <c r="V119" i="18"/>
  <c r="U119" i="18"/>
  <c r="T119" i="18"/>
  <c r="S119" i="18"/>
  <c r="R119" i="18"/>
  <c r="Q119" i="18"/>
  <c r="Q123" i="18" s="1"/>
  <c r="P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723" i="24" l="1"/>
  <c r="I355" i="18"/>
  <c r="B361" i="18"/>
  <c r="J361" i="18"/>
  <c r="C367" i="18"/>
  <c r="K367" i="18"/>
  <c r="C373" i="18"/>
  <c r="B385" i="18"/>
  <c r="J385" i="18"/>
  <c r="I397" i="18"/>
  <c r="H452" i="18"/>
  <c r="G472" i="18"/>
  <c r="I478" i="18"/>
  <c r="E605" i="18"/>
  <c r="M605" i="18"/>
  <c r="O606" i="18"/>
  <c r="I607" i="18"/>
  <c r="C608" i="18"/>
  <c r="H496" i="18"/>
  <c r="J496" i="18"/>
  <c r="E643" i="22"/>
  <c r="B558" i="22"/>
  <c r="D571" i="22"/>
  <c r="H644" i="22"/>
  <c r="B537" i="24"/>
  <c r="J545" i="24"/>
  <c r="B504" i="24"/>
  <c r="L590" i="22"/>
  <c r="L649" i="22"/>
  <c r="M572" i="22"/>
  <c r="M557" i="22"/>
  <c r="C643" i="22"/>
  <c r="C505" i="22"/>
  <c r="L558" i="26"/>
  <c r="N589" i="28"/>
  <c r="B640" i="28"/>
  <c r="B634" i="28"/>
  <c r="B589" i="28"/>
  <c r="B632" i="28"/>
  <c r="B603" i="28"/>
  <c r="B649" i="28"/>
  <c r="C650" i="28" s="1"/>
  <c r="C590" i="28"/>
  <c r="M529" i="28"/>
  <c r="M530" i="28"/>
  <c r="N530" i="28"/>
  <c r="K573" i="28"/>
  <c r="K558" i="28"/>
  <c r="G538" i="28"/>
  <c r="F538" i="28"/>
  <c r="N423" i="18"/>
  <c r="B355" i="18"/>
  <c r="J355" i="18"/>
  <c r="D367" i="18"/>
  <c r="L367" i="18"/>
  <c r="D373" i="18"/>
  <c r="L373" i="18"/>
  <c r="B391" i="18"/>
  <c r="J391" i="18"/>
  <c r="J397" i="18"/>
  <c r="I452" i="18"/>
  <c r="F581" i="18"/>
  <c r="N605" i="18"/>
  <c r="H606" i="18"/>
  <c r="J607" i="18"/>
  <c r="D608" i="18"/>
  <c r="I496" i="19"/>
  <c r="I597" i="24"/>
  <c r="H511" i="24"/>
  <c r="D658" i="25"/>
  <c r="O556" i="25"/>
  <c r="D573" i="25"/>
  <c r="D632" i="26"/>
  <c r="J639" i="26"/>
  <c r="E557" i="26"/>
  <c r="F555" i="26"/>
  <c r="M597" i="28"/>
  <c r="M545" i="28"/>
  <c r="M521" i="28"/>
  <c r="N420" i="28"/>
  <c r="N421" i="28" s="1"/>
  <c r="E125" i="28"/>
  <c r="N432" i="28" s="1"/>
  <c r="J644" i="28"/>
  <c r="J643" i="28"/>
  <c r="M555" i="28"/>
  <c r="M570" i="28"/>
  <c r="N545" i="28"/>
  <c r="L556" i="28"/>
  <c r="L571" i="28"/>
  <c r="K426" i="18"/>
  <c r="K427" i="18" s="1"/>
  <c r="E545" i="26"/>
  <c r="E529" i="26"/>
  <c r="B433" i="26"/>
  <c r="B639" i="26"/>
  <c r="K570" i="24"/>
  <c r="K555" i="24"/>
  <c r="C644" i="25"/>
  <c r="D505" i="25"/>
  <c r="E425" i="18"/>
  <c r="D355" i="18"/>
  <c r="L355" i="18"/>
  <c r="F557" i="22"/>
  <c r="B570" i="22"/>
  <c r="K640" i="25"/>
  <c r="K433" i="25"/>
  <c r="D558" i="28"/>
  <c r="D573" i="28"/>
  <c r="P521" i="26"/>
  <c r="P522" i="26"/>
  <c r="B649" i="26"/>
  <c r="B632" i="26"/>
  <c r="K538" i="25"/>
  <c r="K537" i="25"/>
  <c r="I642" i="28"/>
  <c r="I658" i="28"/>
  <c r="I522" i="25"/>
  <c r="H522" i="25"/>
  <c r="H418" i="25"/>
  <c r="AE125" i="25"/>
  <c r="H430" i="25" s="1"/>
  <c r="G505" i="25"/>
  <c r="G644" i="25"/>
  <c r="G643" i="25"/>
  <c r="E632" i="24"/>
  <c r="E603" i="24"/>
  <c r="E590" i="24"/>
  <c r="E640" i="24"/>
  <c r="E649" i="24"/>
  <c r="E634" i="24"/>
  <c r="H538" i="24"/>
  <c r="G537" i="24"/>
  <c r="K573" i="24"/>
  <c r="K558" i="24"/>
  <c r="F658" i="25"/>
  <c r="F597" i="25"/>
  <c r="F466" i="25"/>
  <c r="F642" i="25"/>
  <c r="F504" i="25"/>
  <c r="F537" i="25"/>
  <c r="D634" i="24"/>
  <c r="D640" i="24"/>
  <c r="D632" i="24"/>
  <c r="D590" i="24"/>
  <c r="D649" i="24"/>
  <c r="D589" i="24"/>
  <c r="L634" i="25"/>
  <c r="L649" i="25"/>
  <c r="L632" i="25"/>
  <c r="M590" i="25"/>
  <c r="M537" i="24"/>
  <c r="M538" i="24"/>
  <c r="C570" i="24"/>
  <c r="C555" i="24"/>
  <c r="J125" i="25"/>
  <c r="M431" i="25" s="1"/>
  <c r="M419" i="25"/>
  <c r="C465" i="18"/>
  <c r="K484" i="18"/>
  <c r="L496" i="18"/>
  <c r="L496" i="15"/>
  <c r="J597" i="24"/>
  <c r="O537" i="24"/>
  <c r="O589" i="24"/>
  <c r="F545" i="24"/>
  <c r="F521" i="24"/>
  <c r="F589" i="24"/>
  <c r="I504" i="24"/>
  <c r="I521" i="24"/>
  <c r="I568" i="24"/>
  <c r="H505" i="22"/>
  <c r="I505" i="22"/>
  <c r="N125" i="22"/>
  <c r="L431" i="22" s="1"/>
  <c r="L419" i="22"/>
  <c r="O709" i="26"/>
  <c r="P708" i="26"/>
  <c r="P709" i="26" s="1"/>
  <c r="P710" i="26" s="1"/>
  <c r="O713" i="26"/>
  <c r="O714" i="26" s="1"/>
  <c r="P712" i="26"/>
  <c r="P713" i="26" s="1"/>
  <c r="P715" i="26" s="1"/>
  <c r="D529" i="26"/>
  <c r="C522" i="26"/>
  <c r="F433" i="25"/>
  <c r="F639" i="25"/>
  <c r="E558" i="25"/>
  <c r="E573" i="25"/>
  <c r="O555" i="25"/>
  <c r="O570" i="25"/>
  <c r="J433" i="28"/>
  <c r="J639" i="28"/>
  <c r="N713" i="31"/>
  <c r="N715" i="31" s="1"/>
  <c r="O712" i="31"/>
  <c r="O713" i="31" s="1"/>
  <c r="O714" i="31" s="1"/>
  <c r="G685" i="28"/>
  <c r="G687" i="28" s="1"/>
  <c r="H684" i="28"/>
  <c r="L557" i="28"/>
  <c r="L572" i="28"/>
  <c r="O522" i="25"/>
  <c r="N522" i="25"/>
  <c r="V125" i="25"/>
  <c r="J431" i="25" s="1"/>
  <c r="J419" i="25"/>
  <c r="H529" i="24"/>
  <c r="C558" i="24"/>
  <c r="C573" i="24"/>
  <c r="AS125" i="25"/>
  <c r="D432" i="25" s="1"/>
  <c r="D420" i="25"/>
  <c r="D421" i="25" s="1"/>
  <c r="L123" i="18"/>
  <c r="AJ123" i="18"/>
  <c r="V123" i="18"/>
  <c r="AT123" i="18"/>
  <c r="BE125" i="18"/>
  <c r="K373" i="18"/>
  <c r="L528" i="18"/>
  <c r="N528" i="18"/>
  <c r="D536" i="18"/>
  <c r="B567" i="18"/>
  <c r="H688" i="18"/>
  <c r="I688" i="18" s="1"/>
  <c r="K541" i="19"/>
  <c r="I541" i="19"/>
  <c r="E541" i="19"/>
  <c r="C541" i="19"/>
  <c r="M496" i="18"/>
  <c r="E496" i="15"/>
  <c r="N658" i="22"/>
  <c r="I504" i="22"/>
  <c r="J568" i="24"/>
  <c r="F504" i="24"/>
  <c r="B658" i="24"/>
  <c r="B521" i="24"/>
  <c r="B568" i="24"/>
  <c r="B545" i="24"/>
  <c r="C522" i="25"/>
  <c r="K568" i="22"/>
  <c r="D643" i="22"/>
  <c r="D505" i="22"/>
  <c r="J125" i="22"/>
  <c r="M431" i="22" s="1"/>
  <c r="M419" i="22"/>
  <c r="C522" i="22"/>
  <c r="B529" i="26"/>
  <c r="J522" i="26"/>
  <c r="O658" i="26"/>
  <c r="P466" i="26"/>
  <c r="F433" i="26"/>
  <c r="F639" i="26"/>
  <c r="F640" i="26"/>
  <c r="B433" i="25"/>
  <c r="B640" i="25"/>
  <c r="G420" i="25"/>
  <c r="G421" i="25" s="1"/>
  <c r="E557" i="25"/>
  <c r="E572" i="25"/>
  <c r="F632" i="25"/>
  <c r="F589" i="25"/>
  <c r="F590" i="25"/>
  <c r="F649" i="25"/>
  <c r="F634" i="25"/>
  <c r="M538" i="25"/>
  <c r="N538" i="25"/>
  <c r="F557" i="25"/>
  <c r="F572" i="25"/>
  <c r="D538" i="25"/>
  <c r="E538" i="25"/>
  <c r="O568" i="28"/>
  <c r="O597" i="28"/>
  <c r="J640" i="28"/>
  <c r="K433" i="28"/>
  <c r="K639" i="28"/>
  <c r="K640" i="28"/>
  <c r="L419" i="31"/>
  <c r="L125" i="31"/>
  <c r="K420" i="31"/>
  <c r="K421" i="31" s="1"/>
  <c r="O125" i="31"/>
  <c r="L429" i="31" s="1"/>
  <c r="I632" i="31"/>
  <c r="I589" i="31"/>
  <c r="G603" i="31"/>
  <c r="G590" i="31"/>
  <c r="G649" i="31"/>
  <c r="G634" i="31"/>
  <c r="O545" i="25"/>
  <c r="O529" i="25"/>
  <c r="O537" i="25"/>
  <c r="F504" i="28"/>
  <c r="F644" i="28"/>
  <c r="F643" i="28"/>
  <c r="N649" i="25"/>
  <c r="N590" i="25"/>
  <c r="N632" i="25"/>
  <c r="N640" i="25"/>
  <c r="N589" i="25"/>
  <c r="O417" i="25"/>
  <c r="D125" i="25"/>
  <c r="O429" i="25" s="1"/>
  <c r="H642" i="24"/>
  <c r="H504" i="24"/>
  <c r="H545" i="24"/>
  <c r="H658" i="24"/>
  <c r="H568" i="24"/>
  <c r="H589" i="24"/>
  <c r="L538" i="24"/>
  <c r="E123" i="18"/>
  <c r="M123" i="18"/>
  <c r="AK123" i="18"/>
  <c r="N426" i="18"/>
  <c r="N427" i="18" s="1"/>
  <c r="J427" i="18"/>
  <c r="D427" i="18"/>
  <c r="B426" i="18"/>
  <c r="B427" i="18" s="1"/>
  <c r="E490" i="18"/>
  <c r="M490" i="18"/>
  <c r="O490" i="18"/>
  <c r="O503" i="18"/>
  <c r="M520" i="18"/>
  <c r="E528" i="18"/>
  <c r="M536" i="18"/>
  <c r="C567" i="18"/>
  <c r="K567" i="18"/>
  <c r="K581" i="18"/>
  <c r="K588" i="18"/>
  <c r="I697" i="18"/>
  <c r="I699" i="18" s="1"/>
  <c r="I658" i="22"/>
  <c r="H597" i="24"/>
  <c r="J521" i="24"/>
  <c r="O589" i="25"/>
  <c r="C504" i="25"/>
  <c r="H558" i="22"/>
  <c r="H573" i="22"/>
  <c r="L529" i="22"/>
  <c r="M530" i="22"/>
  <c r="C530" i="22"/>
  <c r="C529" i="22"/>
  <c r="J556" i="22"/>
  <c r="J571" i="22"/>
  <c r="AA125" i="26"/>
  <c r="I431" i="26" s="1"/>
  <c r="B634" i="25"/>
  <c r="B632" i="25"/>
  <c r="I538" i="25"/>
  <c r="J538" i="25"/>
  <c r="K529" i="28"/>
  <c r="K658" i="28"/>
  <c r="K589" i="28"/>
  <c r="F568" i="28"/>
  <c r="F521" i="28"/>
  <c r="E556" i="26"/>
  <c r="E571" i="26"/>
  <c r="D634" i="26"/>
  <c r="D649" i="26"/>
  <c r="D656" i="26" s="1"/>
  <c r="D590" i="26"/>
  <c r="H420" i="26"/>
  <c r="H421" i="26" s="1"/>
  <c r="AD125" i="26"/>
  <c r="H432" i="26" s="1"/>
  <c r="M644" i="26"/>
  <c r="M643" i="26"/>
  <c r="I420" i="26"/>
  <c r="I421" i="26" s="1"/>
  <c r="Z125" i="26"/>
  <c r="I432" i="26" s="1"/>
  <c r="I433" i="26" s="1"/>
  <c r="J419" i="26"/>
  <c r="W125" i="26"/>
  <c r="J431" i="26" s="1"/>
  <c r="O419" i="31"/>
  <c r="N419" i="31"/>
  <c r="H125" i="31"/>
  <c r="M419" i="31"/>
  <c r="O509" i="19"/>
  <c r="O504" i="25"/>
  <c r="N433" i="26"/>
  <c r="N640" i="26"/>
  <c r="G420" i="28"/>
  <c r="G421" i="28" s="1"/>
  <c r="AG125" i="28"/>
  <c r="G432" i="28" s="1"/>
  <c r="O649" i="28"/>
  <c r="O650" i="28" s="1"/>
  <c r="O603" i="28"/>
  <c r="O590" i="28"/>
  <c r="O632" i="28"/>
  <c r="O634" i="28"/>
  <c r="G640" i="25"/>
  <c r="G639" i="25"/>
  <c r="I390" i="17"/>
  <c r="I361" i="18"/>
  <c r="B367" i="18"/>
  <c r="J367" i="18"/>
  <c r="B373" i="18"/>
  <c r="J373" i="18"/>
  <c r="I385" i="18"/>
  <c r="G458" i="18"/>
  <c r="O458" i="18"/>
  <c r="H503" i="18"/>
  <c r="F658" i="24"/>
  <c r="K589" i="24"/>
  <c r="K529" i="24"/>
  <c r="O590" i="25"/>
  <c r="N634" i="25"/>
  <c r="C590" i="25"/>
  <c r="B649" i="25"/>
  <c r="C643" i="25"/>
  <c r="C568" i="25"/>
  <c r="C537" i="25"/>
  <c r="C545" i="25"/>
  <c r="J521" i="25"/>
  <c r="J545" i="25"/>
  <c r="E504" i="25"/>
  <c r="E537" i="25"/>
  <c r="E529" i="25"/>
  <c r="E568" i="25"/>
  <c r="E597" i="25"/>
  <c r="B568" i="28"/>
  <c r="B545" i="28"/>
  <c r="B521" i="28"/>
  <c r="B537" i="26"/>
  <c r="H573" i="26"/>
  <c r="H558" i="26"/>
  <c r="B570" i="26"/>
  <c r="B555" i="26"/>
  <c r="O556" i="26"/>
  <c r="O571" i="26"/>
  <c r="P716" i="26"/>
  <c r="P717" i="26" s="1"/>
  <c r="P718" i="26" s="1"/>
  <c r="O717" i="26"/>
  <c r="O718" i="26" s="1"/>
  <c r="G590" i="26"/>
  <c r="F632" i="26"/>
  <c r="F590" i="26"/>
  <c r="F603" i="26"/>
  <c r="F634" i="26"/>
  <c r="B419" i="26"/>
  <c r="BC125" i="26"/>
  <c r="B431" i="26" s="1"/>
  <c r="G522" i="26"/>
  <c r="H522" i="26"/>
  <c r="E644" i="26"/>
  <c r="E643" i="26"/>
  <c r="L420" i="26"/>
  <c r="L421" i="26" s="1"/>
  <c r="M125" i="26"/>
  <c r="L432" i="26" s="1"/>
  <c r="L640" i="26" s="1"/>
  <c r="Q125" i="26"/>
  <c r="L429" i="26" s="1"/>
  <c r="L417" i="26"/>
  <c r="K573" i="25"/>
  <c r="M555" i="25"/>
  <c r="H644" i="25"/>
  <c r="F505" i="22"/>
  <c r="G521" i="26"/>
  <c r="I639" i="28"/>
  <c r="O538" i="26"/>
  <c r="N505" i="26"/>
  <c r="M522" i="26"/>
  <c r="L530" i="26"/>
  <c r="L548" i="31"/>
  <c r="L571" i="31" s="1"/>
  <c r="I529" i="31"/>
  <c r="F545" i="22"/>
  <c r="K538" i="24"/>
  <c r="D545" i="25"/>
  <c r="G589" i="25"/>
  <c r="I505" i="25"/>
  <c r="I538" i="28"/>
  <c r="K545" i="28"/>
  <c r="D568" i="28"/>
  <c r="N504" i="28"/>
  <c r="D530" i="26"/>
  <c r="H590" i="31"/>
  <c r="O568" i="31"/>
  <c r="M549" i="31"/>
  <c r="K568" i="24"/>
  <c r="O644" i="25"/>
  <c r="F551" i="25"/>
  <c r="D530" i="22"/>
  <c r="H522" i="22"/>
  <c r="I597" i="28"/>
  <c r="L431" i="31"/>
  <c r="N430" i="31"/>
  <c r="N420" i="31"/>
  <c r="N421" i="31" s="1"/>
  <c r="I597" i="31"/>
  <c r="N547" i="31"/>
  <c r="H521" i="25"/>
  <c r="G529" i="25"/>
  <c r="D640" i="26"/>
  <c r="F545" i="28"/>
  <c r="B597" i="26"/>
  <c r="C568" i="31"/>
  <c r="O530" i="31"/>
  <c r="G504" i="31"/>
  <c r="L568" i="31"/>
  <c r="G597" i="31"/>
  <c r="M568" i="28"/>
  <c r="J545" i="28"/>
  <c r="O529" i="31"/>
  <c r="H568" i="31"/>
  <c r="N431" i="31"/>
  <c r="K530" i="31"/>
  <c r="C521" i="22"/>
  <c r="F568" i="25"/>
  <c r="J505" i="22"/>
  <c r="B568" i="26"/>
  <c r="J589" i="28"/>
  <c r="J505" i="28"/>
  <c r="N537" i="28"/>
  <c r="I545" i="28"/>
  <c r="L521" i="31"/>
  <c r="M125" i="25"/>
  <c r="L432" i="25" s="1"/>
  <c r="L420" i="25"/>
  <c r="L421" i="25" s="1"/>
  <c r="K701" i="31"/>
  <c r="K703" i="31" s="1"/>
  <c r="L700" i="31"/>
  <c r="D673" i="31"/>
  <c r="D675" i="31" s="1"/>
  <c r="E672" i="31"/>
  <c r="I693" i="31"/>
  <c r="I695" i="31" s="1"/>
  <c r="J692" i="31"/>
  <c r="G680" i="31"/>
  <c r="F681" i="31"/>
  <c r="F683" i="31" s="1"/>
  <c r="P655" i="31"/>
  <c r="L665" i="31" s="1"/>
  <c r="B634" i="31"/>
  <c r="B597" i="31"/>
  <c r="B568" i="31"/>
  <c r="D603" i="31"/>
  <c r="D632" i="31"/>
  <c r="D634" i="31"/>
  <c r="D649" i="31"/>
  <c r="D656" i="31" s="1"/>
  <c r="F597" i="31"/>
  <c r="G644" i="31"/>
  <c r="I537" i="31"/>
  <c r="I590" i="31"/>
  <c r="I521" i="31"/>
  <c r="I530" i="31"/>
  <c r="I603" i="31"/>
  <c r="J568" i="31"/>
  <c r="L522" i="31"/>
  <c r="L537" i="31"/>
  <c r="M658" i="31"/>
  <c r="M603" i="31"/>
  <c r="M547" i="31"/>
  <c r="M632" i="31"/>
  <c r="N550" i="31"/>
  <c r="N521" i="31"/>
  <c r="N544" i="31"/>
  <c r="O557" i="31"/>
  <c r="N590" i="31"/>
  <c r="G643" i="31"/>
  <c r="M544" i="31"/>
  <c r="L590" i="31"/>
  <c r="E589" i="31"/>
  <c r="D589" i="31"/>
  <c r="H558" i="31"/>
  <c r="E634" i="31"/>
  <c r="H521" i="31"/>
  <c r="J644" i="31"/>
  <c r="C538" i="31"/>
  <c r="G530" i="31"/>
  <c r="N568" i="31"/>
  <c r="G589" i="31"/>
  <c r="E649" i="31"/>
  <c r="D545" i="31"/>
  <c r="O573" i="31"/>
  <c r="F590" i="31"/>
  <c r="M589" i="31"/>
  <c r="F589" i="31"/>
  <c r="I538" i="31"/>
  <c r="N548" i="31"/>
  <c r="N571" i="31" s="1"/>
  <c r="M634" i="31"/>
  <c r="I545" i="31"/>
  <c r="G125" i="31"/>
  <c r="N429" i="31" s="1"/>
  <c r="M432" i="31"/>
  <c r="M639" i="31" s="1"/>
  <c r="N432" i="31"/>
  <c r="N640" i="31" s="1"/>
  <c r="O431" i="31"/>
  <c r="K125" i="31"/>
  <c r="M429" i="31" s="1"/>
  <c r="O420" i="31"/>
  <c r="O421" i="31" s="1"/>
  <c r="O429" i="31"/>
  <c r="M431" i="31"/>
  <c r="H589" i="31"/>
  <c r="I649" i="31"/>
  <c r="I656" i="31" s="1"/>
  <c r="K521" i="31"/>
  <c r="I511" i="31"/>
  <c r="I512" i="31" s="1"/>
  <c r="C505" i="31"/>
  <c r="H634" i="31"/>
  <c r="L589" i="31"/>
  <c r="B521" i="31"/>
  <c r="M590" i="31"/>
  <c r="B504" i="31"/>
  <c r="O545" i="31"/>
  <c r="D521" i="31"/>
  <c r="C643" i="31"/>
  <c r="M545" i="31"/>
  <c r="B589" i="31"/>
  <c r="C537" i="31"/>
  <c r="H632" i="31"/>
  <c r="D538" i="31"/>
  <c r="E568" i="31"/>
  <c r="J590" i="31"/>
  <c r="E504" i="31"/>
  <c r="J545" i="31"/>
  <c r="O719" i="31"/>
  <c r="O718" i="31"/>
  <c r="L696" i="31"/>
  <c r="K697" i="31"/>
  <c r="K699" i="31" s="1"/>
  <c r="M537" i="31"/>
  <c r="M538" i="31"/>
  <c r="H656" i="31"/>
  <c r="H653" i="31"/>
  <c r="H650" i="31"/>
  <c r="E571" i="31"/>
  <c r="E556" i="31"/>
  <c r="H571" i="31"/>
  <c r="H556" i="31"/>
  <c r="F644" i="31"/>
  <c r="F504" i="31"/>
  <c r="F643" i="31"/>
  <c r="F505" i="31"/>
  <c r="O556" i="31"/>
  <c r="O571" i="31"/>
  <c r="C570" i="31"/>
  <c r="C555" i="31"/>
  <c r="F522" i="31"/>
  <c r="E522" i="31"/>
  <c r="E521" i="31"/>
  <c r="D571" i="31"/>
  <c r="D556" i="31"/>
  <c r="F677" i="31"/>
  <c r="F679" i="31" s="1"/>
  <c r="G676" i="31"/>
  <c r="K649" i="31"/>
  <c r="K634" i="31"/>
  <c r="K632" i="31"/>
  <c r="K590" i="31"/>
  <c r="K589" i="31"/>
  <c r="E537" i="31"/>
  <c r="E538" i="31"/>
  <c r="I571" i="31"/>
  <c r="I556" i="31"/>
  <c r="D570" i="31"/>
  <c r="D555" i="31"/>
  <c r="K570" i="31"/>
  <c r="K555" i="31"/>
  <c r="O522" i="31"/>
  <c r="O521" i="31"/>
  <c r="J658" i="31"/>
  <c r="J642" i="31"/>
  <c r="J466" i="31"/>
  <c r="J511" i="31"/>
  <c r="J504" i="31"/>
  <c r="B571" i="31"/>
  <c r="B556" i="31"/>
  <c r="N570" i="31"/>
  <c r="N555" i="31"/>
  <c r="D529" i="31"/>
  <c r="D530" i="31"/>
  <c r="F545" i="31"/>
  <c r="J573" i="31"/>
  <c r="J558" i="31"/>
  <c r="J529" i="31"/>
  <c r="I551" i="31"/>
  <c r="J570" i="31"/>
  <c r="J555" i="31"/>
  <c r="G558" i="31"/>
  <c r="G573" i="31"/>
  <c r="F640" i="31"/>
  <c r="F639" i="31"/>
  <c r="F433" i="31"/>
  <c r="N433" i="31"/>
  <c r="C521" i="31"/>
  <c r="J653" i="31"/>
  <c r="J656" i="31"/>
  <c r="N650" i="31"/>
  <c r="N656" i="31"/>
  <c r="N653" i="31"/>
  <c r="C572" i="31"/>
  <c r="C557" i="31"/>
  <c r="J571" i="31"/>
  <c r="J556" i="31"/>
  <c r="I639" i="31"/>
  <c r="I640" i="31"/>
  <c r="I433" i="31"/>
  <c r="C649" i="31"/>
  <c r="C634" i="31"/>
  <c r="C632" i="31"/>
  <c r="C590" i="31"/>
  <c r="C589" i="31"/>
  <c r="D568" i="31"/>
  <c r="G537" i="31"/>
  <c r="G538" i="31"/>
  <c r="J522" i="31"/>
  <c r="J521" i="31"/>
  <c r="G570" i="31"/>
  <c r="G555" i="31"/>
  <c r="H643" i="31"/>
  <c r="H644" i="31"/>
  <c r="H505" i="31"/>
  <c r="H504" i="31"/>
  <c r="O642" i="31"/>
  <c r="O511" i="31"/>
  <c r="O466" i="31"/>
  <c r="J538" i="31"/>
  <c r="J537" i="31"/>
  <c r="N556" i="31"/>
  <c r="H642" i="31"/>
  <c r="H466" i="31"/>
  <c r="H511" i="31"/>
  <c r="F570" i="31"/>
  <c r="F555" i="31"/>
  <c r="H545" i="31"/>
  <c r="B573" i="31"/>
  <c r="B558" i="31"/>
  <c r="K558" i="31"/>
  <c r="K573" i="31"/>
  <c r="I466" i="31"/>
  <c r="B570" i="31"/>
  <c r="B555" i="31"/>
  <c r="I557" i="31"/>
  <c r="I572" i="31"/>
  <c r="M557" i="31"/>
  <c r="M572" i="31"/>
  <c r="C640" i="31"/>
  <c r="C639" i="31"/>
  <c r="C433" i="31"/>
  <c r="H639" i="31"/>
  <c r="H640" i="31"/>
  <c r="H433" i="31"/>
  <c r="C545" i="31"/>
  <c r="O708" i="31"/>
  <c r="O709" i="31" s="1"/>
  <c r="N709" i="31"/>
  <c r="N711" i="31" s="1"/>
  <c r="O658" i="31"/>
  <c r="K658" i="31"/>
  <c r="O715" i="31"/>
  <c r="H658" i="31"/>
  <c r="K538" i="31"/>
  <c r="K537" i="31"/>
  <c r="J597" i="31"/>
  <c r="F650" i="31"/>
  <c r="F656" i="31"/>
  <c r="F653" i="31"/>
  <c r="L653" i="31"/>
  <c r="L656" i="31"/>
  <c r="G568" i="31"/>
  <c r="E653" i="31"/>
  <c r="M642" i="31"/>
  <c r="M645" i="31" s="1"/>
  <c r="M597" i="31"/>
  <c r="M466" i="31"/>
  <c r="M511" i="31"/>
  <c r="M529" i="31"/>
  <c r="K529" i="31"/>
  <c r="I573" i="31"/>
  <c r="I558" i="31"/>
  <c r="B658" i="31"/>
  <c r="B511" i="31"/>
  <c r="M555" i="31"/>
  <c r="M570" i="31"/>
  <c r="N573" i="31"/>
  <c r="N558" i="31"/>
  <c r="E573" i="31"/>
  <c r="E558" i="31"/>
  <c r="L573" i="31"/>
  <c r="L558" i="31"/>
  <c r="L545" i="31"/>
  <c r="N642" i="31"/>
  <c r="N645" i="31" s="1"/>
  <c r="N658" i="31"/>
  <c r="N597" i="31"/>
  <c r="N511" i="31"/>
  <c r="N466" i="31"/>
  <c r="N504" i="31"/>
  <c r="E555" i="31"/>
  <c r="E570" i="31"/>
  <c r="C504" i="31"/>
  <c r="C556" i="31"/>
  <c r="C571" i="31"/>
  <c r="E545" i="31"/>
  <c r="O432" i="31"/>
  <c r="O430" i="31"/>
  <c r="E639" i="31"/>
  <c r="E640" i="31"/>
  <c r="E433" i="31"/>
  <c r="M433" i="31"/>
  <c r="F642" i="31"/>
  <c r="F658" i="31"/>
  <c r="F521" i="31"/>
  <c r="F466" i="31"/>
  <c r="F511" i="31"/>
  <c r="H684" i="31"/>
  <c r="G685" i="31"/>
  <c r="G687" i="31" s="1"/>
  <c r="O704" i="31"/>
  <c r="O705" i="31" s="1"/>
  <c r="N705" i="31"/>
  <c r="N707" i="31" s="1"/>
  <c r="J589" i="31"/>
  <c r="B653" i="31"/>
  <c r="B656" i="31"/>
  <c r="G650" i="31"/>
  <c r="G656" i="31"/>
  <c r="G653" i="31"/>
  <c r="O650" i="31"/>
  <c r="O656" i="31"/>
  <c r="O653" i="31"/>
  <c r="D537" i="31"/>
  <c r="I643" i="31"/>
  <c r="I644" i="31"/>
  <c r="I505" i="31"/>
  <c r="I504" i="31"/>
  <c r="B537" i="31"/>
  <c r="G642" i="31"/>
  <c r="G645" i="31" s="1"/>
  <c r="G511" i="31"/>
  <c r="G466" i="31"/>
  <c r="G529" i="31"/>
  <c r="E642" i="31"/>
  <c r="E645" i="31" s="1"/>
  <c r="E597" i="31"/>
  <c r="E511" i="31"/>
  <c r="E466" i="31"/>
  <c r="O643" i="31"/>
  <c r="O644" i="31"/>
  <c r="O505" i="31"/>
  <c r="O504" i="31"/>
  <c r="K522" i="31"/>
  <c r="F573" i="31"/>
  <c r="F558" i="31"/>
  <c r="O570" i="31"/>
  <c r="O555" i="31"/>
  <c r="D573" i="31"/>
  <c r="D558" i="31"/>
  <c r="F537" i="31"/>
  <c r="F571" i="31"/>
  <c r="F556" i="31"/>
  <c r="N572" i="31"/>
  <c r="N557" i="31"/>
  <c r="I555" i="31"/>
  <c r="I570" i="31"/>
  <c r="B639" i="31"/>
  <c r="B640" i="31"/>
  <c r="B433" i="31"/>
  <c r="J639" i="31"/>
  <c r="J640" i="31"/>
  <c r="J433" i="31"/>
  <c r="G545" i="31"/>
  <c r="N545" i="31"/>
  <c r="E557" i="31"/>
  <c r="E572" i="31"/>
  <c r="O723" i="31"/>
  <c r="O722" i="31"/>
  <c r="O597" i="31"/>
  <c r="F568" i="31"/>
  <c r="N538" i="31"/>
  <c r="N537" i="31"/>
  <c r="M573" i="31"/>
  <c r="M558" i="31"/>
  <c r="H530" i="31"/>
  <c r="H529" i="31"/>
  <c r="F530" i="31"/>
  <c r="F529" i="31"/>
  <c r="E529" i="31"/>
  <c r="N529" i="31"/>
  <c r="N530" i="31"/>
  <c r="L644" i="31"/>
  <c r="L643" i="31"/>
  <c r="L504" i="31"/>
  <c r="L505" i="31"/>
  <c r="C522" i="31"/>
  <c r="L572" i="31"/>
  <c r="L557" i="31"/>
  <c r="J572" i="31"/>
  <c r="J557" i="31"/>
  <c r="F538" i="31"/>
  <c r="L642" i="31"/>
  <c r="L597" i="31"/>
  <c r="L466" i="31"/>
  <c r="L511" i="31"/>
  <c r="L538" i="31"/>
  <c r="F572" i="31"/>
  <c r="F557" i="31"/>
  <c r="G639" i="31"/>
  <c r="G640" i="31"/>
  <c r="G433" i="31"/>
  <c r="H689" i="31"/>
  <c r="H691" i="31" s="1"/>
  <c r="I688" i="31"/>
  <c r="H538" i="31"/>
  <c r="H537" i="31"/>
  <c r="C642" i="31"/>
  <c r="C597" i="31"/>
  <c r="C511" i="31"/>
  <c r="C466" i="31"/>
  <c r="K597" i="31"/>
  <c r="K642" i="31"/>
  <c r="K645" i="31" s="1"/>
  <c r="K511" i="31"/>
  <c r="K466" i="31"/>
  <c r="C529" i="31"/>
  <c r="H570" i="31"/>
  <c r="H555" i="31"/>
  <c r="L570" i="31"/>
  <c r="L555" i="31"/>
  <c r="G505" i="31"/>
  <c r="H572" i="31"/>
  <c r="H557" i="31"/>
  <c r="O537" i="31"/>
  <c r="O589" i="31"/>
  <c r="K568" i="31"/>
  <c r="H597" i="31"/>
  <c r="D590" i="31"/>
  <c r="K572" i="31"/>
  <c r="K557" i="31"/>
  <c r="K504" i="31"/>
  <c r="M650" i="31"/>
  <c r="M656" i="31"/>
  <c r="M653" i="31"/>
  <c r="G522" i="31"/>
  <c r="G521" i="31"/>
  <c r="E530" i="31"/>
  <c r="M571" i="31"/>
  <c r="M556" i="31"/>
  <c r="L529" i="31"/>
  <c r="L530" i="31"/>
  <c r="D644" i="31"/>
  <c r="D643" i="31"/>
  <c r="D505" i="31"/>
  <c r="D504" i="31"/>
  <c r="K556" i="31"/>
  <c r="K571" i="31"/>
  <c r="D572" i="31"/>
  <c r="D557" i="31"/>
  <c r="G556" i="31"/>
  <c r="G571" i="31"/>
  <c r="B572" i="31"/>
  <c r="B557" i="31"/>
  <c r="B545" i="31"/>
  <c r="D642" i="31"/>
  <c r="D597" i="31"/>
  <c r="D466" i="31"/>
  <c r="D511" i="31"/>
  <c r="C558" i="31"/>
  <c r="C573" i="31"/>
  <c r="G572" i="31"/>
  <c r="G557" i="31"/>
  <c r="M522" i="31"/>
  <c r="M521" i="31"/>
  <c r="N522" i="31"/>
  <c r="D640" i="31"/>
  <c r="D639" i="31"/>
  <c r="D433" i="31"/>
  <c r="K545" i="31"/>
  <c r="B529" i="31"/>
  <c r="J361" i="19"/>
  <c r="H373" i="19"/>
  <c r="E379" i="19"/>
  <c r="L385" i="19"/>
  <c r="J490" i="19"/>
  <c r="J503" i="19"/>
  <c r="K528" i="19"/>
  <c r="C478" i="19"/>
  <c r="L123" i="19"/>
  <c r="L125" i="19" s="1"/>
  <c r="AJ123" i="19"/>
  <c r="AJ125" i="19" s="1"/>
  <c r="E123" i="19"/>
  <c r="K423" i="19"/>
  <c r="E423" i="19"/>
  <c r="BG125" i="19"/>
  <c r="D361" i="19"/>
  <c r="B367" i="19"/>
  <c r="J367" i="19"/>
  <c r="B373" i="19"/>
  <c r="J373" i="19"/>
  <c r="F452" i="19"/>
  <c r="F536" i="19"/>
  <c r="L581" i="19"/>
  <c r="D588" i="19"/>
  <c r="L588" i="19"/>
  <c r="L634" i="19" s="1"/>
  <c r="K472" i="19"/>
  <c r="D123" i="19"/>
  <c r="D125" i="19" s="1"/>
  <c r="AR123" i="19"/>
  <c r="AR125" i="19" s="1"/>
  <c r="M588" i="19"/>
  <c r="T123" i="19"/>
  <c r="T125" i="19" s="1"/>
  <c r="G452" i="19"/>
  <c r="L425" i="19"/>
  <c r="B355" i="19"/>
  <c r="J355" i="19"/>
  <c r="D373" i="19"/>
  <c r="L373" i="19"/>
  <c r="B379" i="19"/>
  <c r="I385" i="19"/>
  <c r="G520" i="19"/>
  <c r="G684" i="19"/>
  <c r="H684" i="19" s="1"/>
  <c r="D496" i="19"/>
  <c r="L496" i="19"/>
  <c r="C484" i="19"/>
  <c r="C367" i="19"/>
  <c r="H123" i="19"/>
  <c r="H125" i="19" s="1"/>
  <c r="X123" i="19"/>
  <c r="X125" i="19" s="1"/>
  <c r="AF123" i="19"/>
  <c r="AF125" i="19" s="1"/>
  <c r="AV123" i="19"/>
  <c r="AV125" i="19" s="1"/>
  <c r="N541" i="19"/>
  <c r="N548" i="19" s="1"/>
  <c r="N571" i="19" s="1"/>
  <c r="L541" i="19"/>
  <c r="H541" i="19"/>
  <c r="B541" i="19"/>
  <c r="C355" i="19"/>
  <c r="E367" i="19"/>
  <c r="M367" i="19"/>
  <c r="E373" i="19"/>
  <c r="M373" i="19"/>
  <c r="B385" i="19"/>
  <c r="J385" i="19"/>
  <c r="B391" i="19"/>
  <c r="I606" i="19"/>
  <c r="O716" i="19"/>
  <c r="E496" i="19"/>
  <c r="M496" i="19"/>
  <c r="P650" i="26"/>
  <c r="P653" i="26"/>
  <c r="P656" i="26"/>
  <c r="P504" i="26"/>
  <c r="P505" i="26"/>
  <c r="P643" i="26"/>
  <c r="P644" i="26"/>
  <c r="P714" i="26"/>
  <c r="P722" i="26"/>
  <c r="P723" i="26"/>
  <c r="P511" i="26"/>
  <c r="P658" i="26"/>
  <c r="L545" i="26"/>
  <c r="O644" i="26"/>
  <c r="D433" i="26"/>
  <c r="G433" i="26"/>
  <c r="AP125" i="26"/>
  <c r="E432" i="26" s="1"/>
  <c r="I417" i="26"/>
  <c r="N522" i="26"/>
  <c r="J640" i="26"/>
  <c r="L529" i="26"/>
  <c r="D639" i="26"/>
  <c r="M557" i="26"/>
  <c r="G417" i="26"/>
  <c r="K522" i="26"/>
  <c r="AO125" i="26"/>
  <c r="F429" i="26" s="1"/>
  <c r="F417" i="26"/>
  <c r="H125" i="26"/>
  <c r="N429" i="26" s="1"/>
  <c r="N417" i="26"/>
  <c r="N603" i="26"/>
  <c r="N649" i="26"/>
  <c r="N653" i="26" s="1"/>
  <c r="L433" i="26"/>
  <c r="F466" i="26"/>
  <c r="N538" i="26"/>
  <c r="H545" i="26"/>
  <c r="N632" i="26"/>
  <c r="K589" i="26"/>
  <c r="K568" i="26"/>
  <c r="L639" i="26"/>
  <c r="E504" i="26"/>
  <c r="O568" i="26"/>
  <c r="E568" i="26"/>
  <c r="O521" i="26"/>
  <c r="E555" i="26"/>
  <c r="L522" i="26"/>
  <c r="E521" i="26"/>
  <c r="L521" i="26"/>
  <c r="C589" i="26"/>
  <c r="O545" i="26"/>
  <c r="M701" i="26"/>
  <c r="M703" i="26" s="1"/>
  <c r="N700" i="26"/>
  <c r="K697" i="26"/>
  <c r="K699" i="26" s="1"/>
  <c r="L696" i="26"/>
  <c r="O572" i="26"/>
  <c r="N545" i="26"/>
  <c r="N643" i="26"/>
  <c r="D597" i="26"/>
  <c r="O597" i="26"/>
  <c r="N658" i="26"/>
  <c r="N530" i="26"/>
  <c r="H529" i="26"/>
  <c r="M571" i="26"/>
  <c r="O505" i="26"/>
  <c r="K505" i="26"/>
  <c r="O537" i="26"/>
  <c r="J511" i="26"/>
  <c r="J512" i="26" s="1"/>
  <c r="K570" i="26"/>
  <c r="K556" i="26"/>
  <c r="J504" i="26"/>
  <c r="O504" i="26"/>
  <c r="K538" i="26"/>
  <c r="J557" i="26"/>
  <c r="E639" i="26"/>
  <c r="E433" i="26"/>
  <c r="M639" i="26"/>
  <c r="M433" i="26"/>
  <c r="AV125" i="26"/>
  <c r="D430" i="26" s="1"/>
  <c r="D418" i="26"/>
  <c r="AF125" i="26"/>
  <c r="H430" i="26" s="1"/>
  <c r="H418" i="26"/>
  <c r="I639" i="26"/>
  <c r="C433" i="26"/>
  <c r="AR125" i="26"/>
  <c r="E430" i="26" s="1"/>
  <c r="E418" i="26"/>
  <c r="AB125" i="26"/>
  <c r="I430" i="26" s="1"/>
  <c r="I418" i="26"/>
  <c r="E640" i="26"/>
  <c r="O432" i="26"/>
  <c r="O431" i="26"/>
  <c r="AN125" i="26"/>
  <c r="F430" i="26" s="1"/>
  <c r="F418" i="26"/>
  <c r="X125" i="26"/>
  <c r="J430" i="26" s="1"/>
  <c r="J418" i="26"/>
  <c r="I640" i="26"/>
  <c r="AZ125" i="26"/>
  <c r="C430" i="26" s="1"/>
  <c r="C418" i="26"/>
  <c r="AJ125" i="26"/>
  <c r="G430" i="26" s="1"/>
  <c r="G418" i="26"/>
  <c r="O708" i="28"/>
  <c r="O709" i="28" s="1"/>
  <c r="O711" i="28" s="1"/>
  <c r="O719" i="28"/>
  <c r="P655" i="28"/>
  <c r="H665" i="28" s="1"/>
  <c r="H670" i="28" s="1"/>
  <c r="H658" i="28"/>
  <c r="H597" i="28"/>
  <c r="G632" i="28"/>
  <c r="G634" i="28"/>
  <c r="N529" i="28"/>
  <c r="N632" i="28"/>
  <c r="F537" i="28"/>
  <c r="N644" i="28"/>
  <c r="O538" i="28"/>
  <c r="G558" i="28"/>
  <c r="E557" i="28"/>
  <c r="J530" i="28"/>
  <c r="G658" i="28"/>
  <c r="G597" i="28"/>
  <c r="G545" i="28"/>
  <c r="G589" i="28"/>
  <c r="N590" i="28"/>
  <c r="N538" i="28"/>
  <c r="G640" i="28"/>
  <c r="L573" i="28"/>
  <c r="N603" i="28"/>
  <c r="I568" i="28"/>
  <c r="K521" i="28"/>
  <c r="H529" i="28"/>
  <c r="O522" i="28"/>
  <c r="Z125" i="28"/>
  <c r="I431" i="28" s="1"/>
  <c r="I419" i="28"/>
  <c r="J125" i="28"/>
  <c r="M431" i="28" s="1"/>
  <c r="M419" i="28"/>
  <c r="V125" i="28"/>
  <c r="J431" i="28" s="1"/>
  <c r="J419" i="28"/>
  <c r="F125" i="28"/>
  <c r="N431" i="28" s="1"/>
  <c r="N419" i="28"/>
  <c r="R125" i="28"/>
  <c r="K431" i="28" s="1"/>
  <c r="K419" i="28"/>
  <c r="B125" i="28"/>
  <c r="O419" i="28"/>
  <c r="O420" i="28"/>
  <c r="O421" i="28" s="1"/>
  <c r="AD125" i="28"/>
  <c r="H431" i="28" s="1"/>
  <c r="H419" i="28"/>
  <c r="N125" i="28"/>
  <c r="L431" i="28" s="1"/>
  <c r="L419" i="28"/>
  <c r="O715" i="28"/>
  <c r="M704" i="28"/>
  <c r="L705" i="28"/>
  <c r="L707" i="28" s="1"/>
  <c r="H649" i="28"/>
  <c r="H634" i="28"/>
  <c r="H632" i="28"/>
  <c r="H603" i="28"/>
  <c r="H589" i="28"/>
  <c r="H590" i="28"/>
  <c r="D597" i="28"/>
  <c r="I656" i="28"/>
  <c r="I650" i="28"/>
  <c r="I653" i="28"/>
  <c r="D538" i="28"/>
  <c r="D537" i="28"/>
  <c r="O642" i="28"/>
  <c r="O511" i="28"/>
  <c r="O466" i="28"/>
  <c r="O545" i="28"/>
  <c r="M590" i="28"/>
  <c r="J650" i="28"/>
  <c r="J653" i="28"/>
  <c r="J656" i="28"/>
  <c r="F590" i="28"/>
  <c r="C643" i="28"/>
  <c r="C644" i="28"/>
  <c r="C505" i="28"/>
  <c r="C504" i="28"/>
  <c r="J658" i="28"/>
  <c r="J642" i="28"/>
  <c r="J645" i="28" s="1"/>
  <c r="J597" i="28"/>
  <c r="J511" i="28"/>
  <c r="J466" i="28"/>
  <c r="N656" i="28"/>
  <c r="N653" i="28"/>
  <c r="N650" i="28"/>
  <c r="L568" i="28"/>
  <c r="E545" i="28"/>
  <c r="C529" i="28"/>
  <c r="I466" i="28"/>
  <c r="E558" i="28"/>
  <c r="E573" i="28"/>
  <c r="C557" i="28"/>
  <c r="C572" i="28"/>
  <c r="O555" i="28"/>
  <c r="O570" i="28"/>
  <c r="O537" i="28"/>
  <c r="I537" i="28"/>
  <c r="E529" i="28"/>
  <c r="M644" i="28"/>
  <c r="M643" i="28"/>
  <c r="M645" i="28" s="1"/>
  <c r="M505" i="28"/>
  <c r="M504" i="28"/>
  <c r="N505" i="28"/>
  <c r="N658" i="28"/>
  <c r="N642" i="28"/>
  <c r="N597" i="28"/>
  <c r="N521" i="28"/>
  <c r="N511" i="28"/>
  <c r="N466" i="28"/>
  <c r="E597" i="28"/>
  <c r="D529" i="28"/>
  <c r="F676" i="28"/>
  <c r="E677" i="28"/>
  <c r="E679" i="28" s="1"/>
  <c r="D649" i="28"/>
  <c r="D632" i="28"/>
  <c r="D634" i="28"/>
  <c r="D590" i="28"/>
  <c r="D603" i="28"/>
  <c r="D589" i="28"/>
  <c r="I590" i="28"/>
  <c r="E649" i="28"/>
  <c r="E634" i="28"/>
  <c r="E632" i="28"/>
  <c r="E590" i="28"/>
  <c r="E589" i="28"/>
  <c r="O589" i="28"/>
  <c r="D640" i="28"/>
  <c r="C545" i="28"/>
  <c r="K642" i="28"/>
  <c r="K511" i="28"/>
  <c r="K466" i="28"/>
  <c r="K688" i="28"/>
  <c r="J689" i="28"/>
  <c r="J691" i="28" s="1"/>
  <c r="G653" i="28"/>
  <c r="G650" i="28"/>
  <c r="G656" i="28"/>
  <c r="C589" i="28"/>
  <c r="H545" i="28"/>
  <c r="I644" i="28"/>
  <c r="I643" i="28"/>
  <c r="I505" i="28"/>
  <c r="I504" i="28"/>
  <c r="L642" i="28"/>
  <c r="L645" i="28" s="1"/>
  <c r="L466" i="28"/>
  <c r="L658" i="28"/>
  <c r="M466" i="28"/>
  <c r="L511" i="28"/>
  <c r="B656" i="28"/>
  <c r="B653" i="28"/>
  <c r="H568" i="28"/>
  <c r="O521" i="28"/>
  <c r="E644" i="28"/>
  <c r="E505" i="28"/>
  <c r="E504" i="28"/>
  <c r="E643" i="28"/>
  <c r="F505" i="28"/>
  <c r="J504" i="28"/>
  <c r="F658" i="28"/>
  <c r="F597" i="28"/>
  <c r="F642" i="28"/>
  <c r="F645" i="28" s="1"/>
  <c r="F511" i="28"/>
  <c r="F466" i="28"/>
  <c r="F529" i="28"/>
  <c r="O572" i="28"/>
  <c r="O557" i="28"/>
  <c r="M571" i="28"/>
  <c r="M556" i="28"/>
  <c r="K570" i="28"/>
  <c r="K555" i="28"/>
  <c r="K568" i="28"/>
  <c r="J521" i="28"/>
  <c r="O571" i="28"/>
  <c r="O556" i="28"/>
  <c r="O529" i="28"/>
  <c r="E521" i="28"/>
  <c r="L504" i="28"/>
  <c r="D504" i="28"/>
  <c r="M511" i="28"/>
  <c r="I589" i="28"/>
  <c r="J529" i="28"/>
  <c r="O723" i="28"/>
  <c r="I684" i="28"/>
  <c r="H685" i="28"/>
  <c r="H687" i="28" s="1"/>
  <c r="H680" i="28"/>
  <c r="G681" i="28"/>
  <c r="G683" i="28" s="1"/>
  <c r="N697" i="28"/>
  <c r="N699" i="28" s="1"/>
  <c r="O696" i="28"/>
  <c r="O697" i="28" s="1"/>
  <c r="O658" i="28"/>
  <c r="C658" i="28"/>
  <c r="L537" i="28"/>
  <c r="L538" i="28"/>
  <c r="H640" i="28"/>
  <c r="K653" i="28"/>
  <c r="K650" i="28"/>
  <c r="K656" i="28"/>
  <c r="E568" i="28"/>
  <c r="G642" i="28"/>
  <c r="G511" i="28"/>
  <c r="G466" i="28"/>
  <c r="D545" i="28"/>
  <c r="K643" i="28"/>
  <c r="K644" i="28"/>
  <c r="K505" i="28"/>
  <c r="K504" i="28"/>
  <c r="H642" i="28"/>
  <c r="H645" i="28" s="1"/>
  <c r="H466" i="28"/>
  <c r="H511" i="28"/>
  <c r="J568" i="28"/>
  <c r="J537" i="28"/>
  <c r="G529" i="28"/>
  <c r="M573" i="28"/>
  <c r="M558" i="28"/>
  <c r="K572" i="28"/>
  <c r="K557" i="28"/>
  <c r="I571" i="28"/>
  <c r="I556" i="28"/>
  <c r="G570" i="28"/>
  <c r="G555" i="28"/>
  <c r="G568" i="28"/>
  <c r="M537" i="28"/>
  <c r="H521" i="28"/>
  <c r="O643" i="28"/>
  <c r="O644" i="28"/>
  <c r="O505" i="28"/>
  <c r="O504" i="28"/>
  <c r="G521" i="28"/>
  <c r="L505" i="28"/>
  <c r="D505" i="28"/>
  <c r="I511" i="28"/>
  <c r="E511" i="28"/>
  <c r="E672" i="28"/>
  <c r="D673" i="28"/>
  <c r="D675" i="28" s="1"/>
  <c r="I693" i="28"/>
  <c r="I695" i="28" s="1"/>
  <c r="J692" i="28"/>
  <c r="L649" i="28"/>
  <c r="M650" i="28" s="1"/>
  <c r="L634" i="28"/>
  <c r="L632" i="28"/>
  <c r="L590" i="28"/>
  <c r="L589" i="28"/>
  <c r="L603" i="28"/>
  <c r="H538" i="28"/>
  <c r="H537" i="28"/>
  <c r="O700" i="28"/>
  <c r="O701" i="28" s="1"/>
  <c r="N701" i="28"/>
  <c r="N703" i="28" s="1"/>
  <c r="C642" i="28"/>
  <c r="C511" i="28"/>
  <c r="C466" i="28"/>
  <c r="M656" i="28"/>
  <c r="M653" i="28"/>
  <c r="F656" i="28"/>
  <c r="F653" i="28"/>
  <c r="C653" i="28"/>
  <c r="C656" i="28"/>
  <c r="C538" i="28"/>
  <c r="C537" i="28"/>
  <c r="G643" i="28"/>
  <c r="G644" i="28"/>
  <c r="G505" i="28"/>
  <c r="G504" i="28"/>
  <c r="D642" i="28"/>
  <c r="D645" i="28" s="1"/>
  <c r="D658" i="28"/>
  <c r="D466" i="28"/>
  <c r="D511" i="28"/>
  <c r="E466" i="28"/>
  <c r="N645" i="28"/>
  <c r="I558" i="28"/>
  <c r="I573" i="28"/>
  <c r="G557" i="28"/>
  <c r="G572" i="28"/>
  <c r="E556" i="28"/>
  <c r="E571" i="28"/>
  <c r="C555" i="28"/>
  <c r="C570" i="28"/>
  <c r="C568" i="28"/>
  <c r="K537" i="28"/>
  <c r="M538" i="28"/>
  <c r="E538" i="28"/>
  <c r="B658" i="28"/>
  <c r="B597" i="28"/>
  <c r="B511" i="28"/>
  <c r="I529" i="28"/>
  <c r="I521" i="28"/>
  <c r="H505" i="28"/>
  <c r="AT125" i="25"/>
  <c r="D431" i="25" s="1"/>
  <c r="D419" i="25"/>
  <c r="AD125" i="25"/>
  <c r="H431" i="25" s="1"/>
  <c r="H419" i="25"/>
  <c r="F645" i="25"/>
  <c r="N639" i="25"/>
  <c r="F640" i="25"/>
  <c r="G433" i="25"/>
  <c r="I640" i="25"/>
  <c r="AP125" i="25"/>
  <c r="E431" i="25" s="1"/>
  <c r="E419" i="25"/>
  <c r="BB125" i="25"/>
  <c r="B431" i="25" s="1"/>
  <c r="B419" i="25"/>
  <c r="AL125" i="25"/>
  <c r="F431" i="25" s="1"/>
  <c r="F419" i="25"/>
  <c r="AN125" i="25"/>
  <c r="F429" i="25" s="1"/>
  <c r="F417" i="25"/>
  <c r="J640" i="25"/>
  <c r="J639" i="25"/>
  <c r="E640" i="25"/>
  <c r="AX125" i="25"/>
  <c r="C431" i="25" s="1"/>
  <c r="C419" i="25"/>
  <c r="AH125" i="25"/>
  <c r="G431" i="25" s="1"/>
  <c r="G419" i="25"/>
  <c r="O431" i="25"/>
  <c r="O432" i="25"/>
  <c r="O719" i="26"/>
  <c r="O711" i="26"/>
  <c r="O710" i="26"/>
  <c r="L656" i="26"/>
  <c r="L653" i="26"/>
  <c r="L650" i="26"/>
  <c r="M658" i="26"/>
  <c r="M642" i="26"/>
  <c r="M597" i="26"/>
  <c r="M466" i="26"/>
  <c r="M511" i="26"/>
  <c r="J571" i="26"/>
  <c r="J556" i="26"/>
  <c r="I689" i="26"/>
  <c r="I691" i="26" s="1"/>
  <c r="J688" i="26"/>
  <c r="I684" i="26"/>
  <c r="H685" i="26"/>
  <c r="H687" i="26" s="1"/>
  <c r="N642" i="26"/>
  <c r="N645" i="26" s="1"/>
  <c r="N597" i="26"/>
  <c r="N511" i="26"/>
  <c r="N466" i="26"/>
  <c r="E632" i="26"/>
  <c r="E590" i="26"/>
  <c r="E649" i="26"/>
  <c r="F650" i="26" s="1"/>
  <c r="E589" i="26"/>
  <c r="E634" i="26"/>
  <c r="J529" i="26"/>
  <c r="J530" i="26"/>
  <c r="I658" i="26"/>
  <c r="I642" i="26"/>
  <c r="I645" i="26" s="1"/>
  <c r="I597" i="26"/>
  <c r="I466" i="26"/>
  <c r="I511" i="26"/>
  <c r="I568" i="26"/>
  <c r="J558" i="26"/>
  <c r="J573" i="26"/>
  <c r="H557" i="26"/>
  <c r="H572" i="26"/>
  <c r="M568" i="26"/>
  <c r="M545" i="26"/>
  <c r="H644" i="26"/>
  <c r="H643" i="26"/>
  <c r="H504" i="26"/>
  <c r="H505" i="26"/>
  <c r="L658" i="26"/>
  <c r="L642" i="26"/>
  <c r="L511" i="26"/>
  <c r="L466" i="26"/>
  <c r="L589" i="26"/>
  <c r="D642" i="26"/>
  <c r="D658" i="26"/>
  <c r="D511" i="26"/>
  <c r="D589" i="26"/>
  <c r="D466" i="26"/>
  <c r="N568" i="26"/>
  <c r="I521" i="26"/>
  <c r="F643" i="26"/>
  <c r="F505" i="26"/>
  <c r="F644" i="26"/>
  <c r="F504" i="26"/>
  <c r="G642" i="26"/>
  <c r="G645" i="26" s="1"/>
  <c r="G466" i="26"/>
  <c r="G511" i="26"/>
  <c r="N537" i="26"/>
  <c r="M529" i="26"/>
  <c r="C642" i="26"/>
  <c r="C645" i="26" s="1"/>
  <c r="C658" i="26"/>
  <c r="C511" i="26"/>
  <c r="C466" i="26"/>
  <c r="G568" i="26"/>
  <c r="G529" i="26"/>
  <c r="C529" i="26"/>
  <c r="D521" i="26"/>
  <c r="J570" i="26"/>
  <c r="J555" i="26"/>
  <c r="I504" i="26"/>
  <c r="O642" i="26"/>
  <c r="O645" i="26" s="1"/>
  <c r="O511" i="26"/>
  <c r="O466" i="26"/>
  <c r="G677" i="26"/>
  <c r="G679" i="26" s="1"/>
  <c r="H676" i="26"/>
  <c r="J693" i="26"/>
  <c r="J695" i="26" s="1"/>
  <c r="K692" i="26"/>
  <c r="E538" i="26"/>
  <c r="E537" i="26"/>
  <c r="O649" i="26"/>
  <c r="O632" i="26"/>
  <c r="O589" i="26"/>
  <c r="O634" i="26"/>
  <c r="O603" i="26"/>
  <c r="O590" i="26"/>
  <c r="L572" i="26"/>
  <c r="L557" i="26"/>
  <c r="L644" i="26"/>
  <c r="L643" i="26"/>
  <c r="L505" i="26"/>
  <c r="L504" i="26"/>
  <c r="B571" i="26"/>
  <c r="B556" i="26"/>
  <c r="M505" i="26"/>
  <c r="J513" i="26"/>
  <c r="F538" i="26"/>
  <c r="B512" i="26"/>
  <c r="B551" i="26"/>
  <c r="M704" i="26"/>
  <c r="L705" i="26"/>
  <c r="L707" i="26" s="1"/>
  <c r="G680" i="26"/>
  <c r="F681" i="26"/>
  <c r="F683" i="26" s="1"/>
  <c r="G658" i="26"/>
  <c r="N589" i="26"/>
  <c r="M634" i="26"/>
  <c r="M590" i="26"/>
  <c r="M632" i="26"/>
  <c r="M649" i="26"/>
  <c r="M589" i="26"/>
  <c r="I603" i="26"/>
  <c r="L597" i="26"/>
  <c r="B653" i="26"/>
  <c r="B656" i="26"/>
  <c r="M537" i="26"/>
  <c r="M538" i="26"/>
  <c r="M640" i="26"/>
  <c r="G597" i="26"/>
  <c r="F529" i="26"/>
  <c r="F530" i="26"/>
  <c r="F573" i="26"/>
  <c r="F558" i="26"/>
  <c r="D572" i="26"/>
  <c r="D557" i="26"/>
  <c r="K653" i="26"/>
  <c r="K650" i="26"/>
  <c r="K656" i="26"/>
  <c r="G589" i="26"/>
  <c r="N529" i="26"/>
  <c r="D644" i="26"/>
  <c r="D643" i="26"/>
  <c r="D505" i="26"/>
  <c r="D504" i="26"/>
  <c r="K642" i="26"/>
  <c r="K645" i="26" s="1"/>
  <c r="K658" i="26"/>
  <c r="K511" i="26"/>
  <c r="K466" i="26"/>
  <c r="K545" i="26"/>
  <c r="L570" i="26"/>
  <c r="L555" i="26"/>
  <c r="D555" i="26"/>
  <c r="D570" i="26"/>
  <c r="L568" i="26"/>
  <c r="D545" i="26"/>
  <c r="K529" i="26"/>
  <c r="G504" i="26"/>
  <c r="C504" i="26"/>
  <c r="C653" i="26"/>
  <c r="C650" i="26"/>
  <c r="C656" i="26"/>
  <c r="G537" i="26"/>
  <c r="K537" i="26"/>
  <c r="C521" i="26"/>
  <c r="O529" i="26"/>
  <c r="C530" i="26"/>
  <c r="M504" i="26"/>
  <c r="I505" i="26"/>
  <c r="E505" i="26"/>
  <c r="E658" i="26"/>
  <c r="E597" i="26"/>
  <c r="E642" i="26"/>
  <c r="E466" i="26"/>
  <c r="E511" i="26"/>
  <c r="J645" i="26"/>
  <c r="C545" i="26"/>
  <c r="N573" i="26"/>
  <c r="N558" i="26"/>
  <c r="H570" i="26"/>
  <c r="H555" i="26"/>
  <c r="D538" i="26"/>
  <c r="D537" i="26"/>
  <c r="O723" i="26"/>
  <c r="E672" i="26"/>
  <c r="D673" i="26"/>
  <c r="D675" i="26" s="1"/>
  <c r="F653" i="26"/>
  <c r="F656" i="26"/>
  <c r="I634" i="26"/>
  <c r="I649" i="26"/>
  <c r="J650" i="26" s="1"/>
  <c r="I632" i="26"/>
  <c r="I590" i="26"/>
  <c r="I589" i="26"/>
  <c r="H656" i="26"/>
  <c r="H653" i="26"/>
  <c r="H650" i="26"/>
  <c r="I538" i="26"/>
  <c r="I537" i="26"/>
  <c r="C597" i="26"/>
  <c r="J653" i="26"/>
  <c r="J656" i="26"/>
  <c r="B573" i="26"/>
  <c r="B558" i="26"/>
  <c r="N571" i="26"/>
  <c r="N556" i="26"/>
  <c r="G653" i="26"/>
  <c r="G650" i="26"/>
  <c r="G656" i="26"/>
  <c r="M521" i="26"/>
  <c r="F556" i="26"/>
  <c r="F571" i="26"/>
  <c r="H658" i="26"/>
  <c r="H642" i="26"/>
  <c r="H589" i="26"/>
  <c r="H511" i="26"/>
  <c r="H466" i="26"/>
  <c r="H568" i="26"/>
  <c r="I545" i="26"/>
  <c r="K530" i="26"/>
  <c r="K504" i="26"/>
  <c r="G505" i="26"/>
  <c r="K521" i="26"/>
  <c r="B504" i="26"/>
  <c r="C505" i="26"/>
  <c r="F511" i="26"/>
  <c r="Q655" i="26"/>
  <c r="P665" i="26" s="1"/>
  <c r="P670" i="26" s="1"/>
  <c r="O640" i="26"/>
  <c r="H537" i="26"/>
  <c r="I529" i="26"/>
  <c r="M645" i="26"/>
  <c r="E645" i="26"/>
  <c r="N504" i="26"/>
  <c r="L696" i="22"/>
  <c r="K697" i="22"/>
  <c r="K699" i="22" s="1"/>
  <c r="H684" i="22"/>
  <c r="I684" i="22" s="1"/>
  <c r="K529" i="22"/>
  <c r="M568" i="22"/>
  <c r="B568" i="22"/>
  <c r="O504" i="22"/>
  <c r="AQ125" i="22"/>
  <c r="E430" i="22" s="1"/>
  <c r="E418" i="22"/>
  <c r="AR125" i="22"/>
  <c r="E429" i="22" s="1"/>
  <c r="E417" i="22"/>
  <c r="AB125" i="22"/>
  <c r="I429" i="22" s="1"/>
  <c r="I417" i="22"/>
  <c r="AM125" i="22"/>
  <c r="F430" i="22" s="1"/>
  <c r="F418" i="22"/>
  <c r="AG125" i="22"/>
  <c r="G432" i="22" s="1"/>
  <c r="G420" i="22"/>
  <c r="G421" i="22" s="1"/>
  <c r="AS125" i="22"/>
  <c r="D432" i="22" s="1"/>
  <c r="D420" i="22"/>
  <c r="D421" i="22" s="1"/>
  <c r="AX125" i="22"/>
  <c r="C431" i="22" s="1"/>
  <c r="C419" i="22"/>
  <c r="AH125" i="22"/>
  <c r="G431" i="22" s="1"/>
  <c r="G419" i="22"/>
  <c r="R125" i="22"/>
  <c r="K431" i="22" s="1"/>
  <c r="K419" i="22"/>
  <c r="AE125" i="22"/>
  <c r="H430" i="22" s="1"/>
  <c r="H418" i="22"/>
  <c r="AN125" i="22"/>
  <c r="F429" i="22" s="1"/>
  <c r="F417" i="22"/>
  <c r="X125" i="22"/>
  <c r="J429" i="22" s="1"/>
  <c r="J417" i="22"/>
  <c r="AI125" i="22"/>
  <c r="G430" i="22" s="1"/>
  <c r="G418" i="22"/>
  <c r="Y125" i="22"/>
  <c r="I432" i="22" s="1"/>
  <c r="I420" i="22"/>
  <c r="I421" i="22" s="1"/>
  <c r="AK125" i="22"/>
  <c r="F432" i="22" s="1"/>
  <c r="F640" i="22" s="1"/>
  <c r="F420" i="22"/>
  <c r="F421" i="22" s="1"/>
  <c r="AT125" i="22"/>
  <c r="D431" i="22" s="1"/>
  <c r="D419" i="22"/>
  <c r="AD125" i="22"/>
  <c r="H431" i="22" s="1"/>
  <c r="H419" i="22"/>
  <c r="I640" i="22"/>
  <c r="W125" i="22"/>
  <c r="J430" i="22" s="1"/>
  <c r="J418" i="22"/>
  <c r="AZ125" i="22"/>
  <c r="C429" i="22" s="1"/>
  <c r="C417" i="22"/>
  <c r="AJ125" i="22"/>
  <c r="G429" i="22" s="1"/>
  <c r="G417" i="22"/>
  <c r="T125" i="22"/>
  <c r="K429" i="22" s="1"/>
  <c r="K417" i="22"/>
  <c r="AA125" i="22"/>
  <c r="I430" i="22" s="1"/>
  <c r="I418" i="22"/>
  <c r="AW125" i="22"/>
  <c r="C432" i="22" s="1"/>
  <c r="C420" i="22"/>
  <c r="C421" i="22" s="1"/>
  <c r="Q125" i="22"/>
  <c r="K432" i="22" s="1"/>
  <c r="K420" i="22"/>
  <c r="K421" i="22" s="1"/>
  <c r="AC125" i="22"/>
  <c r="H432" i="22" s="1"/>
  <c r="H420" i="22"/>
  <c r="H421" i="22" s="1"/>
  <c r="AP125" i="22"/>
  <c r="E431" i="22" s="1"/>
  <c r="E419" i="22"/>
  <c r="Z125" i="22"/>
  <c r="I431" i="22" s="1"/>
  <c r="I419" i="22"/>
  <c r="AY125" i="22"/>
  <c r="C430" i="22" s="1"/>
  <c r="C418" i="22"/>
  <c r="AV125" i="22"/>
  <c r="D429" i="22" s="1"/>
  <c r="D417" i="22"/>
  <c r="AF125" i="22"/>
  <c r="H429" i="22" s="1"/>
  <c r="H417" i="22"/>
  <c r="AU125" i="22"/>
  <c r="D430" i="22" s="1"/>
  <c r="D418" i="22"/>
  <c r="S125" i="22"/>
  <c r="K430" i="22" s="1"/>
  <c r="K418" i="22"/>
  <c r="AO125" i="22"/>
  <c r="E432" i="22" s="1"/>
  <c r="E640" i="22" s="1"/>
  <c r="E420" i="22"/>
  <c r="E421" i="22" s="1"/>
  <c r="BA125" i="22"/>
  <c r="B432" i="22" s="1"/>
  <c r="B420" i="22"/>
  <c r="B421" i="22" s="1"/>
  <c r="U125" i="22"/>
  <c r="J432" i="22" s="1"/>
  <c r="J420" i="22"/>
  <c r="J421" i="22" s="1"/>
  <c r="BB125" i="22"/>
  <c r="B431" i="22" s="1"/>
  <c r="B419" i="22"/>
  <c r="AL125" i="22"/>
  <c r="F431" i="22" s="1"/>
  <c r="F419" i="22"/>
  <c r="V125" i="22"/>
  <c r="J431" i="22" s="1"/>
  <c r="J419" i="22"/>
  <c r="O723" i="25"/>
  <c r="M597" i="22"/>
  <c r="D634" i="22"/>
  <c r="N521" i="22"/>
  <c r="O643" i="22"/>
  <c r="B556" i="22"/>
  <c r="O529" i="22"/>
  <c r="B521" i="22"/>
  <c r="D573" i="22"/>
  <c r="D644" i="22"/>
  <c r="J643" i="22"/>
  <c r="I597" i="22"/>
  <c r="C545" i="22"/>
  <c r="D545" i="22"/>
  <c r="N589" i="22"/>
  <c r="E597" i="22"/>
  <c r="D649" i="22"/>
  <c r="D650" i="22" s="1"/>
  <c r="B545" i="22"/>
  <c r="N568" i="22"/>
  <c r="E505" i="22"/>
  <c r="O644" i="22"/>
  <c r="E504" i="22"/>
  <c r="L557" i="22"/>
  <c r="N570" i="22"/>
  <c r="D603" i="22"/>
  <c r="K505" i="22"/>
  <c r="I545" i="22"/>
  <c r="H597" i="22"/>
  <c r="G545" i="22"/>
  <c r="D521" i="22"/>
  <c r="M644" i="22"/>
  <c r="N558" i="22"/>
  <c r="D537" i="22"/>
  <c r="M556" i="22"/>
  <c r="N572" i="22"/>
  <c r="M505" i="22"/>
  <c r="D597" i="22"/>
  <c r="F568" i="22"/>
  <c r="H529" i="22"/>
  <c r="G529" i="22"/>
  <c r="F643" i="22"/>
  <c r="L530" i="22"/>
  <c r="H589" i="22"/>
  <c r="D589" i="22"/>
  <c r="G589" i="22"/>
  <c r="L537" i="22"/>
  <c r="J570" i="22"/>
  <c r="H530" i="22"/>
  <c r="H125" i="22"/>
  <c r="N429" i="22" s="1"/>
  <c r="N417" i="22"/>
  <c r="C125" i="22"/>
  <c r="O430" i="22" s="1"/>
  <c r="O418" i="22"/>
  <c r="I125" i="22"/>
  <c r="M432" i="22" s="1"/>
  <c r="M640" i="22" s="1"/>
  <c r="M420" i="22"/>
  <c r="M421" i="22" s="1"/>
  <c r="P655" i="22"/>
  <c r="O665" i="22" s="1"/>
  <c r="G125" i="22"/>
  <c r="N430" i="22" s="1"/>
  <c r="N418" i="22"/>
  <c r="D125" i="22"/>
  <c r="O429" i="22" s="1"/>
  <c r="O417" i="22"/>
  <c r="M125" i="22"/>
  <c r="L432" i="22" s="1"/>
  <c r="L420" i="22"/>
  <c r="L421" i="22" s="1"/>
  <c r="P125" i="22"/>
  <c r="L429" i="22" s="1"/>
  <c r="L417" i="22"/>
  <c r="E125" i="22"/>
  <c r="N432" i="22" s="1"/>
  <c r="N420" i="22"/>
  <c r="N421" i="22" s="1"/>
  <c r="O125" i="22"/>
  <c r="L430" i="22" s="1"/>
  <c r="L418" i="22"/>
  <c r="L125" i="22"/>
  <c r="M429" i="22" s="1"/>
  <c r="M417" i="22"/>
  <c r="K125" i="22"/>
  <c r="M430" i="22" s="1"/>
  <c r="M418" i="22"/>
  <c r="L589" i="22"/>
  <c r="J568" i="22"/>
  <c r="J529" i="22"/>
  <c r="F644" i="22"/>
  <c r="B603" i="22"/>
  <c r="L658" i="22"/>
  <c r="E529" i="22"/>
  <c r="L538" i="22"/>
  <c r="J545" i="22"/>
  <c r="E530" i="22"/>
  <c r="M504" i="22"/>
  <c r="I568" i="22"/>
  <c r="N505" i="22"/>
  <c r="I529" i="22"/>
  <c r="J504" i="22"/>
  <c r="G505" i="22"/>
  <c r="L597" i="22"/>
  <c r="E658" i="22"/>
  <c r="L521" i="22"/>
  <c r="O723" i="22"/>
  <c r="O719" i="25"/>
  <c r="O714" i="25"/>
  <c r="O715" i="25"/>
  <c r="F574" i="25"/>
  <c r="F552" i="25"/>
  <c r="F559" i="25"/>
  <c r="E672" i="25"/>
  <c r="D673" i="25"/>
  <c r="D675" i="25" s="1"/>
  <c r="L701" i="25"/>
  <c r="L703" i="25" s="1"/>
  <c r="M700" i="25"/>
  <c r="G677" i="25"/>
  <c r="G679" i="25" s="1"/>
  <c r="H676" i="25"/>
  <c r="H680" i="25"/>
  <c r="G681" i="25"/>
  <c r="G683" i="25" s="1"/>
  <c r="O656" i="25"/>
  <c r="O653" i="25"/>
  <c r="O650" i="25"/>
  <c r="J529" i="25"/>
  <c r="J530" i="25"/>
  <c r="K656" i="25"/>
  <c r="K653" i="25"/>
  <c r="L642" i="25"/>
  <c r="L597" i="25"/>
  <c r="L511" i="25"/>
  <c r="L466" i="25"/>
  <c r="J558" i="25"/>
  <c r="J573" i="25"/>
  <c r="H557" i="25"/>
  <c r="H572" i="25"/>
  <c r="F556" i="25"/>
  <c r="F571" i="25"/>
  <c r="H529" i="25"/>
  <c r="L537" i="25"/>
  <c r="N512" i="25"/>
  <c r="N551" i="25"/>
  <c r="L645" i="25"/>
  <c r="N466" i="25"/>
  <c r="I684" i="25"/>
  <c r="H685" i="25"/>
  <c r="H687" i="25" s="1"/>
  <c r="M696" i="25"/>
  <c r="L697" i="25"/>
  <c r="L699" i="25" s="1"/>
  <c r="J649" i="25"/>
  <c r="K650" i="25" s="1"/>
  <c r="J634" i="25"/>
  <c r="J632" i="25"/>
  <c r="J589" i="25"/>
  <c r="J590" i="25"/>
  <c r="J603" i="25"/>
  <c r="N653" i="25"/>
  <c r="N650" i="25"/>
  <c r="N656" i="25"/>
  <c r="M653" i="25"/>
  <c r="M650" i="25"/>
  <c r="M656" i="25"/>
  <c r="F530" i="25"/>
  <c r="F529" i="25"/>
  <c r="G656" i="25"/>
  <c r="G653" i="25"/>
  <c r="G650" i="25"/>
  <c r="C656" i="25"/>
  <c r="C653" i="25"/>
  <c r="C650" i="25"/>
  <c r="J570" i="25"/>
  <c r="J555" i="25"/>
  <c r="H642" i="25"/>
  <c r="H645" i="25" s="1"/>
  <c r="H511" i="25"/>
  <c r="H597" i="25"/>
  <c r="H466" i="25"/>
  <c r="H504" i="25"/>
  <c r="F573" i="25"/>
  <c r="F558" i="25"/>
  <c r="D572" i="25"/>
  <c r="D557" i="25"/>
  <c r="B571" i="25"/>
  <c r="B556" i="25"/>
  <c r="G642" i="25"/>
  <c r="G645" i="25" s="1"/>
  <c r="G597" i="25"/>
  <c r="G658" i="25"/>
  <c r="G511" i="25"/>
  <c r="G466" i="25"/>
  <c r="M545" i="25"/>
  <c r="H537" i="25"/>
  <c r="G530" i="25"/>
  <c r="P655" i="25"/>
  <c r="L568" i="25"/>
  <c r="L522" i="25"/>
  <c r="L521" i="25"/>
  <c r="M504" i="25"/>
  <c r="G568" i="25"/>
  <c r="K642" i="25"/>
  <c r="K645" i="25" s="1"/>
  <c r="K658" i="25"/>
  <c r="K597" i="25"/>
  <c r="K466" i="25"/>
  <c r="K589" i="25"/>
  <c r="K511" i="25"/>
  <c r="O711" i="25"/>
  <c r="I693" i="25"/>
  <c r="I695" i="25" s="1"/>
  <c r="J692" i="25"/>
  <c r="E653" i="25"/>
  <c r="E650" i="25"/>
  <c r="E656" i="25"/>
  <c r="I689" i="25"/>
  <c r="I691" i="25" s="1"/>
  <c r="J688" i="25"/>
  <c r="I653" i="25"/>
  <c r="I650" i="25"/>
  <c r="I656" i="25"/>
  <c r="H589" i="25"/>
  <c r="H653" i="25"/>
  <c r="H650" i="25"/>
  <c r="H656" i="25"/>
  <c r="L545" i="25"/>
  <c r="K590" i="25"/>
  <c r="F570" i="25"/>
  <c r="F555" i="25"/>
  <c r="D642" i="25"/>
  <c r="D645" i="25" s="1"/>
  <c r="D597" i="25"/>
  <c r="D511" i="25"/>
  <c r="D466" i="25"/>
  <c r="B573" i="25"/>
  <c r="B558" i="25"/>
  <c r="N571" i="25"/>
  <c r="N556" i="25"/>
  <c r="L570" i="25"/>
  <c r="L555" i="25"/>
  <c r="D589" i="25"/>
  <c r="F653" i="25"/>
  <c r="F650" i="25"/>
  <c r="F656" i="25"/>
  <c r="M537" i="25"/>
  <c r="D529" i="25"/>
  <c r="L529" i="25"/>
  <c r="M521" i="25"/>
  <c r="C529" i="25"/>
  <c r="D504" i="25"/>
  <c r="J512" i="25"/>
  <c r="J551" i="25"/>
  <c r="B512" i="25"/>
  <c r="B551" i="25"/>
  <c r="H568" i="25"/>
  <c r="I642" i="25"/>
  <c r="I645" i="25" s="1"/>
  <c r="I466" i="25"/>
  <c r="I511" i="25"/>
  <c r="J466" i="25"/>
  <c r="I568" i="25"/>
  <c r="G521" i="25"/>
  <c r="L504" i="25"/>
  <c r="J645" i="25"/>
  <c r="H555" i="25"/>
  <c r="H570" i="25"/>
  <c r="M704" i="25"/>
  <c r="L705" i="25"/>
  <c r="L707" i="25" s="1"/>
  <c r="L656" i="25"/>
  <c r="L650" i="25"/>
  <c r="L653" i="25"/>
  <c r="H545" i="25"/>
  <c r="M642" i="25"/>
  <c r="M645" i="25" s="1"/>
  <c r="M466" i="25"/>
  <c r="M511" i="25"/>
  <c r="B570" i="25"/>
  <c r="B555" i="25"/>
  <c r="N558" i="25"/>
  <c r="N573" i="25"/>
  <c r="L557" i="25"/>
  <c r="L572" i="25"/>
  <c r="J556" i="25"/>
  <c r="J571" i="25"/>
  <c r="D656" i="25"/>
  <c r="D653" i="25"/>
  <c r="D650" i="25"/>
  <c r="B653" i="25"/>
  <c r="B656" i="25"/>
  <c r="D568" i="25"/>
  <c r="G504" i="25"/>
  <c r="M568" i="25"/>
  <c r="K530" i="25"/>
  <c r="C530" i="25"/>
  <c r="C642" i="25"/>
  <c r="C645" i="25" s="1"/>
  <c r="C658" i="25"/>
  <c r="C597" i="25"/>
  <c r="C511" i="25"/>
  <c r="C466" i="25"/>
  <c r="G545" i="25"/>
  <c r="O642" i="25"/>
  <c r="O645" i="25" s="1"/>
  <c r="O597" i="25"/>
  <c r="O658" i="25"/>
  <c r="O511" i="25"/>
  <c r="O466" i="25"/>
  <c r="O521" i="25"/>
  <c r="E642" i="25"/>
  <c r="E645" i="25" s="1"/>
  <c r="E511" i="25"/>
  <c r="E466" i="25"/>
  <c r="O568" i="25"/>
  <c r="D537" i="25"/>
  <c r="C521" i="25"/>
  <c r="D555" i="25"/>
  <c r="D570" i="25"/>
  <c r="N645" i="25"/>
  <c r="L665" i="24"/>
  <c r="L670" i="24" s="1"/>
  <c r="H665" i="24"/>
  <c r="H670" i="24" s="1"/>
  <c r="K665" i="24"/>
  <c r="K670" i="24" s="1"/>
  <c r="F665" i="24"/>
  <c r="F670" i="24" s="1"/>
  <c r="B665" i="24"/>
  <c r="B670" i="24" s="1"/>
  <c r="O665" i="24"/>
  <c r="O670" i="24" s="1"/>
  <c r="J665" i="24"/>
  <c r="J670" i="24" s="1"/>
  <c r="E665" i="24"/>
  <c r="E670" i="24" s="1"/>
  <c r="N665" i="24"/>
  <c r="N670" i="24" s="1"/>
  <c r="I665" i="24"/>
  <c r="I670" i="24" s="1"/>
  <c r="D665" i="24"/>
  <c r="D670" i="24" s="1"/>
  <c r="M665" i="24"/>
  <c r="M670" i="24" s="1"/>
  <c r="G665" i="24"/>
  <c r="G670" i="24" s="1"/>
  <c r="C665" i="24"/>
  <c r="C670" i="24" s="1"/>
  <c r="F676" i="24"/>
  <c r="E677" i="24"/>
  <c r="E679" i="24" s="1"/>
  <c r="O658" i="24"/>
  <c r="H656" i="24"/>
  <c r="H653" i="24"/>
  <c r="H650" i="24"/>
  <c r="K521" i="24"/>
  <c r="K522" i="24"/>
  <c r="G653" i="24"/>
  <c r="G650" i="24"/>
  <c r="G656" i="24"/>
  <c r="O653" i="24"/>
  <c r="O656" i="24"/>
  <c r="C537" i="24"/>
  <c r="H522" i="24"/>
  <c r="H521" i="24"/>
  <c r="C644" i="24"/>
  <c r="C643" i="24"/>
  <c r="C505" i="24"/>
  <c r="C504" i="24"/>
  <c r="G642" i="24"/>
  <c r="G658" i="24"/>
  <c r="G597" i="24"/>
  <c r="G511" i="24"/>
  <c r="G466" i="24"/>
  <c r="N597" i="24"/>
  <c r="N642" i="24"/>
  <c r="N511" i="24"/>
  <c r="N466" i="24"/>
  <c r="L573" i="24"/>
  <c r="L558" i="24"/>
  <c r="J572" i="24"/>
  <c r="J557" i="24"/>
  <c r="H571" i="24"/>
  <c r="H556" i="24"/>
  <c r="F570" i="24"/>
  <c r="F555" i="24"/>
  <c r="N645" i="24"/>
  <c r="E642" i="24"/>
  <c r="E658" i="24"/>
  <c r="E511" i="24"/>
  <c r="E466" i="24"/>
  <c r="H466" i="24"/>
  <c r="D551" i="24"/>
  <c r="D512" i="24"/>
  <c r="E645" i="24"/>
  <c r="I684" i="24"/>
  <c r="H685" i="24"/>
  <c r="H687" i="24" s="1"/>
  <c r="H680" i="24"/>
  <c r="G681" i="24"/>
  <c r="G683" i="24" s="1"/>
  <c r="J529" i="24"/>
  <c r="J530" i="24"/>
  <c r="G521" i="24"/>
  <c r="G522" i="24"/>
  <c r="K653" i="24"/>
  <c r="K650" i="24"/>
  <c r="K656" i="24"/>
  <c r="K663" i="24" s="1"/>
  <c r="I537" i="24"/>
  <c r="I538" i="24"/>
  <c r="L656" i="24"/>
  <c r="L650" i="24"/>
  <c r="L653" i="24"/>
  <c r="M653" i="24"/>
  <c r="M650" i="24"/>
  <c r="M656" i="24"/>
  <c r="M663" i="24" s="1"/>
  <c r="C538" i="24"/>
  <c r="D522" i="24"/>
  <c r="D521" i="24"/>
  <c r="C658" i="24"/>
  <c r="C642" i="24"/>
  <c r="C597" i="24"/>
  <c r="C466" i="24"/>
  <c r="C511" i="24"/>
  <c r="H570" i="24"/>
  <c r="H555" i="24"/>
  <c r="J642" i="24"/>
  <c r="J511" i="24"/>
  <c r="J466" i="24"/>
  <c r="H573" i="24"/>
  <c r="H558" i="24"/>
  <c r="F572" i="24"/>
  <c r="F557" i="24"/>
  <c r="D571" i="24"/>
  <c r="D556" i="24"/>
  <c r="B570" i="24"/>
  <c r="B555" i="24"/>
  <c r="L645" i="24"/>
  <c r="H645" i="24"/>
  <c r="D645" i="24"/>
  <c r="L466" i="24"/>
  <c r="H551" i="24"/>
  <c r="H512" i="24"/>
  <c r="H513" i="24"/>
  <c r="E504" i="24"/>
  <c r="M704" i="24"/>
  <c r="L705" i="24"/>
  <c r="L707" i="24" s="1"/>
  <c r="I693" i="24"/>
  <c r="I695" i="24" s="1"/>
  <c r="J692" i="24"/>
  <c r="O700" i="24"/>
  <c r="O701" i="24" s="1"/>
  <c r="N701" i="24"/>
  <c r="N703" i="24" s="1"/>
  <c r="N696" i="24"/>
  <c r="M697" i="24"/>
  <c r="M699" i="24" s="1"/>
  <c r="N649" i="24"/>
  <c r="N634" i="24"/>
  <c r="N632" i="24"/>
  <c r="N589" i="24"/>
  <c r="N603" i="24"/>
  <c r="N590" i="24"/>
  <c r="D656" i="24"/>
  <c r="D663" i="24" s="1"/>
  <c r="D650" i="24"/>
  <c r="D653" i="24"/>
  <c r="J538" i="24"/>
  <c r="J537" i="24"/>
  <c r="F529" i="24"/>
  <c r="F530" i="24"/>
  <c r="C521" i="24"/>
  <c r="C522" i="24"/>
  <c r="E537" i="24"/>
  <c r="E538" i="24"/>
  <c r="F656" i="24"/>
  <c r="F653" i="24"/>
  <c r="F650" i="24"/>
  <c r="B656" i="24"/>
  <c r="B653" i="24"/>
  <c r="I653" i="24"/>
  <c r="I650" i="24"/>
  <c r="I656" i="24"/>
  <c r="E653" i="24"/>
  <c r="E650" i="24"/>
  <c r="E656" i="24"/>
  <c r="C530" i="24"/>
  <c r="K644" i="24"/>
  <c r="K643" i="24"/>
  <c r="K505" i="24"/>
  <c r="K504" i="24"/>
  <c r="L570" i="24"/>
  <c r="L555" i="24"/>
  <c r="J645" i="24"/>
  <c r="O642" i="24"/>
  <c r="O597" i="24"/>
  <c r="O529" i="24"/>
  <c r="O511" i="24"/>
  <c r="O466" i="24"/>
  <c r="O504" i="24"/>
  <c r="O521" i="24"/>
  <c r="I522" i="24"/>
  <c r="F642" i="24"/>
  <c r="F645" i="24" s="1"/>
  <c r="F597" i="24"/>
  <c r="F511" i="24"/>
  <c r="F466" i="24"/>
  <c r="D573" i="24"/>
  <c r="D558" i="24"/>
  <c r="B572" i="24"/>
  <c r="B557" i="24"/>
  <c r="N570" i="24"/>
  <c r="N555" i="24"/>
  <c r="D570" i="24"/>
  <c r="D555" i="24"/>
  <c r="L505" i="24"/>
  <c r="D505" i="24"/>
  <c r="M642" i="24"/>
  <c r="M645" i="24" s="1"/>
  <c r="M658" i="24"/>
  <c r="M511" i="24"/>
  <c r="M466" i="24"/>
  <c r="L551" i="24"/>
  <c r="L512" i="24"/>
  <c r="N708" i="24"/>
  <c r="M709" i="24"/>
  <c r="M711" i="24" s="1"/>
  <c r="E672" i="24"/>
  <c r="D673" i="24"/>
  <c r="D675" i="24" s="1"/>
  <c r="O719" i="24"/>
  <c r="O712" i="24"/>
  <c r="O713" i="24" s="1"/>
  <c r="N713" i="24"/>
  <c r="N715" i="24" s="1"/>
  <c r="K688" i="24"/>
  <c r="J689" i="24"/>
  <c r="J691" i="24" s="1"/>
  <c r="J656" i="24"/>
  <c r="J653" i="24"/>
  <c r="J650" i="24"/>
  <c r="F538" i="24"/>
  <c r="F537" i="24"/>
  <c r="C653" i="24"/>
  <c r="C650" i="24"/>
  <c r="C656" i="24"/>
  <c r="O590" i="24"/>
  <c r="G538" i="24"/>
  <c r="L522" i="24"/>
  <c r="L521" i="24"/>
  <c r="G644" i="24"/>
  <c r="G643" i="24"/>
  <c r="G505" i="24"/>
  <c r="G504" i="24"/>
  <c r="K658" i="24"/>
  <c r="K642" i="24"/>
  <c r="K597" i="24"/>
  <c r="K466" i="24"/>
  <c r="K511" i="24"/>
  <c r="L513" i="24" s="1"/>
  <c r="G545" i="24"/>
  <c r="O645" i="24"/>
  <c r="B597" i="24"/>
  <c r="B511" i="24"/>
  <c r="N572" i="24"/>
  <c r="N557" i="24"/>
  <c r="L571" i="24"/>
  <c r="L556" i="24"/>
  <c r="J570" i="24"/>
  <c r="J555" i="24"/>
  <c r="N640" i="24"/>
  <c r="O568" i="24"/>
  <c r="N529" i="24"/>
  <c r="N504" i="24"/>
  <c r="I642" i="24"/>
  <c r="I658" i="24"/>
  <c r="I511" i="24"/>
  <c r="I466" i="24"/>
  <c r="D466" i="24"/>
  <c r="I645" i="24"/>
  <c r="O711" i="22"/>
  <c r="O710" i="22"/>
  <c r="O714" i="22"/>
  <c r="O715" i="22"/>
  <c r="E677" i="22"/>
  <c r="E679" i="22" s="1"/>
  <c r="F676" i="22"/>
  <c r="I693" i="22"/>
  <c r="I695" i="22" s="1"/>
  <c r="J692" i="22"/>
  <c r="O719" i="22"/>
  <c r="G653" i="22"/>
  <c r="G656" i="22"/>
  <c r="G537" i="22"/>
  <c r="G538" i="22"/>
  <c r="E522" i="22"/>
  <c r="E521" i="22"/>
  <c r="L570" i="22"/>
  <c r="L555" i="22"/>
  <c r="E558" i="22"/>
  <c r="E573" i="22"/>
  <c r="F642" i="22"/>
  <c r="F511" i="22"/>
  <c r="F658" i="22"/>
  <c r="F597" i="22"/>
  <c r="F466" i="22"/>
  <c r="N537" i="22"/>
  <c r="N529" i="22"/>
  <c r="G642" i="22"/>
  <c r="G645" i="22" s="1"/>
  <c r="G658" i="22"/>
  <c r="G597" i="22"/>
  <c r="G466" i="22"/>
  <c r="G511" i="22"/>
  <c r="E545" i="22"/>
  <c r="F522" i="22"/>
  <c r="G504" i="22"/>
  <c r="C504" i="22"/>
  <c r="J642" i="22"/>
  <c r="J511" i="22"/>
  <c r="J597" i="22"/>
  <c r="J466" i="22"/>
  <c r="C568" i="22"/>
  <c r="D529" i="22"/>
  <c r="D504" i="22"/>
  <c r="J521" i="22"/>
  <c r="J649" i="22"/>
  <c r="J590" i="22"/>
  <c r="J589" i="22"/>
  <c r="J634" i="22"/>
  <c r="J632" i="22"/>
  <c r="O658" i="22"/>
  <c r="M634" i="22"/>
  <c r="M632" i="22"/>
  <c r="M649" i="22"/>
  <c r="M603" i="22"/>
  <c r="M590" i="22"/>
  <c r="M589" i="22"/>
  <c r="J603" i="22"/>
  <c r="N656" i="22"/>
  <c r="N653" i="22"/>
  <c r="K653" i="22"/>
  <c r="K650" i="22"/>
  <c r="K656" i="22"/>
  <c r="K590" i="22"/>
  <c r="C538" i="22"/>
  <c r="C537" i="22"/>
  <c r="H570" i="22"/>
  <c r="H555" i="22"/>
  <c r="G570" i="22"/>
  <c r="G555" i="22"/>
  <c r="L642" i="22"/>
  <c r="L511" i="22"/>
  <c r="L466" i="22"/>
  <c r="F537" i="22"/>
  <c r="M642" i="22"/>
  <c r="M511" i="22"/>
  <c r="M466" i="22"/>
  <c r="C658" i="22"/>
  <c r="C597" i="22"/>
  <c r="C642" i="22"/>
  <c r="C645" i="22" s="1"/>
  <c r="C466" i="22"/>
  <c r="C511" i="22"/>
  <c r="L568" i="22"/>
  <c r="B658" i="22"/>
  <c r="B597" i="22"/>
  <c r="B511" i="22"/>
  <c r="O642" i="22"/>
  <c r="O597" i="22"/>
  <c r="O466" i="22"/>
  <c r="O511" i="22"/>
  <c r="L645" i="22"/>
  <c r="B504" i="22"/>
  <c r="I689" i="22"/>
  <c r="I691" i="22" s="1"/>
  <c r="J688" i="22"/>
  <c r="F649" i="22"/>
  <c r="F590" i="22"/>
  <c r="F589" i="22"/>
  <c r="F632" i="22"/>
  <c r="F634" i="22"/>
  <c r="I649" i="22"/>
  <c r="I634" i="22"/>
  <c r="I632" i="22"/>
  <c r="I603" i="22"/>
  <c r="I590" i="22"/>
  <c r="I589" i="22"/>
  <c r="L653" i="22"/>
  <c r="L650" i="22"/>
  <c r="L656" i="22"/>
  <c r="G590" i="22"/>
  <c r="C656" i="22"/>
  <c r="C653" i="22"/>
  <c r="M521" i="22"/>
  <c r="M522" i="22"/>
  <c r="D570" i="22"/>
  <c r="D555" i="22"/>
  <c r="N522" i="22"/>
  <c r="H642" i="22"/>
  <c r="H645" i="22" s="1"/>
  <c r="H568" i="22"/>
  <c r="H511" i="22"/>
  <c r="H466" i="22"/>
  <c r="H537" i="22"/>
  <c r="C555" i="22"/>
  <c r="C570" i="22"/>
  <c r="E642" i="22"/>
  <c r="E645" i="22" s="1"/>
  <c r="E511" i="22"/>
  <c r="E466" i="22"/>
  <c r="D568" i="22"/>
  <c r="O555" i="22"/>
  <c r="O570" i="22"/>
  <c r="L545" i="22"/>
  <c r="I642" i="22"/>
  <c r="I645" i="22" s="1"/>
  <c r="I511" i="22"/>
  <c r="I466" i="22"/>
  <c r="O556" i="22"/>
  <c r="O571" i="22"/>
  <c r="L504" i="22"/>
  <c r="M704" i="22"/>
  <c r="L705" i="22"/>
  <c r="L707" i="22" s="1"/>
  <c r="E672" i="22"/>
  <c r="D673" i="22"/>
  <c r="D675" i="22" s="1"/>
  <c r="L701" i="22"/>
  <c r="L703" i="22" s="1"/>
  <c r="M700" i="22"/>
  <c r="H680" i="22"/>
  <c r="G681" i="22"/>
  <c r="G683" i="22" s="1"/>
  <c r="B649" i="22"/>
  <c r="B589" i="22"/>
  <c r="B632" i="22"/>
  <c r="B634" i="22"/>
  <c r="H656" i="22"/>
  <c r="H653" i="22"/>
  <c r="H650" i="22"/>
  <c r="E634" i="22"/>
  <c r="E632" i="22"/>
  <c r="E603" i="22"/>
  <c r="E590" i="22"/>
  <c r="E649" i="22"/>
  <c r="E589" i="22"/>
  <c r="F603" i="22"/>
  <c r="O653" i="22"/>
  <c r="O650" i="22"/>
  <c r="C590" i="22"/>
  <c r="K537" i="22"/>
  <c r="K538" i="22"/>
  <c r="I521" i="22"/>
  <c r="I522" i="22"/>
  <c r="O656" i="22"/>
  <c r="J522" i="22"/>
  <c r="N511" i="22"/>
  <c r="N642" i="22"/>
  <c r="N645" i="22" s="1"/>
  <c r="N597" i="22"/>
  <c r="N466" i="22"/>
  <c r="D642" i="22"/>
  <c r="D645" i="22" s="1"/>
  <c r="D511" i="22"/>
  <c r="D466" i="22"/>
  <c r="H538" i="22"/>
  <c r="H521" i="22"/>
  <c r="N504" i="22"/>
  <c r="K642" i="22"/>
  <c r="K645" i="22" s="1"/>
  <c r="K597" i="22"/>
  <c r="K658" i="22"/>
  <c r="K511" i="22"/>
  <c r="K466" i="22"/>
  <c r="M545" i="22"/>
  <c r="M537" i="22"/>
  <c r="E537" i="22"/>
  <c r="M529" i="22"/>
  <c r="F521" i="22"/>
  <c r="G568" i="22"/>
  <c r="H545" i="22"/>
  <c r="D538" i="22"/>
  <c r="F504" i="22"/>
  <c r="H504" i="22"/>
  <c r="M423" i="18"/>
  <c r="J423" i="18"/>
  <c r="H423" i="18"/>
  <c r="G423" i="18"/>
  <c r="D423" i="18"/>
  <c r="B423" i="18"/>
  <c r="BJ125" i="18"/>
  <c r="M543" i="18"/>
  <c r="K543" i="18"/>
  <c r="D409" i="18"/>
  <c r="L409" i="18"/>
  <c r="M409" i="18"/>
  <c r="I415" i="18"/>
  <c r="M425" i="18"/>
  <c r="J425" i="18"/>
  <c r="G425" i="18"/>
  <c r="D425" i="18"/>
  <c r="BD125" i="18"/>
  <c r="N541" i="18"/>
  <c r="N548" i="18" s="1"/>
  <c r="L541" i="18"/>
  <c r="K541" i="18"/>
  <c r="I541" i="18"/>
  <c r="H541" i="18"/>
  <c r="F541" i="18"/>
  <c r="E541" i="18"/>
  <c r="C541" i="18"/>
  <c r="B541" i="18"/>
  <c r="B548" i="18" s="1"/>
  <c r="D361" i="18"/>
  <c r="L361" i="18"/>
  <c r="E367" i="18"/>
  <c r="M367" i="18"/>
  <c r="L379" i="18"/>
  <c r="C391" i="18"/>
  <c r="G391" i="18"/>
  <c r="K391" i="18"/>
  <c r="O391" i="18"/>
  <c r="AM123" i="18"/>
  <c r="AY123" i="18"/>
  <c r="L424" i="18"/>
  <c r="I424" i="18"/>
  <c r="F424" i="18"/>
  <c r="C424" i="18"/>
  <c r="BI125" i="18"/>
  <c r="N425" i="18"/>
  <c r="H425" i="18"/>
  <c r="O540" i="18"/>
  <c r="F540" i="18"/>
  <c r="E540" i="18"/>
  <c r="D391" i="18"/>
  <c r="L391" i="18"/>
  <c r="D397" i="18"/>
  <c r="H397" i="18"/>
  <c r="L397" i="18"/>
  <c r="G409" i="18"/>
  <c r="O409" i="18"/>
  <c r="K415" i="18"/>
  <c r="C397" i="18"/>
  <c r="K397" i="18"/>
  <c r="O397" i="18"/>
  <c r="B452" i="18"/>
  <c r="B409" i="18"/>
  <c r="N409" i="18"/>
  <c r="I507" i="18"/>
  <c r="E509" i="18"/>
  <c r="I509" i="18"/>
  <c r="C510" i="18"/>
  <c r="G510" i="18"/>
  <c r="G550" i="18" s="1"/>
  <c r="O510" i="18"/>
  <c r="D484" i="18"/>
  <c r="G507" i="18"/>
  <c r="E508" i="18"/>
  <c r="C509" i="18"/>
  <c r="O509" i="18"/>
  <c r="O549" i="18" s="1"/>
  <c r="B520" i="18"/>
  <c r="F520" i="18"/>
  <c r="F521" i="18" s="1"/>
  <c r="J520" i="18"/>
  <c r="B528" i="18"/>
  <c r="B536" i="18"/>
  <c r="D567" i="18"/>
  <c r="D581" i="18"/>
  <c r="H581" i="18"/>
  <c r="L605" i="18"/>
  <c r="F606" i="18"/>
  <c r="J606" i="18"/>
  <c r="D607" i="18"/>
  <c r="H607" i="18"/>
  <c r="E683" i="18"/>
  <c r="G684" i="18"/>
  <c r="I693" i="18"/>
  <c r="N712" i="18"/>
  <c r="N713" i="18" s="1"/>
  <c r="N715" i="18" s="1"/>
  <c r="O716" i="18"/>
  <c r="O717" i="18" s="1"/>
  <c r="O718" i="18" s="1"/>
  <c r="F123" i="19"/>
  <c r="J123" i="19"/>
  <c r="J125" i="19" s="1"/>
  <c r="R123" i="19"/>
  <c r="K419" i="19" s="1"/>
  <c r="V123" i="19"/>
  <c r="V125" i="19" s="1"/>
  <c r="AD123" i="19"/>
  <c r="AH123" i="19"/>
  <c r="AH125" i="19" s="1"/>
  <c r="AP123" i="19"/>
  <c r="AT123" i="19"/>
  <c r="AT125" i="19" s="1"/>
  <c r="BB123" i="19"/>
  <c r="N426" i="19"/>
  <c r="H426" i="19"/>
  <c r="H427" i="19" s="1"/>
  <c r="B426" i="19"/>
  <c r="BH125" i="19"/>
  <c r="BL125" i="19"/>
  <c r="D540" i="19"/>
  <c r="D355" i="19"/>
  <c r="H355" i="19"/>
  <c r="L355" i="19"/>
  <c r="D367" i="19"/>
  <c r="H367" i="19"/>
  <c r="L367" i="19"/>
  <c r="G373" i="19"/>
  <c r="D385" i="19"/>
  <c r="H385" i="19"/>
  <c r="C391" i="19"/>
  <c r="O391" i="19"/>
  <c r="B397" i="19"/>
  <c r="F397" i="19"/>
  <c r="E445" i="19"/>
  <c r="I458" i="19"/>
  <c r="E409" i="19"/>
  <c r="H503" i="19"/>
  <c r="H504" i="19" s="1"/>
  <c r="N520" i="19"/>
  <c r="F567" i="19"/>
  <c r="J581" i="19"/>
  <c r="B588" i="19"/>
  <c r="M605" i="19"/>
  <c r="M607" i="19"/>
  <c r="D679" i="19"/>
  <c r="B496" i="19"/>
  <c r="J496" i="15"/>
  <c r="H439" i="18"/>
  <c r="F465" i="18"/>
  <c r="J472" i="18"/>
  <c r="B478" i="18"/>
  <c r="L478" i="18"/>
  <c r="D490" i="18"/>
  <c r="N503" i="18"/>
  <c r="O505" i="18" s="1"/>
  <c r="L503" i="18"/>
  <c r="C520" i="18"/>
  <c r="O520" i="18"/>
  <c r="K536" i="18"/>
  <c r="O581" i="18"/>
  <c r="M715" i="18"/>
  <c r="K123" i="19"/>
  <c r="K125" i="19" s="1"/>
  <c r="M429" i="19" s="1"/>
  <c r="W123" i="19"/>
  <c r="W125" i="19" s="1"/>
  <c r="J429" i="19" s="1"/>
  <c r="AI123" i="19"/>
  <c r="AU123" i="19"/>
  <c r="N425" i="19"/>
  <c r="M425" i="19"/>
  <c r="K425" i="19"/>
  <c r="J425" i="19"/>
  <c r="I425" i="19"/>
  <c r="H425" i="19"/>
  <c r="G425" i="19"/>
  <c r="F425" i="19"/>
  <c r="E425" i="19"/>
  <c r="D425" i="19"/>
  <c r="C425" i="19"/>
  <c r="B425" i="19"/>
  <c r="M543" i="19"/>
  <c r="M550" i="19" s="1"/>
  <c r="M558" i="19" s="1"/>
  <c r="L543" i="19"/>
  <c r="K543" i="19"/>
  <c r="J543" i="19"/>
  <c r="J550" i="19" s="1"/>
  <c r="I543" i="19"/>
  <c r="I550" i="19" s="1"/>
  <c r="I573" i="19" s="1"/>
  <c r="H543" i="19"/>
  <c r="G543" i="19"/>
  <c r="F543" i="19"/>
  <c r="E543" i="19"/>
  <c r="D543" i="19"/>
  <c r="C543" i="19"/>
  <c r="D391" i="19"/>
  <c r="H391" i="19"/>
  <c r="L391" i="19"/>
  <c r="K397" i="19"/>
  <c r="E484" i="19"/>
  <c r="O484" i="19"/>
  <c r="E520" i="19"/>
  <c r="K567" i="19"/>
  <c r="G581" i="19"/>
  <c r="E608" i="19"/>
  <c r="C496" i="18"/>
  <c r="K496" i="18"/>
  <c r="G496" i="19"/>
  <c r="K496" i="19"/>
  <c r="G691" i="18"/>
  <c r="N424" i="19"/>
  <c r="M424" i="19"/>
  <c r="L424" i="19"/>
  <c r="I424" i="19"/>
  <c r="H424" i="19"/>
  <c r="G424" i="19"/>
  <c r="F424" i="19"/>
  <c r="D424" i="19"/>
  <c r="C424" i="19"/>
  <c r="BJ125" i="19"/>
  <c r="M542" i="19"/>
  <c r="J542" i="19"/>
  <c r="G542" i="19"/>
  <c r="D542" i="19"/>
  <c r="B581" i="19"/>
  <c r="D605" i="19"/>
  <c r="H605" i="19"/>
  <c r="L605" i="19"/>
  <c r="B606" i="19"/>
  <c r="F606" i="19"/>
  <c r="J606" i="19"/>
  <c r="N606" i="19"/>
  <c r="D607" i="19"/>
  <c r="H607" i="19"/>
  <c r="L607" i="19"/>
  <c r="J608" i="19"/>
  <c r="N496" i="18"/>
  <c r="K605" i="19"/>
  <c r="K606" i="19"/>
  <c r="I607" i="19"/>
  <c r="O540" i="19"/>
  <c r="O547" i="19" s="1"/>
  <c r="L540" i="19"/>
  <c r="I540" i="19"/>
  <c r="I547" i="19" s="1"/>
  <c r="I570" i="19" s="1"/>
  <c r="F540" i="19"/>
  <c r="C540" i="19"/>
  <c r="C547" i="19" s="1"/>
  <c r="K484" i="19"/>
  <c r="I484" i="19"/>
  <c r="E536" i="19"/>
  <c r="O536" i="19"/>
  <c r="L484" i="19"/>
  <c r="L536" i="19"/>
  <c r="F478" i="19"/>
  <c r="N542" i="19"/>
  <c r="K542" i="19"/>
  <c r="K549" i="19" s="1"/>
  <c r="K572" i="19" s="1"/>
  <c r="H542" i="19"/>
  <c r="H549" i="19" s="1"/>
  <c r="H557" i="19" s="1"/>
  <c r="E542" i="19"/>
  <c r="B542" i="19"/>
  <c r="I478" i="19"/>
  <c r="G478" i="19"/>
  <c r="G536" i="19"/>
  <c r="G538" i="19" s="1"/>
  <c r="O567" i="19"/>
  <c r="E490" i="19"/>
  <c r="O490" i="19"/>
  <c r="B503" i="19"/>
  <c r="N503" i="19"/>
  <c r="N644" i="19" s="1"/>
  <c r="D528" i="19"/>
  <c r="J540" i="19"/>
  <c r="B507" i="19"/>
  <c r="D472" i="19"/>
  <c r="N540" i="19"/>
  <c r="N547" i="19" s="1"/>
  <c r="K540" i="19"/>
  <c r="H540" i="19"/>
  <c r="E540" i="19"/>
  <c r="B540" i="19"/>
  <c r="G472" i="19"/>
  <c r="E472" i="19"/>
  <c r="F490" i="19"/>
  <c r="I503" i="19"/>
  <c r="I505" i="19" s="1"/>
  <c r="E528" i="19"/>
  <c r="E530" i="19" s="1"/>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F496" i="19"/>
  <c r="M540" i="19"/>
  <c r="G540" i="19"/>
  <c r="G547" i="19" s="1"/>
  <c r="G570" i="19" s="1"/>
  <c r="B543" i="19"/>
  <c r="N543" i="19"/>
  <c r="N581" i="19"/>
  <c r="H496" i="19"/>
  <c r="L542" i="19"/>
  <c r="I542" i="19"/>
  <c r="I549" i="19" s="1"/>
  <c r="F542" i="19"/>
  <c r="C542" i="19"/>
  <c r="C549" i="19" s="1"/>
  <c r="O550" i="19"/>
  <c r="O573"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E125" i="19"/>
  <c r="Q123" i="19"/>
  <c r="Q125" i="19" s="1"/>
  <c r="AC123" i="19"/>
  <c r="AC125" i="19" s="1"/>
  <c r="AO123" i="19"/>
  <c r="E419" i="19" s="1"/>
  <c r="BA123" i="19"/>
  <c r="BA125" i="19" s="1"/>
  <c r="M423" i="19"/>
  <c r="J423" i="19"/>
  <c r="G423" i="19"/>
  <c r="D423" i="19"/>
  <c r="M391" i="19"/>
  <c r="C397" i="19"/>
  <c r="O397" i="19"/>
  <c r="L426" i="19"/>
  <c r="L427" i="19" s="1"/>
  <c r="I426" i="19"/>
  <c r="I427" i="19" s="1"/>
  <c r="F426" i="19"/>
  <c r="F427" i="19" s="1"/>
  <c r="C426" i="19"/>
  <c r="C427" i="19" s="1"/>
  <c r="K385" i="19"/>
  <c r="D397" i="19"/>
  <c r="F361" i="19"/>
  <c r="AE123" i="19"/>
  <c r="AE125" i="19" s="1"/>
  <c r="H429" i="19" s="1"/>
  <c r="AQ123" i="19"/>
  <c r="AQ125" i="19" s="1"/>
  <c r="E429" i="19" s="1"/>
  <c r="BC123" i="19"/>
  <c r="BC125" i="19" s="1"/>
  <c r="B424" i="19"/>
  <c r="K409" i="19"/>
  <c r="C415" i="19"/>
  <c r="E361" i="19"/>
  <c r="K373" i="19"/>
  <c r="L409" i="19"/>
  <c r="J417" i="19"/>
  <c r="I123" i="19"/>
  <c r="I125" i="19" s="1"/>
  <c r="M431"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M530" i="18" s="1"/>
  <c r="L567" i="18"/>
  <c r="M581" i="18"/>
  <c r="G496" i="18"/>
  <c r="G478" i="18"/>
  <c r="I484" i="18"/>
  <c r="D503" i="18"/>
  <c r="C528" i="18"/>
  <c r="N543" i="18"/>
  <c r="N550" i="18" s="1"/>
  <c r="K540" i="18"/>
  <c r="B540" i="18"/>
  <c r="H472" i="18"/>
  <c r="J478" i="18"/>
  <c r="L484" i="18"/>
  <c r="K490" i="18"/>
  <c r="N536" i="18"/>
  <c r="M567" i="18"/>
  <c r="G543" i="18"/>
  <c r="N540" i="18"/>
  <c r="H540" i="18"/>
  <c r="G465" i="18"/>
  <c r="G642" i="18" s="1"/>
  <c r="O550" i="18"/>
  <c r="B490" i="18"/>
  <c r="N490" i="18"/>
  <c r="O528" i="18"/>
  <c r="O530" i="18" s="1"/>
  <c r="O536" i="18"/>
  <c r="N567" i="18"/>
  <c r="C581" i="18"/>
  <c r="I496" i="18"/>
  <c r="L472" i="18"/>
  <c r="M510" i="18"/>
  <c r="D520" i="18"/>
  <c r="N520" i="18"/>
  <c r="O522" i="18" s="1"/>
  <c r="F536" i="18"/>
  <c r="E543" i="18"/>
  <c r="M541" i="18"/>
  <c r="J541" i="18"/>
  <c r="G541" i="18"/>
  <c r="D541" i="18"/>
  <c r="D548" i="18" s="1"/>
  <c r="K465" i="18"/>
  <c r="I465" i="18"/>
  <c r="O484" i="18"/>
  <c r="F490" i="18"/>
  <c r="F503" i="18"/>
  <c r="G528" i="18"/>
  <c r="G529" i="18" s="1"/>
  <c r="F567" i="18"/>
  <c r="M540" i="18"/>
  <c r="J540" i="18"/>
  <c r="G540" i="18"/>
  <c r="G547" i="18" s="1"/>
  <c r="D540" i="18"/>
  <c r="D543" i="18"/>
  <c r="D550" i="18" s="1"/>
  <c r="N478" i="18"/>
  <c r="F484" i="18"/>
  <c r="I503" i="18"/>
  <c r="H520" i="18"/>
  <c r="H536" i="18"/>
  <c r="G567" i="18"/>
  <c r="B496" i="18"/>
  <c r="L543" i="18"/>
  <c r="L550" i="18" s="1"/>
  <c r="I543" i="18"/>
  <c r="F543" i="18"/>
  <c r="F544" i="18" s="1"/>
  <c r="C543" i="18"/>
  <c r="E478" i="18"/>
  <c r="C478" i="18"/>
  <c r="O478" i="18"/>
  <c r="G484" i="18"/>
  <c r="E484" i="18"/>
  <c r="E503" i="18"/>
  <c r="H567" i="18"/>
  <c r="J543" i="18"/>
  <c r="F478" i="18"/>
  <c r="H484" i="18"/>
  <c r="I490" i="18"/>
  <c r="G490" i="18"/>
  <c r="K507" i="18"/>
  <c r="I508" i="18"/>
  <c r="G509" i="18"/>
  <c r="G549" i="18" s="1"/>
  <c r="E510" i="18"/>
  <c r="J528" i="18"/>
  <c r="J536" i="18"/>
  <c r="B543" i="18"/>
  <c r="J490" i="18"/>
  <c r="K520" i="18"/>
  <c r="K528" i="18"/>
  <c r="L530" i="18" s="1"/>
  <c r="J567" i="18"/>
  <c r="E496" i="18"/>
  <c r="I540" i="18"/>
  <c r="D478" i="18"/>
  <c r="J484" i="18"/>
  <c r="M503" i="18"/>
  <c r="K503" i="18"/>
  <c r="C507" i="18"/>
  <c r="C547" i="18" s="1"/>
  <c r="L520" i="18"/>
  <c r="L536" i="18"/>
  <c r="O541" i="18"/>
  <c r="O544" i="18" s="1"/>
  <c r="L581" i="18"/>
  <c r="J581" i="18"/>
  <c r="F496" i="18"/>
  <c r="D496" i="18"/>
  <c r="H123" i="18"/>
  <c r="H125" i="18" s="1"/>
  <c r="AR123" i="18"/>
  <c r="I423" i="18"/>
  <c r="K123" i="18"/>
  <c r="W123" i="18"/>
  <c r="J417" i="18" s="1"/>
  <c r="AI123" i="18"/>
  <c r="G417" i="18" s="1"/>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O669" i="18"/>
  <c r="M715" i="19"/>
  <c r="K700" i="19"/>
  <c r="L700" i="19" s="1"/>
  <c r="L701" i="19" s="1"/>
  <c r="L703" i="19" s="1"/>
  <c r="K705" i="19"/>
  <c r="K707" i="19" s="1"/>
  <c r="G689" i="19"/>
  <c r="G691" i="19" s="1"/>
  <c r="N712" i="19"/>
  <c r="N713" i="19" s="1"/>
  <c r="N715" i="19" s="1"/>
  <c r="G607" i="19"/>
  <c r="F605" i="19"/>
  <c r="D606" i="19"/>
  <c r="B607" i="19"/>
  <c r="N607" i="19"/>
  <c r="L608" i="19"/>
  <c r="K607" i="19"/>
  <c r="O607" i="19"/>
  <c r="M608" i="19"/>
  <c r="G605" i="19"/>
  <c r="E606" i="19"/>
  <c r="C607" i="19"/>
  <c r="E605" i="19"/>
  <c r="C606" i="19"/>
  <c r="O606" i="19"/>
  <c r="E549" i="19"/>
  <c r="E557" i="19" s="1"/>
  <c r="C550" i="19"/>
  <c r="C573" i="19" s="1"/>
  <c r="E544" i="19"/>
  <c r="D547" i="19"/>
  <c r="D570" i="19" s="1"/>
  <c r="B548" i="19"/>
  <c r="B571" i="19" s="1"/>
  <c r="G503" i="19"/>
  <c r="G643" i="19" s="1"/>
  <c r="C528" i="19"/>
  <c r="C536" i="19"/>
  <c r="E581" i="19"/>
  <c r="C581" i="19"/>
  <c r="M567" i="19"/>
  <c r="D503" i="19"/>
  <c r="D643" i="19" s="1"/>
  <c r="H536" i="19"/>
  <c r="E548" i="19"/>
  <c r="E556" i="19" s="1"/>
  <c r="O549" i="19"/>
  <c r="O572" i="19" s="1"/>
  <c r="K490" i="19"/>
  <c r="H465" i="19"/>
  <c r="H642" i="19" s="1"/>
  <c r="F508" i="19"/>
  <c r="F548" i="19" s="1"/>
  <c r="F556" i="19" s="1"/>
  <c r="D509" i="19"/>
  <c r="D549" i="19" s="1"/>
  <c r="D572" i="19" s="1"/>
  <c r="B510" i="19"/>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K530" i="19" s="1"/>
  <c r="L490" i="19"/>
  <c r="J520" i="19"/>
  <c r="M536" i="19"/>
  <c r="K536" i="19"/>
  <c r="M465" i="19"/>
  <c r="K548" i="19"/>
  <c r="K556" i="19" s="1"/>
  <c r="G550" i="19"/>
  <c r="G573" i="19" s="1"/>
  <c r="B472" i="19"/>
  <c r="N472" i="19"/>
  <c r="D478" i="19"/>
  <c r="F484" i="19"/>
  <c r="G490" i="19"/>
  <c r="K520" i="19"/>
  <c r="B567" i="19"/>
  <c r="N567" i="19"/>
  <c r="L567" i="19"/>
  <c r="L465" i="19"/>
  <c r="L642" i="19" s="1"/>
  <c r="F550" i="19"/>
  <c r="F573" i="19" s="1"/>
  <c r="M472" i="19"/>
  <c r="L548" i="19"/>
  <c r="L556" i="19" s="1"/>
  <c r="J549" i="19"/>
  <c r="J557" i="19" s="1"/>
  <c r="H550" i="19"/>
  <c r="H573" i="19" s="1"/>
  <c r="E478" i="19"/>
  <c r="O478" i="19"/>
  <c r="G484" i="19"/>
  <c r="H490" i="19"/>
  <c r="E507" i="19"/>
  <c r="C508" i="19"/>
  <c r="C548" i="19" s="1"/>
  <c r="O508" i="19"/>
  <c r="O548" i="19" s="1"/>
  <c r="O571" i="19" s="1"/>
  <c r="M509" i="19"/>
  <c r="K510" i="19"/>
  <c r="K550" i="19" s="1"/>
  <c r="K558" i="19" s="1"/>
  <c r="C567" i="19"/>
  <c r="M548" i="19"/>
  <c r="M571" i="19" s="1"/>
  <c r="I490" i="19"/>
  <c r="B528" i="19"/>
  <c r="N528" i="19"/>
  <c r="O530" i="19" s="1"/>
  <c r="L528" i="19"/>
  <c r="D536" i="19"/>
  <c r="B536" i="19"/>
  <c r="N536" i="19"/>
  <c r="O538" i="19" s="1"/>
  <c r="F581" i="19"/>
  <c r="F125" i="19"/>
  <c r="AD125" i="19"/>
  <c r="AP125" i="19"/>
  <c r="BB125" i="19"/>
  <c r="H417" i="19"/>
  <c r="E417" i="19"/>
  <c r="B417" i="19"/>
  <c r="BD125" i="19"/>
  <c r="J409" i="19"/>
  <c r="B409" i="19"/>
  <c r="N409" i="19"/>
  <c r="B415" i="19"/>
  <c r="N415" i="19"/>
  <c r="G418" i="19"/>
  <c r="U123" i="19"/>
  <c r="AG123" i="19"/>
  <c r="G420" i="19" s="1"/>
  <c r="G421" i="19" s="1"/>
  <c r="AS123" i="19"/>
  <c r="D420" i="19" s="1"/>
  <c r="D421" i="19" s="1"/>
  <c r="M445" i="19"/>
  <c r="E415" i="19"/>
  <c r="K415" i="19"/>
  <c r="J418" i="19"/>
  <c r="H419" i="19"/>
  <c r="AI125" i="19"/>
  <c r="AU125" i="19"/>
  <c r="D429" i="19" s="1"/>
  <c r="G123" i="19"/>
  <c r="N418" i="19" s="1"/>
  <c r="S123" i="19"/>
  <c r="K418" i="19" s="1"/>
  <c r="F409" i="19"/>
  <c r="M417" i="19"/>
  <c r="O423" i="19"/>
  <c r="BI125" i="19"/>
  <c r="O415" i="19"/>
  <c r="G409" i="19"/>
  <c r="L439" i="19"/>
  <c r="Y123" i="19"/>
  <c r="I420" i="19" s="1"/>
  <c r="I421" i="19" s="1"/>
  <c r="AK123" i="19"/>
  <c r="F420" i="19" s="1"/>
  <c r="F421" i="19" s="1"/>
  <c r="AW123" i="19"/>
  <c r="C420" i="19" s="1"/>
  <c r="C421" i="19" s="1"/>
  <c r="K355" i="19"/>
  <c r="H415" i="19"/>
  <c r="M439" i="19"/>
  <c r="M123" i="19"/>
  <c r="L420" i="19" s="1"/>
  <c r="L421" i="19" s="1"/>
  <c r="N123" i="19"/>
  <c r="Z123" i="19"/>
  <c r="AL123" i="19"/>
  <c r="AX123" i="19"/>
  <c r="I415" i="19"/>
  <c r="D417" i="19"/>
  <c r="J420" i="19"/>
  <c r="C123" i="19"/>
  <c r="O418" i="19" s="1"/>
  <c r="O123" i="19"/>
  <c r="AA123" i="19"/>
  <c r="AM123" i="19"/>
  <c r="AY123" i="19"/>
  <c r="K367" i="19"/>
  <c r="M419" i="19"/>
  <c r="P123" i="19"/>
  <c r="AB123" i="19"/>
  <c r="AN123" i="19"/>
  <c r="AZ123" i="19"/>
  <c r="D418" i="19"/>
  <c r="B419" i="19"/>
  <c r="N419" i="19"/>
  <c r="H445" i="19"/>
  <c r="M458" i="19"/>
  <c r="AO125" i="19"/>
  <c r="E431" i="19" s="1"/>
  <c r="E439" i="19"/>
  <c r="M452" i="19"/>
  <c r="M415" i="19"/>
  <c r="N420" i="19"/>
  <c r="N421" i="19" s="1"/>
  <c r="O669" i="19"/>
  <c r="BE125" i="19"/>
  <c r="BF125" i="19"/>
  <c r="F637" i="19"/>
  <c r="F636" i="19"/>
  <c r="D415" i="19"/>
  <c r="J421" i="19"/>
  <c r="D439" i="19"/>
  <c r="G439" i="19"/>
  <c r="G445" i="19"/>
  <c r="J452" i="19"/>
  <c r="J507" i="19"/>
  <c r="H508" i="19"/>
  <c r="H548" i="19" s="1"/>
  <c r="F509" i="19"/>
  <c r="F549" i="19" s="1"/>
  <c r="D510" i="19"/>
  <c r="J472" i="19"/>
  <c r="L478" i="19"/>
  <c r="B484" i="19"/>
  <c r="G637" i="19"/>
  <c r="G636" i="19"/>
  <c r="K465" i="19"/>
  <c r="K504" i="19" s="1"/>
  <c r="K507" i="19"/>
  <c r="K547" i="19" s="1"/>
  <c r="H637" i="19"/>
  <c r="H636" i="19"/>
  <c r="F379" i="19"/>
  <c r="F415" i="19"/>
  <c r="O427" i="19"/>
  <c r="F439" i="19"/>
  <c r="C648" i="19"/>
  <c r="C655" i="19" s="1"/>
  <c r="C458" i="19"/>
  <c r="O648" i="19"/>
  <c r="O655" i="19" s="1"/>
  <c r="P655" i="19" s="1"/>
  <c r="O458" i="19"/>
  <c r="L472" i="19"/>
  <c r="F472" i="19"/>
  <c r="D522" i="19"/>
  <c r="I508" i="19"/>
  <c r="I548" i="19" s="1"/>
  <c r="I637" i="19"/>
  <c r="I636" i="19"/>
  <c r="G379" i="19"/>
  <c r="H458" i="19"/>
  <c r="H439" i="19"/>
  <c r="G415" i="19"/>
  <c r="J637" i="19"/>
  <c r="J636" i="19"/>
  <c r="H379" i="19"/>
  <c r="K445" i="19"/>
  <c r="L571" i="19"/>
  <c r="N478" i="19"/>
  <c r="E510" i="19"/>
  <c r="E465" i="19"/>
  <c r="E545" i="19" s="1"/>
  <c r="K637" i="19"/>
  <c r="K636" i="19"/>
  <c r="J439" i="19"/>
  <c r="J445" i="19"/>
  <c r="I439" i="19"/>
  <c r="C452" i="19"/>
  <c r="O452" i="19"/>
  <c r="F538" i="19"/>
  <c r="N637" i="19"/>
  <c r="L637" i="19"/>
  <c r="L636" i="19"/>
  <c r="J379" i="19"/>
  <c r="C409" i="19"/>
  <c r="O409" i="19"/>
  <c r="J415" i="19"/>
  <c r="D452" i="19"/>
  <c r="K452" i="19"/>
  <c r="D555" i="19"/>
  <c r="H522"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505" i="19"/>
  <c r="F530" i="19"/>
  <c r="E538" i="19"/>
  <c r="F355" i="19"/>
  <c r="D637" i="19"/>
  <c r="D636" i="19"/>
  <c r="B439" i="19"/>
  <c r="N439" i="19"/>
  <c r="H452" i="19"/>
  <c r="H472" i="19"/>
  <c r="J478" i="19"/>
  <c r="E637" i="19"/>
  <c r="E636" i="19"/>
  <c r="C379" i="19"/>
  <c r="O379" i="19"/>
  <c r="I391" i="19"/>
  <c r="D445" i="19"/>
  <c r="D458" i="19"/>
  <c r="H409" i="19"/>
  <c r="I409" i="19"/>
  <c r="C439" i="19"/>
  <c r="O439" i="19"/>
  <c r="F445" i="19"/>
  <c r="I452" i="19"/>
  <c r="I465" i="19"/>
  <c r="B490" i="19"/>
  <c r="J644" i="19"/>
  <c r="J643" i="19"/>
  <c r="J505" i="19"/>
  <c r="D644" i="19"/>
  <c r="L458" i="19"/>
  <c r="B465" i="19"/>
  <c r="B658" i="19" s="1"/>
  <c r="N465" i="19"/>
  <c r="N521" i="19" s="1"/>
  <c r="C472" i="19"/>
  <c r="O472" i="19"/>
  <c r="H507" i="19"/>
  <c r="H547" i="19" s="1"/>
  <c r="H588" i="19"/>
  <c r="H603" i="19" s="1"/>
  <c r="M709" i="19"/>
  <c r="M711" i="19" s="1"/>
  <c r="N708" i="19"/>
  <c r="D465" i="19"/>
  <c r="D589" i="19" s="1"/>
  <c r="C503" i="19"/>
  <c r="O503" i="19"/>
  <c r="B634" i="19"/>
  <c r="B632" i="19"/>
  <c r="C605" i="19"/>
  <c r="O605" i="19"/>
  <c r="M606" i="19"/>
  <c r="D567" i="19"/>
  <c r="H581" i="19"/>
  <c r="C658" i="19"/>
  <c r="I688" i="19"/>
  <c r="H689" i="19"/>
  <c r="H691" i="19" s="1"/>
  <c r="F465" i="19"/>
  <c r="E503" i="19"/>
  <c r="L507" i="19"/>
  <c r="I581" i="19"/>
  <c r="L603" i="19"/>
  <c r="G680" i="19"/>
  <c r="F681" i="19"/>
  <c r="F683" i="19" s="1"/>
  <c r="E458" i="19"/>
  <c r="G465" i="19"/>
  <c r="G658" i="19" s="1"/>
  <c r="M507" i="19"/>
  <c r="M547" i="19" s="1"/>
  <c r="M634" i="19"/>
  <c r="M632" i="19"/>
  <c r="M649" i="19"/>
  <c r="F458" i="19"/>
  <c r="G567" i="19"/>
  <c r="O649" i="19"/>
  <c r="O656" i="19" s="1"/>
  <c r="C673" i="19"/>
  <c r="C675" i="19" s="1"/>
  <c r="D672" i="19"/>
  <c r="J703" i="19"/>
  <c r="G458" i="19"/>
  <c r="H567" i="19"/>
  <c r="B603" i="19"/>
  <c r="J692" i="19"/>
  <c r="I693" i="19"/>
  <c r="I695" i="19" s="1"/>
  <c r="I644" i="19"/>
  <c r="M581" i="19"/>
  <c r="D634" i="19"/>
  <c r="D632" i="19"/>
  <c r="D590" i="19"/>
  <c r="D649" i="19"/>
  <c r="M704" i="19"/>
  <c r="L705" i="19"/>
  <c r="L707" i="19" s="1"/>
  <c r="N719" i="19"/>
  <c r="B649" i="19"/>
  <c r="J458" i="19"/>
  <c r="F507" i="19"/>
  <c r="F547" i="19" s="1"/>
  <c r="D508" i="19"/>
  <c r="B509" i="19"/>
  <c r="N509" i="19"/>
  <c r="N549" i="19" s="1"/>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I697" i="19"/>
  <c r="I699" i="19" s="1"/>
  <c r="B608" i="19"/>
  <c r="N608" i="19"/>
  <c r="E676" i="19"/>
  <c r="G685" i="19"/>
  <c r="G687" i="19" s="1"/>
  <c r="E681" i="19"/>
  <c r="E683" i="19" s="1"/>
  <c r="O654" i="19"/>
  <c r="O721" i="19"/>
  <c r="O722" i="19" s="1"/>
  <c r="X125" i="18"/>
  <c r="I419" i="18"/>
  <c r="AV125" i="18"/>
  <c r="C419" i="18"/>
  <c r="J125" i="18"/>
  <c r="M417" i="18"/>
  <c r="V125" i="18"/>
  <c r="D417" i="18"/>
  <c r="AT125" i="18"/>
  <c r="L419" i="18"/>
  <c r="L125" i="18"/>
  <c r="AJ125" i="18"/>
  <c r="F419" i="18"/>
  <c r="M125" i="18"/>
  <c r="L418" i="18"/>
  <c r="Y125" i="18"/>
  <c r="I418" i="18"/>
  <c r="AK125" i="18"/>
  <c r="F418" i="18"/>
  <c r="C418" i="18"/>
  <c r="AW125" i="18"/>
  <c r="AH125" i="18"/>
  <c r="O420" i="18"/>
  <c r="O421" i="18" s="1"/>
  <c r="B125" i="18"/>
  <c r="O430" i="18" s="1"/>
  <c r="N125" i="18"/>
  <c r="I417" i="18"/>
  <c r="Z125" i="18"/>
  <c r="F417" i="18"/>
  <c r="AL125" i="18"/>
  <c r="C417" i="18"/>
  <c r="AX125" i="18"/>
  <c r="I544" i="18"/>
  <c r="I420" i="18"/>
  <c r="I421" i="18" s="1"/>
  <c r="W125" i="18"/>
  <c r="C123" i="18"/>
  <c r="O417" i="18" s="1"/>
  <c r="AA123" i="18"/>
  <c r="AY125" i="18"/>
  <c r="BH125" i="18"/>
  <c r="O123" i="18"/>
  <c r="L417" i="18" s="1"/>
  <c r="AM125" i="18"/>
  <c r="D123" i="18"/>
  <c r="P123" i="18"/>
  <c r="AB123" i="18"/>
  <c r="AN123" i="18"/>
  <c r="E420" i="18" s="1"/>
  <c r="E421" i="18" s="1"/>
  <c r="AZ123" i="18"/>
  <c r="B420" i="18" s="1"/>
  <c r="B421" i="18" s="1"/>
  <c r="Q125" i="18"/>
  <c r="AO125" i="18"/>
  <c r="AU125" i="18"/>
  <c r="C420" i="18"/>
  <c r="C421" i="18" s="1"/>
  <c r="AC125" i="18"/>
  <c r="F123" i="18"/>
  <c r="N418" i="18" s="1"/>
  <c r="R123" i="18"/>
  <c r="K418" i="18" s="1"/>
  <c r="AD123" i="18"/>
  <c r="H418" i="18" s="1"/>
  <c r="AP123" i="18"/>
  <c r="E418" i="18" s="1"/>
  <c r="BB123" i="18"/>
  <c r="K544" i="18"/>
  <c r="E125" i="18"/>
  <c r="B418" i="18"/>
  <c r="BA125" i="18"/>
  <c r="G123" i="18"/>
  <c r="S123" i="18"/>
  <c r="AE123" i="18"/>
  <c r="AQ123" i="18"/>
  <c r="AI125" i="18"/>
  <c r="F420" i="18"/>
  <c r="F421" i="18" s="1"/>
  <c r="AF125" i="18"/>
  <c r="O423" i="18"/>
  <c r="O426" i="18"/>
  <c r="O427" i="18" s="1"/>
  <c r="T125" i="18"/>
  <c r="I123" i="18"/>
  <c r="M419" i="18" s="1"/>
  <c r="U123" i="18"/>
  <c r="J419" i="18" s="1"/>
  <c r="AG123" i="18"/>
  <c r="G419" i="18" s="1"/>
  <c r="AS123" i="18"/>
  <c r="K125" i="18"/>
  <c r="L420" i="18"/>
  <c r="L421" i="18" s="1"/>
  <c r="AR125" i="18"/>
  <c r="D419" i="18"/>
  <c r="D544" i="18"/>
  <c r="H637" i="18"/>
  <c r="H636" i="18"/>
  <c r="H445" i="18"/>
  <c r="F452" i="18"/>
  <c r="N452" i="18"/>
  <c r="D547" i="18"/>
  <c r="L549" i="18"/>
  <c r="J550" i="18"/>
  <c r="L547" i="18"/>
  <c r="C522"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K637" i="18"/>
  <c r="K636" i="18"/>
  <c r="I379" i="18"/>
  <c r="D439" i="18"/>
  <c r="I644" i="18"/>
  <c r="I643" i="18"/>
  <c r="I505" i="18"/>
  <c r="I504" i="18"/>
  <c r="I538" i="18"/>
  <c r="L649" i="18"/>
  <c r="L603" i="18"/>
  <c r="L634" i="18"/>
  <c r="L632" i="18"/>
  <c r="L590" i="18"/>
  <c r="L637" i="18"/>
  <c r="L636" i="18"/>
  <c r="J379" i="18"/>
  <c r="E439" i="18"/>
  <c r="J452" i="18"/>
  <c r="H547" i="18"/>
  <c r="F548" i="18"/>
  <c r="D549" i="18"/>
  <c r="B550" i="18"/>
  <c r="I472" i="18"/>
  <c r="K478" i="18"/>
  <c r="M484" i="18"/>
  <c r="J644" i="18"/>
  <c r="J643" i="18"/>
  <c r="J505" i="18"/>
  <c r="E644" i="18"/>
  <c r="E643" i="18"/>
  <c r="E505" i="18"/>
  <c r="M548" i="18"/>
  <c r="J538" i="18"/>
  <c r="M636" i="18"/>
  <c r="M637" i="18"/>
  <c r="K379" i="18"/>
  <c r="M445" i="18"/>
  <c r="K452" i="18"/>
  <c r="I547" i="18"/>
  <c r="E549" i="18"/>
  <c r="O573" i="18"/>
  <c r="O558" i="18"/>
  <c r="C490" i="18"/>
  <c r="K547" i="18"/>
  <c r="I548" i="18"/>
  <c r="E550" i="18"/>
  <c r="B549"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20" i="18"/>
  <c r="C536" i="18"/>
  <c r="D538" i="18" s="1"/>
  <c r="K538"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L644" i="18"/>
  <c r="L643" i="18"/>
  <c r="L505" i="18"/>
  <c r="I550" i="18"/>
  <c r="H522" i="18"/>
  <c r="F528" i="18"/>
  <c r="N538" i="18"/>
  <c r="G637" i="18"/>
  <c r="G636" i="18"/>
  <c r="E379" i="18"/>
  <c r="L439" i="18"/>
  <c r="M439" i="18"/>
  <c r="K445" i="18"/>
  <c r="F648" i="18"/>
  <c r="F655" i="18" s="1"/>
  <c r="F458" i="18"/>
  <c r="C642" i="18"/>
  <c r="F547" i="18"/>
  <c r="I520" i="18"/>
  <c r="J522" i="18" s="1"/>
  <c r="E536" i="18"/>
  <c r="F538" i="18" s="1"/>
  <c r="O538" i="18"/>
  <c r="M458" i="18"/>
  <c r="O465" i="18"/>
  <c r="D472" i="18"/>
  <c r="G508" i="18"/>
  <c r="G548" i="18" s="1"/>
  <c r="E581" i="18"/>
  <c r="E588" i="18"/>
  <c r="H680" i="18"/>
  <c r="G681" i="18"/>
  <c r="G683" i="18" s="1"/>
  <c r="K692" i="18"/>
  <c r="J693" i="18"/>
  <c r="J695" i="18" s="1"/>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E458" i="18"/>
  <c r="E567" i="18"/>
  <c r="I581" i="18"/>
  <c r="I588" i="18"/>
  <c r="F605" i="18"/>
  <c r="D606" i="18"/>
  <c r="B607" i="18"/>
  <c r="K608" i="18"/>
  <c r="C658" i="18"/>
  <c r="O655" i="18"/>
  <c r="P655" i="18" s="1"/>
  <c r="J697" i="18"/>
  <c r="J699" i="18" s="1"/>
  <c r="K696" i="18"/>
  <c r="H465" i="18"/>
  <c r="G503" i="18"/>
  <c r="M537" i="18"/>
  <c r="J588" i="18"/>
  <c r="K590" i="18" s="1"/>
  <c r="I642" i="18"/>
  <c r="H644" i="18"/>
  <c r="H643" i="18"/>
  <c r="H458" i="18"/>
  <c r="I605" i="18"/>
  <c r="G606" i="18"/>
  <c r="E607" i="18"/>
  <c r="F658" i="18"/>
  <c r="L700" i="18"/>
  <c r="K701" i="18"/>
  <c r="K703" i="18" s="1"/>
  <c r="I458" i="18"/>
  <c r="E507" i="18"/>
  <c r="E547" i="18" s="1"/>
  <c r="C508" i="18"/>
  <c r="C548" i="18" s="1"/>
  <c r="O508" i="18"/>
  <c r="M509" i="18"/>
  <c r="M549" i="18" s="1"/>
  <c r="K510" i="18"/>
  <c r="K550" i="18" s="1"/>
  <c r="I511" i="18"/>
  <c r="I567" i="18"/>
  <c r="I568" i="18" s="1"/>
  <c r="M588" i="18"/>
  <c r="F597" i="18"/>
  <c r="J688" i="18"/>
  <c r="I689" i="18"/>
  <c r="I691" i="18" s="1"/>
  <c r="B581" i="18"/>
  <c r="B588" i="18"/>
  <c r="B603" i="18" s="1"/>
  <c r="B472" i="18"/>
  <c r="N472" i="18"/>
  <c r="F608" i="18"/>
  <c r="N704" i="18"/>
  <c r="M705" i="18"/>
  <c r="M707" i="18" s="1"/>
  <c r="L458" i="18"/>
  <c r="N465" i="18"/>
  <c r="N581" i="18"/>
  <c r="D588" i="18"/>
  <c r="N588" i="18"/>
  <c r="N603" i="18" s="1"/>
  <c r="C603" i="18"/>
  <c r="G658" i="18"/>
  <c r="L705" i="18"/>
  <c r="L707" i="18" s="1"/>
  <c r="I658" i="18"/>
  <c r="D672" i="18"/>
  <c r="H689" i="18"/>
  <c r="H691" i="18" s="1"/>
  <c r="H695" i="18"/>
  <c r="O712" i="18"/>
  <c r="O713" i="18" s="1"/>
  <c r="J608" i="18"/>
  <c r="I695" i="18"/>
  <c r="L709" i="18"/>
  <c r="L711"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O715" i="26" l="1"/>
  <c r="P719" i="26"/>
  <c r="P711" i="26"/>
  <c r="N555" i="19"/>
  <c r="N570" i="19"/>
  <c r="N639" i="28"/>
  <c r="N640" i="28"/>
  <c r="N433" i="28"/>
  <c r="J529" i="18"/>
  <c r="I432" i="18"/>
  <c r="I639" i="18" s="1"/>
  <c r="H644" i="19"/>
  <c r="G505" i="19"/>
  <c r="D550" i="19"/>
  <c r="J538" i="19"/>
  <c r="B544" i="19"/>
  <c r="L663" i="25"/>
  <c r="I650" i="31"/>
  <c r="L639" i="25"/>
  <c r="L640" i="25"/>
  <c r="L433" i="25"/>
  <c r="D597" i="18"/>
  <c r="G511" i="18"/>
  <c r="K466" i="18"/>
  <c r="F432" i="18"/>
  <c r="C431" i="18"/>
  <c r="I643" i="19"/>
  <c r="J603" i="19"/>
  <c r="J634" i="19"/>
  <c r="O529" i="19"/>
  <c r="I634" i="19"/>
  <c r="B418" i="19"/>
  <c r="B589" i="19"/>
  <c r="E544" i="18"/>
  <c r="I653" i="31"/>
  <c r="J650" i="31"/>
  <c r="K432" i="31"/>
  <c r="G568" i="18"/>
  <c r="H568" i="18"/>
  <c r="N643" i="18"/>
  <c r="N505" i="18"/>
  <c r="L550" i="19"/>
  <c r="E663" i="24"/>
  <c r="N650" i="26"/>
  <c r="L432" i="31"/>
  <c r="D639" i="25"/>
  <c r="D640" i="25"/>
  <c r="D433" i="25"/>
  <c r="G597" i="18"/>
  <c r="G530" i="18"/>
  <c r="N644" i="18"/>
  <c r="G466" i="18"/>
  <c r="L547" i="19"/>
  <c r="O558" i="19"/>
  <c r="E522" i="19"/>
  <c r="N656" i="26"/>
  <c r="O653" i="28"/>
  <c r="O656" i="28"/>
  <c r="O663" i="28" s="1"/>
  <c r="N504" i="18"/>
  <c r="H603" i="18"/>
  <c r="O632" i="19"/>
  <c r="J530" i="19"/>
  <c r="E572" i="19"/>
  <c r="K644" i="19"/>
  <c r="D544" i="19"/>
  <c r="D650" i="26"/>
  <c r="D663" i="26" s="1"/>
  <c r="M640" i="31"/>
  <c r="G433" i="28"/>
  <c r="G639" i="28"/>
  <c r="H433" i="26"/>
  <c r="H640" i="26"/>
  <c r="H639" i="26"/>
  <c r="B529" i="18"/>
  <c r="H634" i="18"/>
  <c r="I529" i="18"/>
  <c r="F429" i="18"/>
  <c r="M700" i="19"/>
  <c r="H643" i="19"/>
  <c r="B550" i="19"/>
  <c r="B573" i="19" s="1"/>
  <c r="L538" i="18"/>
  <c r="M544" i="18"/>
  <c r="H685" i="22"/>
  <c r="H687" i="22" s="1"/>
  <c r="I663" i="24"/>
  <c r="K663" i="26"/>
  <c r="D653" i="26"/>
  <c r="L556" i="31"/>
  <c r="D658" i="18"/>
  <c r="H632" i="18"/>
  <c r="K701" i="19"/>
  <c r="K703" i="19" s="1"/>
  <c r="O557" i="19"/>
  <c r="G644" i="19"/>
  <c r="C544" i="18"/>
  <c r="J544" i="19"/>
  <c r="C590" i="19"/>
  <c r="K544" i="19"/>
  <c r="N522" i="19"/>
  <c r="G645" i="24"/>
  <c r="C663" i="26"/>
  <c r="M665" i="31"/>
  <c r="I665" i="31"/>
  <c r="C665" i="31"/>
  <c r="H665" i="31"/>
  <c r="J693" i="31"/>
  <c r="J695" i="31" s="1"/>
  <c r="K692" i="31"/>
  <c r="E673" i="31"/>
  <c r="E675" i="31" s="1"/>
  <c r="F672" i="31"/>
  <c r="H680" i="31"/>
  <c r="G681" i="31"/>
  <c r="G683" i="31" s="1"/>
  <c r="L701" i="31"/>
  <c r="L703" i="31" s="1"/>
  <c r="M700" i="31"/>
  <c r="E665" i="31"/>
  <c r="O665" i="31"/>
  <c r="B665" i="31"/>
  <c r="J665" i="31"/>
  <c r="F665" i="31"/>
  <c r="K665" i="31"/>
  <c r="D653" i="31"/>
  <c r="N665" i="31"/>
  <c r="D665" i="31"/>
  <c r="G665" i="31"/>
  <c r="C645" i="31"/>
  <c r="E650" i="31"/>
  <c r="E656" i="31"/>
  <c r="J645" i="31"/>
  <c r="H663" i="31"/>
  <c r="M663" i="31"/>
  <c r="N639" i="31"/>
  <c r="F663" i="31"/>
  <c r="J663" i="31"/>
  <c r="P658" i="31"/>
  <c r="E668" i="31" s="1"/>
  <c r="I645" i="31"/>
  <c r="D645" i="31"/>
  <c r="K551" i="31"/>
  <c r="K513" i="31"/>
  <c r="K512" i="31"/>
  <c r="L645" i="31"/>
  <c r="I663" i="31"/>
  <c r="D513" i="31"/>
  <c r="D512" i="31"/>
  <c r="D551" i="31"/>
  <c r="H551" i="31"/>
  <c r="H513" i="31"/>
  <c r="H512" i="31"/>
  <c r="C653" i="31"/>
  <c r="C656" i="31"/>
  <c r="C650" i="31"/>
  <c r="K653" i="31"/>
  <c r="K656" i="31"/>
  <c r="K650" i="31"/>
  <c r="G551" i="31"/>
  <c r="G513" i="31"/>
  <c r="G512" i="31"/>
  <c r="M512" i="31"/>
  <c r="M551" i="31"/>
  <c r="M513" i="31"/>
  <c r="D650" i="31"/>
  <c r="D663" i="31" s="1"/>
  <c r="G677" i="31"/>
  <c r="G679" i="31" s="1"/>
  <c r="H676" i="31"/>
  <c r="O645" i="31"/>
  <c r="O663" i="31"/>
  <c r="B551" i="31"/>
  <c r="B512" i="31"/>
  <c r="C551" i="31"/>
  <c r="C513" i="31"/>
  <c r="C512" i="31"/>
  <c r="J688" i="31"/>
  <c r="I689" i="31"/>
  <c r="I691" i="31" s="1"/>
  <c r="L551" i="31"/>
  <c r="L513" i="31"/>
  <c r="L512" i="31"/>
  <c r="O706" i="31"/>
  <c r="O707" i="31"/>
  <c r="L650" i="31"/>
  <c r="L663" i="31" s="1"/>
  <c r="O711" i="31"/>
  <c r="O710" i="31"/>
  <c r="H645" i="31"/>
  <c r="N663" i="31"/>
  <c r="J551" i="31"/>
  <c r="J512" i="31"/>
  <c r="J513" i="31"/>
  <c r="E551" i="31"/>
  <c r="E512" i="31"/>
  <c r="E513" i="31"/>
  <c r="O639" i="31"/>
  <c r="O640" i="31"/>
  <c r="O433" i="31"/>
  <c r="M696" i="31"/>
  <c r="L697" i="31"/>
  <c r="L699" i="31" s="1"/>
  <c r="P656" i="31"/>
  <c r="G663" i="31"/>
  <c r="H685" i="31"/>
  <c r="H687" i="31" s="1"/>
  <c r="I684" i="31"/>
  <c r="N551" i="31"/>
  <c r="N513" i="31"/>
  <c r="N512" i="31"/>
  <c r="I513" i="31"/>
  <c r="F551" i="31"/>
  <c r="F513" i="31"/>
  <c r="F512" i="31"/>
  <c r="O551" i="31"/>
  <c r="O513" i="31"/>
  <c r="O512" i="31"/>
  <c r="I559" i="31"/>
  <c r="I574" i="31"/>
  <c r="I552" i="31"/>
  <c r="F645" i="31"/>
  <c r="O710" i="28"/>
  <c r="L649" i="19"/>
  <c r="I537" i="19"/>
  <c r="B568" i="19"/>
  <c r="C634" i="19"/>
  <c r="O603" i="19"/>
  <c r="M590" i="19"/>
  <c r="K634" i="19"/>
  <c r="C632" i="19"/>
  <c r="L632" i="19"/>
  <c r="O522" i="19"/>
  <c r="M522" i="19"/>
  <c r="M544" i="19"/>
  <c r="M545" i="19" s="1"/>
  <c r="H544" i="19"/>
  <c r="O590" i="19"/>
  <c r="O555" i="19"/>
  <c r="O570" i="19"/>
  <c r="J558" i="19"/>
  <c r="J573" i="19"/>
  <c r="C555" i="19"/>
  <c r="C570" i="19"/>
  <c r="B549" i="19"/>
  <c r="E550" i="19"/>
  <c r="E558" i="19" s="1"/>
  <c r="R125" i="19"/>
  <c r="O544" i="19"/>
  <c r="O545" i="19" s="1"/>
  <c r="K603" i="19"/>
  <c r="L658" i="19"/>
  <c r="J547" i="19"/>
  <c r="M418" i="19"/>
  <c r="M549" i="19"/>
  <c r="M572" i="19" s="1"/>
  <c r="B547" i="19"/>
  <c r="B570" i="19" s="1"/>
  <c r="G429" i="19"/>
  <c r="G555" i="19"/>
  <c r="N556" i="19"/>
  <c r="K573" i="19"/>
  <c r="N505" i="19"/>
  <c r="N550" i="19"/>
  <c r="H538" i="19"/>
  <c r="D548" i="19"/>
  <c r="D571" i="19" s="1"/>
  <c r="I555" i="19"/>
  <c r="C603" i="19"/>
  <c r="C649" i="19"/>
  <c r="H511" i="19"/>
  <c r="B556" i="19"/>
  <c r="K571" i="19"/>
  <c r="N643" i="19"/>
  <c r="E547" i="19"/>
  <c r="I632" i="19"/>
  <c r="G417" i="19"/>
  <c r="H418" i="19"/>
  <c r="L544" i="19"/>
  <c r="L545" i="19" s="1"/>
  <c r="P663" i="26"/>
  <c r="P512" i="26"/>
  <c r="P513" i="26"/>
  <c r="P551" i="26"/>
  <c r="P645" i="26"/>
  <c r="J551" i="26"/>
  <c r="M696" i="26"/>
  <c r="L697" i="26"/>
  <c r="L699" i="26" s="1"/>
  <c r="O700" i="26"/>
  <c r="N701" i="26"/>
  <c r="N703" i="26" s="1"/>
  <c r="L665" i="28"/>
  <c r="L670" i="28" s="1"/>
  <c r="H663" i="26"/>
  <c r="O639" i="26"/>
  <c r="O433" i="26"/>
  <c r="D645" i="26"/>
  <c r="N665" i="28"/>
  <c r="N670" i="28" s="1"/>
  <c r="B665" i="28"/>
  <c r="B670" i="28" s="1"/>
  <c r="M663" i="28"/>
  <c r="E665" i="28"/>
  <c r="E670" i="28" s="1"/>
  <c r="K665" i="28"/>
  <c r="K670" i="28" s="1"/>
  <c r="J665" i="28"/>
  <c r="J670" i="28" s="1"/>
  <c r="O665" i="28"/>
  <c r="O670" i="28" s="1"/>
  <c r="M665" i="28"/>
  <c r="M670" i="28" s="1"/>
  <c r="I665" i="28"/>
  <c r="I670" i="28" s="1"/>
  <c r="D665" i="28"/>
  <c r="D670" i="28" s="1"/>
  <c r="C665" i="28"/>
  <c r="C670" i="28" s="1"/>
  <c r="F665" i="28"/>
  <c r="F670" i="28" s="1"/>
  <c r="G665" i="28"/>
  <c r="G670" i="28" s="1"/>
  <c r="P658" i="28"/>
  <c r="B668" i="28" s="1"/>
  <c r="C663" i="28"/>
  <c r="I645" i="28"/>
  <c r="J663" i="28"/>
  <c r="O432" i="28"/>
  <c r="O431" i="28"/>
  <c r="I512" i="28"/>
  <c r="I513" i="28"/>
  <c r="I551" i="28"/>
  <c r="G551" i="28"/>
  <c r="G513" i="28"/>
  <c r="G512" i="28"/>
  <c r="H681" i="28"/>
  <c r="H683" i="28" s="1"/>
  <c r="I680" i="28"/>
  <c r="E656" i="28"/>
  <c r="E653" i="28"/>
  <c r="E650" i="28"/>
  <c r="J513" i="28"/>
  <c r="J551" i="28"/>
  <c r="J512" i="28"/>
  <c r="H653" i="28"/>
  <c r="H650" i="28"/>
  <c r="H656" i="28"/>
  <c r="B551" i="28"/>
  <c r="B512" i="28"/>
  <c r="G645" i="28"/>
  <c r="O702" i="28"/>
  <c r="O703" i="28"/>
  <c r="K645" i="28"/>
  <c r="O698" i="28"/>
  <c r="O699" i="28"/>
  <c r="G663" i="28"/>
  <c r="K689" i="28"/>
  <c r="K691" i="28" s="1"/>
  <c r="L688" i="28"/>
  <c r="I663" i="28"/>
  <c r="D513" i="28"/>
  <c r="D512" i="28"/>
  <c r="D551" i="28"/>
  <c r="C551" i="28"/>
  <c r="C513" i="28"/>
  <c r="C512" i="28"/>
  <c r="L653" i="28"/>
  <c r="L650" i="28"/>
  <c r="L656" i="28"/>
  <c r="F672" i="28"/>
  <c r="E673" i="28"/>
  <c r="E675" i="28" s="1"/>
  <c r="J684" i="28"/>
  <c r="I685" i="28"/>
  <c r="I687" i="28" s="1"/>
  <c r="M551" i="28"/>
  <c r="M512" i="28"/>
  <c r="M513" i="28"/>
  <c r="E645" i="28"/>
  <c r="L513" i="28"/>
  <c r="L551" i="28"/>
  <c r="L512" i="28"/>
  <c r="F677" i="28"/>
  <c r="F679" i="28" s="1"/>
  <c r="G676" i="28"/>
  <c r="N513" i="28"/>
  <c r="N551" i="28"/>
  <c r="N512" i="28"/>
  <c r="N663" i="28"/>
  <c r="M705" i="28"/>
  <c r="M707" i="28" s="1"/>
  <c r="N704" i="28"/>
  <c r="F650" i="28"/>
  <c r="F663" i="28" s="1"/>
  <c r="J693" i="28"/>
  <c r="J695" i="28" s="1"/>
  <c r="K692" i="28"/>
  <c r="E513" i="28"/>
  <c r="E512" i="28"/>
  <c r="E551" i="28"/>
  <c r="O645" i="28"/>
  <c r="H513" i="28"/>
  <c r="H551" i="28"/>
  <c r="H512" i="28"/>
  <c r="K663" i="28"/>
  <c r="F551" i="28"/>
  <c r="F512" i="28"/>
  <c r="F513" i="28"/>
  <c r="K551" i="28"/>
  <c r="K512" i="28"/>
  <c r="K513" i="28"/>
  <c r="D653" i="28"/>
  <c r="D650" i="28"/>
  <c r="D656" i="28"/>
  <c r="C645" i="28"/>
  <c r="O551" i="28"/>
  <c r="O513" i="28"/>
  <c r="O512" i="28"/>
  <c r="H663" i="25"/>
  <c r="I663" i="25"/>
  <c r="C663" i="25"/>
  <c r="D663" i="25"/>
  <c r="O663" i="25"/>
  <c r="O639" i="25"/>
  <c r="O433" i="25"/>
  <c r="O640" i="25"/>
  <c r="F512" i="26"/>
  <c r="F513" i="26"/>
  <c r="F551" i="26"/>
  <c r="F663" i="26"/>
  <c r="E673" i="26"/>
  <c r="E675" i="26" s="1"/>
  <c r="F672" i="26"/>
  <c r="H680" i="26"/>
  <c r="G681" i="26"/>
  <c r="G683" i="26" s="1"/>
  <c r="O653" i="26"/>
  <c r="O650" i="26"/>
  <c r="O656" i="26"/>
  <c r="O513" i="26"/>
  <c r="O512" i="26"/>
  <c r="O551" i="26"/>
  <c r="D551" i="26"/>
  <c r="D513" i="26"/>
  <c r="D512" i="26"/>
  <c r="E653" i="26"/>
  <c r="E650" i="26"/>
  <c r="E656" i="26"/>
  <c r="N512" i="26"/>
  <c r="N551" i="26"/>
  <c r="N513" i="26"/>
  <c r="K688" i="26"/>
  <c r="J689" i="26"/>
  <c r="J691" i="26" s="1"/>
  <c r="M513" i="26"/>
  <c r="M512" i="26"/>
  <c r="M551" i="26"/>
  <c r="J663" i="26"/>
  <c r="K513" i="26"/>
  <c r="K551" i="26"/>
  <c r="K512" i="26"/>
  <c r="M653" i="26"/>
  <c r="M650" i="26"/>
  <c r="M656" i="26"/>
  <c r="H677" i="26"/>
  <c r="H679" i="26" s="1"/>
  <c r="I676" i="26"/>
  <c r="L551" i="26"/>
  <c r="L512" i="26"/>
  <c r="L513" i="26"/>
  <c r="G663" i="26"/>
  <c r="I653" i="26"/>
  <c r="I650" i="26"/>
  <c r="I656" i="26"/>
  <c r="E513" i="26"/>
  <c r="E512" i="26"/>
  <c r="E551" i="26"/>
  <c r="Q658" i="26"/>
  <c r="P668" i="26" s="1"/>
  <c r="M705" i="26"/>
  <c r="M707" i="26" s="1"/>
  <c r="N704" i="26"/>
  <c r="J574" i="26"/>
  <c r="J552" i="26"/>
  <c r="J559" i="26"/>
  <c r="C551" i="26"/>
  <c r="C512" i="26"/>
  <c r="C513" i="26"/>
  <c r="H645" i="26"/>
  <c r="O665" i="26"/>
  <c r="K665" i="26"/>
  <c r="G665" i="26"/>
  <c r="J665" i="26"/>
  <c r="E665" i="26"/>
  <c r="N665" i="26"/>
  <c r="I665" i="26"/>
  <c r="D665" i="26"/>
  <c r="M665" i="26"/>
  <c r="H665" i="26"/>
  <c r="C665" i="26"/>
  <c r="L665" i="26"/>
  <c r="F665" i="26"/>
  <c r="B665" i="26"/>
  <c r="H551" i="26"/>
  <c r="H512" i="26"/>
  <c r="H513" i="26"/>
  <c r="B574" i="26"/>
  <c r="B552" i="26"/>
  <c r="B559" i="26"/>
  <c r="L645" i="26"/>
  <c r="K693" i="26"/>
  <c r="K695" i="26" s="1"/>
  <c r="L692" i="26"/>
  <c r="G551" i="26"/>
  <c r="G512" i="26"/>
  <c r="G513" i="26"/>
  <c r="F645" i="26"/>
  <c r="I513" i="26"/>
  <c r="I551" i="26"/>
  <c r="I512" i="26"/>
  <c r="N663" i="26"/>
  <c r="J684" i="26"/>
  <c r="I685" i="26"/>
  <c r="I687" i="26" s="1"/>
  <c r="L663" i="26"/>
  <c r="D653" i="22"/>
  <c r="M665" i="22"/>
  <c r="M696" i="22"/>
  <c r="L697" i="22"/>
  <c r="L699" i="22" s="1"/>
  <c r="D665" i="22"/>
  <c r="F665" i="22"/>
  <c r="H665" i="22"/>
  <c r="I665" i="22"/>
  <c r="C665" i="22"/>
  <c r="G665" i="22"/>
  <c r="J645" i="22"/>
  <c r="M645" i="22"/>
  <c r="J639" i="22"/>
  <c r="J433" i="22"/>
  <c r="O645" i="22"/>
  <c r="H639" i="22"/>
  <c r="H640" i="22"/>
  <c r="H433" i="22"/>
  <c r="C640" i="22"/>
  <c r="C639" i="22"/>
  <c r="C433" i="22"/>
  <c r="J640" i="22"/>
  <c r="D639" i="22"/>
  <c r="D640" i="22"/>
  <c r="D433" i="22"/>
  <c r="I433" i="22"/>
  <c r="I639" i="22"/>
  <c r="B433" i="22"/>
  <c r="B639" i="22"/>
  <c r="F639" i="22"/>
  <c r="F433" i="22"/>
  <c r="E433" i="22"/>
  <c r="E639" i="22"/>
  <c r="B640" i="22"/>
  <c r="K640" i="22"/>
  <c r="K433" i="22"/>
  <c r="K639" i="22"/>
  <c r="G639" i="22"/>
  <c r="G640" i="22"/>
  <c r="G433" i="22"/>
  <c r="E665" i="22"/>
  <c r="N665" i="22"/>
  <c r="K665" i="22"/>
  <c r="L665" i="22"/>
  <c r="J665" i="22"/>
  <c r="B665" i="22"/>
  <c r="D656" i="22"/>
  <c r="D663" i="22" s="1"/>
  <c r="H663" i="22"/>
  <c r="L639" i="22"/>
  <c r="L640" i="22"/>
  <c r="L433" i="22"/>
  <c r="N639" i="22"/>
  <c r="N433" i="22"/>
  <c r="N640" i="22"/>
  <c r="M433" i="22"/>
  <c r="M639" i="22"/>
  <c r="F645" i="22"/>
  <c r="K663" i="22"/>
  <c r="I513" i="25"/>
  <c r="I512" i="25"/>
  <c r="I551" i="25"/>
  <c r="E673" i="25"/>
  <c r="E675" i="25" s="1"/>
  <c r="F672" i="25"/>
  <c r="M513" i="25"/>
  <c r="M551" i="25"/>
  <c r="M512" i="25"/>
  <c r="J693" i="25"/>
  <c r="J695" i="25" s="1"/>
  <c r="K692" i="25"/>
  <c r="P658" i="25"/>
  <c r="N513" i="25"/>
  <c r="L551" i="25"/>
  <c r="L512" i="25"/>
  <c r="L513" i="25"/>
  <c r="M701" i="25"/>
  <c r="M703" i="25" s="1"/>
  <c r="N700" i="25"/>
  <c r="B574" i="25"/>
  <c r="B552" i="25"/>
  <c r="B559" i="25"/>
  <c r="K688" i="25"/>
  <c r="J689" i="25"/>
  <c r="J691" i="25" s="1"/>
  <c r="K551" i="25"/>
  <c r="K512" i="25"/>
  <c r="K513" i="25"/>
  <c r="N696" i="25"/>
  <c r="M697" i="25"/>
  <c r="M699" i="25" s="1"/>
  <c r="N574" i="25"/>
  <c r="N552" i="25"/>
  <c r="N559" i="25"/>
  <c r="N553" i="25"/>
  <c r="C513" i="25"/>
  <c r="C551" i="25"/>
  <c r="C512" i="25"/>
  <c r="J574" i="25"/>
  <c r="J552" i="25"/>
  <c r="J559" i="25"/>
  <c r="J553" i="25"/>
  <c r="D551" i="25"/>
  <c r="D513" i="25"/>
  <c r="D512" i="25"/>
  <c r="E663" i="25"/>
  <c r="H551" i="25"/>
  <c r="H513" i="25"/>
  <c r="H512" i="25"/>
  <c r="N663" i="25"/>
  <c r="J653" i="25"/>
  <c r="J650" i="25"/>
  <c r="J656" i="25"/>
  <c r="J684" i="25"/>
  <c r="I685" i="25"/>
  <c r="I687" i="25" s="1"/>
  <c r="K663" i="25"/>
  <c r="H681" i="25"/>
  <c r="H683" i="25" s="1"/>
  <c r="I680" i="25"/>
  <c r="F560" i="25"/>
  <c r="F657" i="25"/>
  <c r="G551" i="25"/>
  <c r="G512" i="25"/>
  <c r="G513" i="25"/>
  <c r="F575" i="25"/>
  <c r="F582" i="25"/>
  <c r="F633" i="25" s="1"/>
  <c r="E513" i="25"/>
  <c r="E512" i="25"/>
  <c r="E551" i="25"/>
  <c r="F513" i="25"/>
  <c r="O513" i="25"/>
  <c r="O551" i="25"/>
  <c r="O512" i="25"/>
  <c r="M705" i="25"/>
  <c r="M707" i="25" s="1"/>
  <c r="N704" i="25"/>
  <c r="J513" i="25"/>
  <c r="F663" i="25"/>
  <c r="L665" i="25"/>
  <c r="H665" i="25"/>
  <c r="O665" i="25"/>
  <c r="K665" i="25"/>
  <c r="G665" i="25"/>
  <c r="I665" i="25"/>
  <c r="C665" i="25"/>
  <c r="N665" i="25"/>
  <c r="F665" i="25"/>
  <c r="B665" i="25"/>
  <c r="E665" i="25"/>
  <c r="D665" i="25"/>
  <c r="M665" i="25"/>
  <c r="J665" i="25"/>
  <c r="G663" i="25"/>
  <c r="M663" i="25"/>
  <c r="H677" i="25"/>
  <c r="H679" i="25" s="1"/>
  <c r="I676" i="25"/>
  <c r="I551" i="24"/>
  <c r="I513" i="24"/>
  <c r="I512" i="24"/>
  <c r="K689" i="24"/>
  <c r="K691" i="24" s="1"/>
  <c r="L688" i="24"/>
  <c r="M551" i="24"/>
  <c r="M513" i="24"/>
  <c r="M512" i="24"/>
  <c r="J551" i="24"/>
  <c r="J513" i="24"/>
  <c r="J512" i="24"/>
  <c r="C512" i="24"/>
  <c r="C513" i="24"/>
  <c r="C551" i="24"/>
  <c r="D553" i="24" s="1"/>
  <c r="H681" i="24"/>
  <c r="H683" i="24" s="1"/>
  <c r="I680" i="24"/>
  <c r="D513" i="24"/>
  <c r="P658" i="24"/>
  <c r="B551" i="24"/>
  <c r="B512" i="24"/>
  <c r="K512" i="24"/>
  <c r="K513" i="24"/>
  <c r="K551" i="24"/>
  <c r="L553" i="24" s="1"/>
  <c r="E673" i="24"/>
  <c r="E675" i="24" s="1"/>
  <c r="F672" i="24"/>
  <c r="O512" i="24"/>
  <c r="O551" i="24"/>
  <c r="O513" i="24"/>
  <c r="N656" i="24"/>
  <c r="N653" i="24"/>
  <c r="N650" i="24"/>
  <c r="O702" i="24"/>
  <c r="O703" i="24"/>
  <c r="M705" i="24"/>
  <c r="M707" i="24" s="1"/>
  <c r="N704" i="24"/>
  <c r="H574" i="24"/>
  <c r="H552" i="24"/>
  <c r="H559" i="24"/>
  <c r="L663" i="24"/>
  <c r="E551" i="24"/>
  <c r="E513" i="24"/>
  <c r="E512" i="24"/>
  <c r="C645" i="24"/>
  <c r="H663" i="24"/>
  <c r="G676" i="24"/>
  <c r="F677" i="24"/>
  <c r="F679" i="24" s="1"/>
  <c r="J663" i="24"/>
  <c r="O714" i="24"/>
  <c r="O715" i="24"/>
  <c r="L574" i="24"/>
  <c r="L552" i="24"/>
  <c r="L559" i="24"/>
  <c r="F551" i="24"/>
  <c r="F513" i="24"/>
  <c r="F512" i="24"/>
  <c r="K645" i="24"/>
  <c r="J693" i="24"/>
  <c r="J695" i="24" s="1"/>
  <c r="K692" i="24"/>
  <c r="J684" i="24"/>
  <c r="I685" i="24"/>
  <c r="I687" i="24" s="1"/>
  <c r="D574" i="24"/>
  <c r="D552" i="24"/>
  <c r="D559" i="24"/>
  <c r="N551" i="24"/>
  <c r="N513" i="24"/>
  <c r="N512" i="24"/>
  <c r="G512" i="24"/>
  <c r="G551" i="24"/>
  <c r="H553" i="24" s="1"/>
  <c r="G513" i="24"/>
  <c r="O663" i="24"/>
  <c r="G663" i="24"/>
  <c r="P656" i="24"/>
  <c r="C663" i="24"/>
  <c r="O708" i="24"/>
  <c r="O709" i="24" s="1"/>
  <c r="N709" i="24"/>
  <c r="N711" i="24" s="1"/>
  <c r="F663" i="24"/>
  <c r="N697" i="24"/>
  <c r="N699" i="24" s="1"/>
  <c r="O696" i="24"/>
  <c r="O697" i="24" s="1"/>
  <c r="O650" i="24"/>
  <c r="D512" i="22"/>
  <c r="D513" i="22"/>
  <c r="D551" i="22"/>
  <c r="O663" i="22"/>
  <c r="H681" i="22"/>
  <c r="H683" i="22" s="1"/>
  <c r="I680" i="22"/>
  <c r="E673" i="22"/>
  <c r="E675" i="22" s="1"/>
  <c r="F672" i="22"/>
  <c r="I513" i="22"/>
  <c r="I551" i="22"/>
  <c r="I512" i="22"/>
  <c r="E513" i="22"/>
  <c r="E551" i="22"/>
  <c r="E512" i="22"/>
  <c r="L663" i="22"/>
  <c r="I653" i="22"/>
  <c r="I650" i="22"/>
  <c r="I656" i="22"/>
  <c r="K688" i="22"/>
  <c r="J689" i="22"/>
  <c r="J691" i="22" s="1"/>
  <c r="O513" i="22"/>
  <c r="O512" i="22"/>
  <c r="O551" i="22"/>
  <c r="B551" i="22"/>
  <c r="B512" i="22"/>
  <c r="C513" i="22"/>
  <c r="C551" i="22"/>
  <c r="C512" i="22"/>
  <c r="F677" i="22"/>
  <c r="F679" i="22" s="1"/>
  <c r="G676" i="22"/>
  <c r="N551" i="22"/>
  <c r="N513" i="22"/>
  <c r="N512" i="22"/>
  <c r="M701" i="22"/>
  <c r="M703" i="22" s="1"/>
  <c r="N700" i="22"/>
  <c r="F656" i="22"/>
  <c r="F653" i="22"/>
  <c r="F650" i="22"/>
  <c r="J551" i="22"/>
  <c r="J513" i="22"/>
  <c r="J512" i="22"/>
  <c r="F551" i="22"/>
  <c r="F512" i="22"/>
  <c r="F513" i="22"/>
  <c r="B656" i="22"/>
  <c r="B653" i="22"/>
  <c r="M705" i="22"/>
  <c r="M707" i="22" s="1"/>
  <c r="N704" i="22"/>
  <c r="M551" i="22"/>
  <c r="M512" i="22"/>
  <c r="M513" i="22"/>
  <c r="L512" i="22"/>
  <c r="L551" i="22"/>
  <c r="L513" i="22"/>
  <c r="M653" i="22"/>
  <c r="M650" i="22"/>
  <c r="M656" i="22"/>
  <c r="P658" i="22"/>
  <c r="G650" i="22"/>
  <c r="G663" i="22" s="1"/>
  <c r="J693" i="22"/>
  <c r="J695" i="22" s="1"/>
  <c r="K692" i="22"/>
  <c r="K513" i="22"/>
  <c r="K512" i="22"/>
  <c r="K551" i="22"/>
  <c r="E653" i="22"/>
  <c r="E650" i="22"/>
  <c r="E656" i="22"/>
  <c r="H512" i="22"/>
  <c r="H551" i="22"/>
  <c r="H513" i="22"/>
  <c r="C650" i="22"/>
  <c r="C663" i="22" s="1"/>
  <c r="J684" i="22"/>
  <c r="I685" i="22"/>
  <c r="I687" i="22" s="1"/>
  <c r="N650" i="22"/>
  <c r="N663" i="22" s="1"/>
  <c r="J656" i="22"/>
  <c r="J653" i="22"/>
  <c r="J650" i="22"/>
  <c r="G513" i="22"/>
  <c r="G512" i="22"/>
  <c r="G551" i="22"/>
  <c r="D530" i="19"/>
  <c r="G685" i="18"/>
  <c r="G687" i="18" s="1"/>
  <c r="H684" i="18"/>
  <c r="I549" i="15"/>
  <c r="I537" i="18"/>
  <c r="L432" i="18"/>
  <c r="G429" i="18"/>
  <c r="D658" i="19"/>
  <c r="D568" i="19"/>
  <c r="K547" i="15"/>
  <c r="K548" i="15"/>
  <c r="G535" i="17"/>
  <c r="B568" i="18"/>
  <c r="B658" i="18"/>
  <c r="D521" i="18"/>
  <c r="C432" i="18"/>
  <c r="O712" i="19"/>
  <c r="O713" i="19" s="1"/>
  <c r="O714" i="19" s="1"/>
  <c r="G558" i="19"/>
  <c r="N530" i="19"/>
  <c r="C538" i="19"/>
  <c r="L522" i="18"/>
  <c r="N432" i="19"/>
  <c r="J430" i="19"/>
  <c r="N544" i="19"/>
  <c r="N545" i="19" s="1"/>
  <c r="D537" i="18"/>
  <c r="D568" i="18"/>
  <c r="B537" i="18"/>
  <c r="C521" i="18"/>
  <c r="C429" i="18"/>
  <c r="I430" i="18"/>
  <c r="F431" i="18"/>
  <c r="B429" i="19"/>
  <c r="B537" i="19"/>
  <c r="M511" i="19"/>
  <c r="M512" i="19" s="1"/>
  <c r="H597" i="19"/>
  <c r="M568" i="19"/>
  <c r="J568" i="18"/>
  <c r="B544" i="18"/>
  <c r="J544" i="18"/>
  <c r="J545" i="18" s="1"/>
  <c r="N544" i="18"/>
  <c r="F544" i="19"/>
  <c r="F545" i="19" s="1"/>
  <c r="M529" i="19"/>
  <c r="H544" i="18"/>
  <c r="J537" i="19"/>
  <c r="I544" i="19"/>
  <c r="G556" i="19"/>
  <c r="G571" i="19"/>
  <c r="B555" i="19"/>
  <c r="I572" i="19"/>
  <c r="I557" i="19"/>
  <c r="C571" i="19"/>
  <c r="C556" i="19"/>
  <c r="C572" i="19"/>
  <c r="C557" i="19"/>
  <c r="E529" i="19"/>
  <c r="D597" i="19"/>
  <c r="G597" i="19"/>
  <c r="H529" i="19"/>
  <c r="J548" i="19"/>
  <c r="J521" i="19"/>
  <c r="C530" i="19"/>
  <c r="C544" i="19"/>
  <c r="C545" i="19" s="1"/>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C573" i="18" s="1"/>
  <c r="F568" i="18"/>
  <c r="I597" i="18"/>
  <c r="F550" i="18"/>
  <c r="F573" i="18" s="1"/>
  <c r="C529" i="18"/>
  <c r="K529" i="18"/>
  <c r="H504" i="18"/>
  <c r="C597" i="18"/>
  <c r="O545" i="18"/>
  <c r="M545" i="18"/>
  <c r="B521" i="18"/>
  <c r="K589" i="18"/>
  <c r="O529" i="18"/>
  <c r="L431" i="18"/>
  <c r="C430" i="18"/>
  <c r="D429" i="18"/>
  <c r="F430" i="18"/>
  <c r="J429" i="18"/>
  <c r="F645" i="18"/>
  <c r="M429" i="18"/>
  <c r="L430" i="18"/>
  <c r="I431" i="18"/>
  <c r="J590" i="19"/>
  <c r="N590" i="19"/>
  <c r="I603" i="19"/>
  <c r="K590" i="19"/>
  <c r="N632" i="19"/>
  <c r="K632" i="19"/>
  <c r="O603" i="18"/>
  <c r="O649" i="18"/>
  <c r="O656" i="18" s="1"/>
  <c r="F649" i="18"/>
  <c r="O589" i="18"/>
  <c r="O632" i="18"/>
  <c r="J548" i="15"/>
  <c r="E547" i="15"/>
  <c r="O590" i="18"/>
  <c r="F589" i="18"/>
  <c r="F632" i="18"/>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O125" i="19"/>
  <c r="L417" i="19"/>
  <c r="AB125" i="19"/>
  <c r="H432" i="19" s="1"/>
  <c r="H420" i="19"/>
  <c r="H421" i="19" s="1"/>
  <c r="AX125" i="19"/>
  <c r="C418" i="19"/>
  <c r="AK125" i="19"/>
  <c r="F419" i="19"/>
  <c r="P125" i="19"/>
  <c r="K432" i="19" s="1"/>
  <c r="K420" i="19"/>
  <c r="K421" i="19" s="1"/>
  <c r="AL125" i="19"/>
  <c r="F418" i="19"/>
  <c r="Y125" i="19"/>
  <c r="I419" i="19"/>
  <c r="S125" i="19"/>
  <c r="K429" i="19" s="1"/>
  <c r="K417" i="19"/>
  <c r="AS125" i="19"/>
  <c r="D419" i="19"/>
  <c r="Z125" i="19"/>
  <c r="I418" i="19"/>
  <c r="G125" i="19"/>
  <c r="N429" i="19" s="1"/>
  <c r="N417" i="19"/>
  <c r="AG125" i="19"/>
  <c r="G419" i="19"/>
  <c r="N125" i="19"/>
  <c r="L430" i="19" s="1"/>
  <c r="L418" i="19"/>
  <c r="U125" i="19"/>
  <c r="J419" i="19"/>
  <c r="AY125" i="19"/>
  <c r="C429" i="19" s="1"/>
  <c r="C417" i="19"/>
  <c r="M125" i="19"/>
  <c r="L419" i="19"/>
  <c r="H645" i="19"/>
  <c r="AM125" i="19"/>
  <c r="F417" i="19"/>
  <c r="AA125" i="19"/>
  <c r="I429" i="19" s="1"/>
  <c r="I417" i="19"/>
  <c r="C125" i="19"/>
  <c r="O430" i="19" s="1"/>
  <c r="O417" i="19"/>
  <c r="O420" i="19"/>
  <c r="O421" i="19" s="1"/>
  <c r="O719" i="18"/>
  <c r="O723" i="19"/>
  <c r="L665" i="19"/>
  <c r="K665" i="19"/>
  <c r="J665" i="19"/>
  <c r="I665" i="19"/>
  <c r="H665" i="19"/>
  <c r="G665" i="19"/>
  <c r="F665" i="19"/>
  <c r="E665" i="19"/>
  <c r="D665" i="19"/>
  <c r="O665" i="19"/>
  <c r="C665" i="19"/>
  <c r="M665" i="19"/>
  <c r="B665" i="19"/>
  <c r="N665"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O653"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J466" i="19"/>
  <c r="O597" i="19"/>
  <c r="L656" i="19"/>
  <c r="L653" i="19"/>
  <c r="C589" i="19"/>
  <c r="N709" i="19"/>
  <c r="N711" i="19" s="1"/>
  <c r="O708" i="19"/>
  <c r="O709" i="19" s="1"/>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I568" i="19"/>
  <c r="I521" i="19"/>
  <c r="O537"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511" i="19"/>
  <c r="H513" i="19" s="1"/>
  <c r="G466" i="19"/>
  <c r="H680" i="19"/>
  <c r="G681" i="19"/>
  <c r="G683" i="19" s="1"/>
  <c r="H555" i="19"/>
  <c r="H570" i="19"/>
  <c r="E573"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58" i="18"/>
  <c r="J537" i="18"/>
  <c r="J504" i="18"/>
  <c r="F571" i="18"/>
  <c r="F556" i="18"/>
  <c r="L656" i="18"/>
  <c r="L653" i="18"/>
  <c r="L650" i="18"/>
  <c r="I645" i="18"/>
  <c r="AG125" i="18"/>
  <c r="G430" i="18" s="1"/>
  <c r="G418" i="18"/>
  <c r="G420" i="18"/>
  <c r="G421" i="18" s="1"/>
  <c r="AE125" i="18"/>
  <c r="G432" i="18" s="1"/>
  <c r="E417" i="18"/>
  <c r="AP125" i="18"/>
  <c r="E430" i="18" s="1"/>
  <c r="O723" i="18"/>
  <c r="H505"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O429" i="18" s="1"/>
  <c r="F530" i="18"/>
  <c r="F529" i="18"/>
  <c r="J557" i="18"/>
  <c r="J572" i="18"/>
  <c r="M570" i="18"/>
  <c r="M555" i="18"/>
  <c r="J645" i="18"/>
  <c r="D556" i="18"/>
  <c r="D571" i="18"/>
  <c r="C557" i="18"/>
  <c r="C572" i="18"/>
  <c r="M418" i="18"/>
  <c r="I125" i="18"/>
  <c r="M430" i="18" s="1"/>
  <c r="G125" i="18"/>
  <c r="M432" i="18" s="1"/>
  <c r="M420" i="18"/>
  <c r="M421" i="18" s="1"/>
  <c r="K417" i="18"/>
  <c r="R125" i="18"/>
  <c r="E419" i="18"/>
  <c r="AN125" i="18"/>
  <c r="E431" i="18" s="1"/>
  <c r="H658" i="18"/>
  <c r="H642" i="18"/>
  <c r="H645" i="18" s="1"/>
  <c r="H511" i="18"/>
  <c r="I513" i="18" s="1"/>
  <c r="H466" i="18"/>
  <c r="L555" i="18"/>
  <c r="L570" i="18"/>
  <c r="I512" i="18"/>
  <c r="I551" i="18"/>
  <c r="N709" i="18"/>
  <c r="N711" i="18" s="1"/>
  <c r="O708" i="18"/>
  <c r="O709" i="18" s="1"/>
  <c r="O642" i="18"/>
  <c r="O645" i="18" s="1"/>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K429" i="18" l="1"/>
  <c r="O701" i="26"/>
  <c r="O702" i="26" s="1"/>
  <c r="P700" i="26"/>
  <c r="P701" i="26" s="1"/>
  <c r="E663" i="31"/>
  <c r="G645" i="19"/>
  <c r="O650" i="19"/>
  <c r="O663" i="19" s="1"/>
  <c r="N645" i="18"/>
  <c r="I433" i="18"/>
  <c r="K645" i="19"/>
  <c r="I640" i="18"/>
  <c r="F429" i="19"/>
  <c r="N656" i="19"/>
  <c r="I645" i="19"/>
  <c r="L433" i="31"/>
  <c r="L640" i="31"/>
  <c r="L639" i="31"/>
  <c r="K640" i="31"/>
  <c r="K639" i="31"/>
  <c r="K433" i="31"/>
  <c r="H663" i="28"/>
  <c r="E663" i="28"/>
  <c r="M701" i="31"/>
  <c r="M703" i="31" s="1"/>
  <c r="N700" i="31"/>
  <c r="I680" i="31"/>
  <c r="H681" i="31"/>
  <c r="H683" i="31" s="1"/>
  <c r="G672" i="31"/>
  <c r="F673" i="31"/>
  <c r="F675" i="31" s="1"/>
  <c r="K693" i="31"/>
  <c r="K695" i="31" s="1"/>
  <c r="L692" i="31"/>
  <c r="M668" i="31"/>
  <c r="K663" i="31"/>
  <c r="N668" i="31"/>
  <c r="F668" i="31"/>
  <c r="O668" i="31"/>
  <c r="G668" i="31"/>
  <c r="C668" i="31"/>
  <c r="H668" i="31"/>
  <c r="K668" i="31"/>
  <c r="I668" i="31"/>
  <c r="D668" i="31"/>
  <c r="B668" i="31"/>
  <c r="L668" i="31"/>
  <c r="J668" i="31"/>
  <c r="D574" i="31"/>
  <c r="D552" i="31"/>
  <c r="D553" i="31"/>
  <c r="D559" i="31"/>
  <c r="N574" i="31"/>
  <c r="N553" i="31"/>
  <c r="N552" i="31"/>
  <c r="N559" i="31"/>
  <c r="J574" i="31"/>
  <c r="J552" i="31"/>
  <c r="J553" i="31"/>
  <c r="J559" i="31"/>
  <c r="C574" i="31"/>
  <c r="C553" i="31"/>
  <c r="C552" i="31"/>
  <c r="C559" i="31"/>
  <c r="M553" i="31"/>
  <c r="M559" i="31"/>
  <c r="M552" i="31"/>
  <c r="M574" i="31"/>
  <c r="K574" i="31"/>
  <c r="K553" i="31"/>
  <c r="K559" i="31"/>
  <c r="K552" i="31"/>
  <c r="I685" i="31"/>
  <c r="I687" i="31" s="1"/>
  <c r="J684" i="31"/>
  <c r="H574" i="31"/>
  <c r="H552" i="31"/>
  <c r="H559" i="31"/>
  <c r="H553" i="31"/>
  <c r="F574" i="31"/>
  <c r="F559" i="31"/>
  <c r="F553" i="31"/>
  <c r="F552" i="31"/>
  <c r="O574" i="31"/>
  <c r="O553" i="31"/>
  <c r="O559" i="31"/>
  <c r="O552" i="31"/>
  <c r="L574" i="31"/>
  <c r="L552" i="31"/>
  <c r="L553" i="31"/>
  <c r="L559" i="31"/>
  <c r="C663" i="31"/>
  <c r="I553" i="31"/>
  <c r="N666" i="31"/>
  <c r="F666" i="31"/>
  <c r="M666" i="31"/>
  <c r="E666" i="31"/>
  <c r="L666" i="31"/>
  <c r="D666" i="31"/>
  <c r="K666" i="31"/>
  <c r="C666" i="31"/>
  <c r="I666" i="31"/>
  <c r="H666" i="31"/>
  <c r="O666" i="31"/>
  <c r="G666" i="31"/>
  <c r="B666" i="31"/>
  <c r="J666" i="31"/>
  <c r="B574" i="31"/>
  <c r="B552" i="31"/>
  <c r="B559" i="31"/>
  <c r="G574" i="31"/>
  <c r="G553" i="31"/>
  <c r="G559" i="31"/>
  <c r="G552" i="31"/>
  <c r="E553" i="31"/>
  <c r="E559" i="31"/>
  <c r="E552" i="31"/>
  <c r="E574" i="31"/>
  <c r="J689" i="31"/>
  <c r="J691" i="31" s="1"/>
  <c r="K688" i="31"/>
  <c r="I575" i="31"/>
  <c r="I582" i="31"/>
  <c r="I633" i="31" s="1"/>
  <c r="M697" i="31"/>
  <c r="M699" i="31" s="1"/>
  <c r="N696" i="31"/>
  <c r="I560" i="31"/>
  <c r="I561" i="31"/>
  <c r="I657" i="31"/>
  <c r="H677" i="31"/>
  <c r="H679" i="31" s="1"/>
  <c r="I676" i="31"/>
  <c r="M551" i="19"/>
  <c r="L513" i="19"/>
  <c r="M513" i="19"/>
  <c r="E570" i="19"/>
  <c r="E555" i="19"/>
  <c r="N650" i="19"/>
  <c r="N558" i="19"/>
  <c r="N573" i="19"/>
  <c r="J512" i="19"/>
  <c r="C551" i="19"/>
  <c r="C574" i="19" s="1"/>
  <c r="P574" i="26"/>
  <c r="P553" i="26"/>
  <c r="P559" i="26"/>
  <c r="P552" i="26"/>
  <c r="M663" i="26"/>
  <c r="O663" i="26"/>
  <c r="E663" i="26"/>
  <c r="N696" i="26"/>
  <c r="M697" i="26"/>
  <c r="M699" i="26" s="1"/>
  <c r="D668" i="28"/>
  <c r="E668" i="28"/>
  <c r="F668" i="28"/>
  <c r="H668" i="28"/>
  <c r="L668" i="28"/>
  <c r="I668" i="28"/>
  <c r="J668" i="28"/>
  <c r="K668" i="28"/>
  <c r="G668" i="28"/>
  <c r="M668" i="28"/>
  <c r="N668" i="28"/>
  <c r="L663" i="28"/>
  <c r="C668" i="28"/>
  <c r="O668" i="28"/>
  <c r="O433" i="28"/>
  <c r="O639" i="28"/>
  <c r="O640" i="28"/>
  <c r="K559" i="28"/>
  <c r="K553" i="28"/>
  <c r="K574" i="28"/>
  <c r="K552" i="28"/>
  <c r="K693" i="28"/>
  <c r="K695" i="28" s="1"/>
  <c r="L692" i="28"/>
  <c r="L553" i="28"/>
  <c r="L559" i="28"/>
  <c r="L574" i="28"/>
  <c r="L552" i="28"/>
  <c r="D553" i="28"/>
  <c r="D574" i="28"/>
  <c r="D552" i="28"/>
  <c r="D559" i="28"/>
  <c r="L689" i="28"/>
  <c r="L691" i="28" s="1"/>
  <c r="M688" i="28"/>
  <c r="B559" i="28"/>
  <c r="B574" i="28"/>
  <c r="B552" i="28"/>
  <c r="O574" i="28"/>
  <c r="O552" i="28"/>
  <c r="O559" i="28"/>
  <c r="O553" i="28"/>
  <c r="E574" i="28"/>
  <c r="E552" i="28"/>
  <c r="E559" i="28"/>
  <c r="E553" i="28"/>
  <c r="G677" i="28"/>
  <c r="G679" i="28" s="1"/>
  <c r="H676" i="28"/>
  <c r="M574" i="28"/>
  <c r="M552" i="28"/>
  <c r="M553" i="28"/>
  <c r="M559" i="28"/>
  <c r="F673" i="28"/>
  <c r="F675" i="28" s="1"/>
  <c r="G672" i="28"/>
  <c r="J559" i="28"/>
  <c r="J574" i="28"/>
  <c r="J552" i="28"/>
  <c r="J553" i="28"/>
  <c r="H553" i="28"/>
  <c r="H574" i="28"/>
  <c r="H552" i="28"/>
  <c r="H559" i="28"/>
  <c r="P656" i="28"/>
  <c r="I681" i="28"/>
  <c r="I683" i="28" s="1"/>
  <c r="J680" i="28"/>
  <c r="G559" i="28"/>
  <c r="G553" i="28"/>
  <c r="G574" i="28"/>
  <c r="G552" i="28"/>
  <c r="D663" i="28"/>
  <c r="F559" i="28"/>
  <c r="F553" i="28"/>
  <c r="F574" i="28"/>
  <c r="F552" i="28"/>
  <c r="N705" i="28"/>
  <c r="N707" i="28" s="1"/>
  <c r="O704" i="28"/>
  <c r="O705" i="28" s="1"/>
  <c r="N559" i="28"/>
  <c r="N574" i="28"/>
  <c r="N552" i="28"/>
  <c r="N553" i="28"/>
  <c r="J685" i="28"/>
  <c r="J687" i="28" s="1"/>
  <c r="K684" i="28"/>
  <c r="C574" i="28"/>
  <c r="C552" i="28"/>
  <c r="C559" i="28"/>
  <c r="C553" i="28"/>
  <c r="I574" i="28"/>
  <c r="I552" i="28"/>
  <c r="I559" i="28"/>
  <c r="I553" i="28"/>
  <c r="J663" i="25"/>
  <c r="Q656" i="26"/>
  <c r="I553" i="26"/>
  <c r="I574" i="26"/>
  <c r="I552" i="26"/>
  <c r="I559" i="26"/>
  <c r="J561" i="26" s="1"/>
  <c r="E553" i="26"/>
  <c r="E574" i="26"/>
  <c r="E552" i="26"/>
  <c r="E559" i="26"/>
  <c r="M553" i="26"/>
  <c r="M574" i="26"/>
  <c r="M559" i="26"/>
  <c r="M552" i="26"/>
  <c r="L688" i="26"/>
  <c r="K689" i="26"/>
  <c r="K691" i="26" s="1"/>
  <c r="J685" i="26"/>
  <c r="J687" i="26" s="1"/>
  <c r="K684" i="26"/>
  <c r="G559" i="26"/>
  <c r="G574" i="26"/>
  <c r="G553" i="26"/>
  <c r="G552" i="26"/>
  <c r="B560" i="26"/>
  <c r="B657" i="26"/>
  <c r="C559" i="26"/>
  <c r="C553" i="26"/>
  <c r="C552" i="26"/>
  <c r="C574" i="26"/>
  <c r="J575" i="26"/>
  <c r="J582" i="26"/>
  <c r="J633" i="26" s="1"/>
  <c r="N668" i="26"/>
  <c r="J668" i="26"/>
  <c r="F668" i="26"/>
  <c r="B668" i="26"/>
  <c r="M668" i="26"/>
  <c r="I668" i="26"/>
  <c r="E668" i="26"/>
  <c r="O668" i="26"/>
  <c r="G668" i="26"/>
  <c r="L668" i="26"/>
  <c r="D668" i="26"/>
  <c r="K668" i="26"/>
  <c r="C668" i="26"/>
  <c r="H668" i="26"/>
  <c r="K559" i="26"/>
  <c r="K552" i="26"/>
  <c r="K553" i="26"/>
  <c r="K574" i="26"/>
  <c r="D552" i="26"/>
  <c r="D574" i="26"/>
  <c r="D553" i="26"/>
  <c r="D559" i="26"/>
  <c r="H681" i="26"/>
  <c r="H683" i="26" s="1"/>
  <c r="I680" i="26"/>
  <c r="F574" i="26"/>
  <c r="F552" i="26"/>
  <c r="F559" i="26"/>
  <c r="F553" i="26"/>
  <c r="L693" i="26"/>
  <c r="L695" i="26" s="1"/>
  <c r="M692" i="26"/>
  <c r="J553" i="26"/>
  <c r="L559" i="26"/>
  <c r="L553" i="26"/>
  <c r="L574" i="26"/>
  <c r="L552" i="26"/>
  <c r="N574" i="26"/>
  <c r="N552" i="26"/>
  <c r="N553" i="26"/>
  <c r="N559" i="26"/>
  <c r="O559" i="26"/>
  <c r="O574" i="26"/>
  <c r="O552" i="26"/>
  <c r="O553" i="26"/>
  <c r="F673" i="26"/>
  <c r="F675" i="26" s="1"/>
  <c r="G672" i="26"/>
  <c r="B575" i="26"/>
  <c r="B582" i="26"/>
  <c r="B633" i="26" s="1"/>
  <c r="H574" i="26"/>
  <c r="H559" i="26"/>
  <c r="H553" i="26"/>
  <c r="H552" i="26"/>
  <c r="J560" i="26"/>
  <c r="J657" i="26"/>
  <c r="N705" i="26"/>
  <c r="N707" i="26" s="1"/>
  <c r="O704" i="26"/>
  <c r="I663" i="26"/>
  <c r="I677" i="26"/>
  <c r="I679" i="26" s="1"/>
  <c r="J676" i="26"/>
  <c r="M697" i="22"/>
  <c r="M699" i="22" s="1"/>
  <c r="N696" i="22"/>
  <c r="J663" i="22"/>
  <c r="E663" i="22"/>
  <c r="M663" i="22"/>
  <c r="O715" i="19"/>
  <c r="E553" i="25"/>
  <c r="E559" i="25"/>
  <c r="E574" i="25"/>
  <c r="E552" i="25"/>
  <c r="F553" i="25"/>
  <c r="N560" i="25"/>
  <c r="N657" i="25"/>
  <c r="K559" i="25"/>
  <c r="K553" i="25"/>
  <c r="K574" i="25"/>
  <c r="K552" i="25"/>
  <c r="I677" i="25"/>
  <c r="I679" i="25" s="1"/>
  <c r="J676" i="25"/>
  <c r="O559" i="25"/>
  <c r="O574" i="25"/>
  <c r="O552" i="25"/>
  <c r="O553" i="25"/>
  <c r="N697" i="25"/>
  <c r="N699" i="25" s="1"/>
  <c r="O696" i="25"/>
  <c r="O697" i="25" s="1"/>
  <c r="N668" i="25"/>
  <c r="J668" i="25"/>
  <c r="F668" i="25"/>
  <c r="B668" i="25"/>
  <c r="M668" i="25"/>
  <c r="I668" i="25"/>
  <c r="E668" i="25"/>
  <c r="L668" i="25"/>
  <c r="G668" i="25"/>
  <c r="O668" i="25"/>
  <c r="D668" i="25"/>
  <c r="K668" i="25"/>
  <c r="H668" i="25"/>
  <c r="C668" i="25"/>
  <c r="M553" i="25"/>
  <c r="M574" i="25"/>
  <c r="M552" i="25"/>
  <c r="M559" i="25"/>
  <c r="N561" i="25" s="1"/>
  <c r="I553" i="25"/>
  <c r="I574" i="25"/>
  <c r="I552" i="25"/>
  <c r="I559" i="25"/>
  <c r="J561" i="25" s="1"/>
  <c r="J560" i="25"/>
  <c r="J657" i="25"/>
  <c r="C559" i="25"/>
  <c r="C574" i="25"/>
  <c r="C552" i="25"/>
  <c r="C553" i="25"/>
  <c r="N705" i="25"/>
  <c r="N707" i="25" s="1"/>
  <c r="O704" i="25"/>
  <c r="O705" i="25" s="1"/>
  <c r="H574" i="25"/>
  <c r="H552" i="25"/>
  <c r="H559" i="25"/>
  <c r="H553" i="25"/>
  <c r="D574" i="25"/>
  <c r="D552" i="25"/>
  <c r="D559" i="25"/>
  <c r="D553" i="25"/>
  <c r="J575" i="25"/>
  <c r="J582" i="25"/>
  <c r="J633" i="25" s="1"/>
  <c r="N575" i="25"/>
  <c r="N582" i="25"/>
  <c r="N633" i="25" s="1"/>
  <c r="K689" i="25"/>
  <c r="K691" i="25" s="1"/>
  <c r="L688" i="25"/>
  <c r="B575" i="25"/>
  <c r="B582" i="25"/>
  <c r="B633" i="25" s="1"/>
  <c r="K693" i="25"/>
  <c r="K695" i="25" s="1"/>
  <c r="L692" i="25"/>
  <c r="P656" i="25"/>
  <c r="G559" i="25"/>
  <c r="G553" i="25"/>
  <c r="G574" i="25"/>
  <c r="G552" i="25"/>
  <c r="J680" i="25"/>
  <c r="I681" i="25"/>
  <c r="I683" i="25" s="1"/>
  <c r="J685" i="25"/>
  <c r="J687" i="25" s="1"/>
  <c r="K684" i="25"/>
  <c r="B560" i="25"/>
  <c r="B657" i="25"/>
  <c r="O700" i="25"/>
  <c r="O701" i="25" s="1"/>
  <c r="N701" i="25"/>
  <c r="N703" i="25" s="1"/>
  <c r="L559" i="25"/>
  <c r="L553" i="25"/>
  <c r="L574" i="25"/>
  <c r="L552" i="25"/>
  <c r="F673" i="25"/>
  <c r="F675" i="25" s="1"/>
  <c r="G672" i="25"/>
  <c r="O698" i="24"/>
  <c r="O699" i="24"/>
  <c r="O710" i="24"/>
  <c r="O711" i="24"/>
  <c r="D560" i="24"/>
  <c r="D657" i="24"/>
  <c r="I681" i="24"/>
  <c r="I683" i="24" s="1"/>
  <c r="J680" i="24"/>
  <c r="J685" i="24"/>
  <c r="J687" i="24" s="1"/>
  <c r="K684" i="24"/>
  <c r="L560" i="24"/>
  <c r="L657" i="24"/>
  <c r="G677" i="24"/>
  <c r="G679" i="24" s="1"/>
  <c r="H676" i="24"/>
  <c r="H560" i="24"/>
  <c r="H657" i="24"/>
  <c r="N705" i="24"/>
  <c r="N707" i="24" s="1"/>
  <c r="O704" i="24"/>
  <c r="O705" i="24" s="1"/>
  <c r="O553" i="24"/>
  <c r="O574" i="24"/>
  <c r="O552" i="24"/>
  <c r="O559" i="24"/>
  <c r="K553" i="24"/>
  <c r="K574" i="24"/>
  <c r="K552" i="24"/>
  <c r="K559" i="24"/>
  <c r="L561" i="24" s="1"/>
  <c r="B574" i="24"/>
  <c r="B552" i="24"/>
  <c r="B559" i="24"/>
  <c r="N666" i="24"/>
  <c r="J666" i="24"/>
  <c r="F666" i="24"/>
  <c r="B666" i="24"/>
  <c r="M666" i="24"/>
  <c r="H666" i="24"/>
  <c r="C666" i="24"/>
  <c r="L666" i="24"/>
  <c r="G666" i="24"/>
  <c r="K666" i="24"/>
  <c r="E666" i="24"/>
  <c r="O666" i="24"/>
  <c r="I666" i="24"/>
  <c r="D666" i="24"/>
  <c r="G553" i="24"/>
  <c r="G574" i="24"/>
  <c r="G552" i="24"/>
  <c r="G559" i="24"/>
  <c r="N553" i="24"/>
  <c r="N574" i="24"/>
  <c r="N552" i="24"/>
  <c r="N559" i="24"/>
  <c r="D575" i="24"/>
  <c r="D582" i="24"/>
  <c r="D633" i="24" s="1"/>
  <c r="K693" i="24"/>
  <c r="K695" i="24" s="1"/>
  <c r="L692" i="24"/>
  <c r="E559" i="24"/>
  <c r="E553" i="24"/>
  <c r="E574" i="24"/>
  <c r="E552" i="24"/>
  <c r="N668" i="24"/>
  <c r="J668" i="24"/>
  <c r="F668" i="24"/>
  <c r="B668" i="24"/>
  <c r="L668" i="24"/>
  <c r="G668" i="24"/>
  <c r="K668" i="24"/>
  <c r="E668" i="24"/>
  <c r="O668" i="24"/>
  <c r="I668" i="24"/>
  <c r="D668" i="24"/>
  <c r="M668" i="24"/>
  <c r="H668" i="24"/>
  <c r="C668" i="24"/>
  <c r="C553" i="24"/>
  <c r="C574" i="24"/>
  <c r="C552" i="24"/>
  <c r="C559" i="24"/>
  <c r="M559" i="24"/>
  <c r="M553" i="24"/>
  <c r="M574" i="24"/>
  <c r="M552" i="24"/>
  <c r="F553" i="24"/>
  <c r="F574" i="24"/>
  <c r="F552" i="24"/>
  <c r="F559" i="24"/>
  <c r="L575" i="24"/>
  <c r="L582" i="24"/>
  <c r="L633" i="24" s="1"/>
  <c r="H575" i="24"/>
  <c r="H582" i="24"/>
  <c r="H633" i="24" s="1"/>
  <c r="N663" i="24"/>
  <c r="F673" i="24"/>
  <c r="F675" i="24" s="1"/>
  <c r="G672" i="24"/>
  <c r="J553" i="24"/>
  <c r="J574" i="24"/>
  <c r="J552" i="24"/>
  <c r="J559" i="24"/>
  <c r="L689" i="24"/>
  <c r="L691" i="24" s="1"/>
  <c r="M688" i="24"/>
  <c r="I559" i="24"/>
  <c r="I553" i="24"/>
  <c r="I574" i="24"/>
  <c r="I552" i="24"/>
  <c r="N668" i="22"/>
  <c r="J668" i="22"/>
  <c r="F668" i="22"/>
  <c r="B668" i="22"/>
  <c r="M668" i="22"/>
  <c r="I668" i="22"/>
  <c r="E668" i="22"/>
  <c r="O668" i="22"/>
  <c r="G668" i="22"/>
  <c r="L668" i="22"/>
  <c r="D668" i="22"/>
  <c r="C668" i="22"/>
  <c r="K668" i="22"/>
  <c r="H668" i="22"/>
  <c r="B559" i="22"/>
  <c r="B574" i="22"/>
  <c r="B552" i="22"/>
  <c r="F673" i="22"/>
  <c r="F675" i="22" s="1"/>
  <c r="G672" i="22"/>
  <c r="H574" i="22"/>
  <c r="H552" i="22"/>
  <c r="H553" i="22"/>
  <c r="H559" i="22"/>
  <c r="L692" i="22"/>
  <c r="K693" i="22"/>
  <c r="K695" i="22" s="1"/>
  <c r="L574" i="22"/>
  <c r="L552" i="22"/>
  <c r="L559" i="22"/>
  <c r="L553" i="22"/>
  <c r="M559" i="22"/>
  <c r="M553" i="22"/>
  <c r="M574" i="22"/>
  <c r="M552" i="22"/>
  <c r="J574" i="22"/>
  <c r="J552" i="22"/>
  <c r="J559" i="22"/>
  <c r="J553" i="22"/>
  <c r="O700" i="22"/>
  <c r="O701" i="22" s="1"/>
  <c r="N701" i="22"/>
  <c r="N703" i="22" s="1"/>
  <c r="N574" i="22"/>
  <c r="N552" i="22"/>
  <c r="N559" i="22"/>
  <c r="N553" i="22"/>
  <c r="C553" i="22"/>
  <c r="C574" i="22"/>
  <c r="C552" i="22"/>
  <c r="C559" i="22"/>
  <c r="O553" i="22"/>
  <c r="O574" i="22"/>
  <c r="O552" i="22"/>
  <c r="O559" i="22"/>
  <c r="K689" i="22"/>
  <c r="K691" i="22" s="1"/>
  <c r="L688" i="22"/>
  <c r="D574" i="22"/>
  <c r="D552" i="22"/>
  <c r="D559" i="22"/>
  <c r="D553" i="22"/>
  <c r="G553" i="22"/>
  <c r="G559" i="22"/>
  <c r="G574" i="22"/>
  <c r="G552" i="22"/>
  <c r="J685" i="22"/>
  <c r="J687" i="22" s="1"/>
  <c r="K684" i="22"/>
  <c r="K553" i="22"/>
  <c r="K559" i="22"/>
  <c r="K574" i="22"/>
  <c r="K552" i="22"/>
  <c r="N705" i="22"/>
  <c r="N707" i="22" s="1"/>
  <c r="O704" i="22"/>
  <c r="O705" i="22" s="1"/>
  <c r="F559" i="22"/>
  <c r="F553" i="22"/>
  <c r="F574" i="22"/>
  <c r="F552" i="22"/>
  <c r="G677" i="22"/>
  <c r="G679" i="22" s="1"/>
  <c r="H676" i="22"/>
  <c r="I663" i="22"/>
  <c r="I559" i="22"/>
  <c r="I574" i="22"/>
  <c r="I552" i="22"/>
  <c r="I553" i="22"/>
  <c r="J680" i="22"/>
  <c r="I681" i="22"/>
  <c r="I683" i="22" s="1"/>
  <c r="P656" i="22"/>
  <c r="F663" i="22"/>
  <c r="E559" i="22"/>
  <c r="E574" i="22"/>
  <c r="E552" i="22"/>
  <c r="E553" i="22"/>
  <c r="N430" i="19"/>
  <c r="I684" i="18"/>
  <c r="H685" i="18"/>
  <c r="H687" i="18" s="1"/>
  <c r="H429" i="18"/>
  <c r="N433" i="19"/>
  <c r="N640" i="19"/>
  <c r="N639" i="19"/>
  <c r="L429" i="19"/>
  <c r="B430" i="18"/>
  <c r="O645" i="19"/>
  <c r="C512" i="19"/>
  <c r="L572" i="19"/>
  <c r="L557" i="19"/>
  <c r="K653" i="19"/>
  <c r="L650" i="19"/>
  <c r="L663" i="19" s="1"/>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L663" i="18"/>
  <c r="D640" i="15"/>
  <c r="D433" i="15"/>
  <c r="J640" i="15"/>
  <c r="G640" i="15"/>
  <c r="G433" i="15"/>
  <c r="E571" i="15"/>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H640" i="18"/>
  <c r="H639" i="18"/>
  <c r="H433" i="18"/>
  <c r="O707" i="18"/>
  <c r="O706" i="18"/>
  <c r="N653" i="18"/>
  <c r="N650" i="18"/>
  <c r="N656" i="18"/>
  <c r="L693" i="18"/>
  <c r="L695" i="18" s="1"/>
  <c r="M692"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703" i="26" l="1"/>
  <c r="O705" i="26"/>
  <c r="O706" i="26" s="1"/>
  <c r="P704" i="26"/>
  <c r="P705" i="26" s="1"/>
  <c r="P702" i="26"/>
  <c r="P703" i="26"/>
  <c r="N663" i="18"/>
  <c r="L693" i="31"/>
  <c r="L695" i="31" s="1"/>
  <c r="M692" i="31"/>
  <c r="G673" i="31"/>
  <c r="G675" i="31" s="1"/>
  <c r="H672" i="31"/>
  <c r="I681" i="31"/>
  <c r="I683" i="31" s="1"/>
  <c r="J680" i="31"/>
  <c r="O700" i="31"/>
  <c r="O701" i="31" s="1"/>
  <c r="N701" i="31"/>
  <c r="N703" i="31" s="1"/>
  <c r="L575" i="31"/>
  <c r="L582" i="31"/>
  <c r="L633" i="31" s="1"/>
  <c r="B575" i="31"/>
  <c r="B582" i="31"/>
  <c r="B633" i="31" s="1"/>
  <c r="H575" i="31"/>
  <c r="H582" i="31"/>
  <c r="H633" i="31" s="1"/>
  <c r="N561" i="31"/>
  <c r="N560" i="31"/>
  <c r="N657" i="31"/>
  <c r="O696" i="31"/>
  <c r="O697" i="31" s="1"/>
  <c r="N697" i="31"/>
  <c r="N699" i="31" s="1"/>
  <c r="E575" i="31"/>
  <c r="E582" i="31"/>
  <c r="E633" i="31" s="1"/>
  <c r="G560" i="31"/>
  <c r="G561" i="31"/>
  <c r="G657" i="31"/>
  <c r="O560" i="31"/>
  <c r="O561" i="31"/>
  <c r="O657" i="31"/>
  <c r="J685" i="31"/>
  <c r="J687" i="31" s="1"/>
  <c r="K684" i="31"/>
  <c r="M561" i="31"/>
  <c r="M560" i="31"/>
  <c r="M657" i="31"/>
  <c r="J561" i="31"/>
  <c r="J560" i="31"/>
  <c r="J657" i="31"/>
  <c r="G575" i="31"/>
  <c r="G582" i="31"/>
  <c r="G633" i="31" s="1"/>
  <c r="L561" i="31"/>
  <c r="L560" i="31"/>
  <c r="L657" i="31"/>
  <c r="O575" i="31"/>
  <c r="O582" i="31"/>
  <c r="O633" i="31" s="1"/>
  <c r="F575" i="31"/>
  <c r="F582" i="31"/>
  <c r="F633" i="31" s="1"/>
  <c r="J676" i="31"/>
  <c r="I677" i="31"/>
  <c r="I679" i="31" s="1"/>
  <c r="K560" i="31"/>
  <c r="K561" i="31"/>
  <c r="K657" i="31"/>
  <c r="D561" i="31"/>
  <c r="D560" i="31"/>
  <c r="D657" i="31"/>
  <c r="F561" i="31"/>
  <c r="F560" i="31"/>
  <c r="F657" i="31"/>
  <c r="N575" i="31"/>
  <c r="N582" i="31"/>
  <c r="N633" i="31" s="1"/>
  <c r="E561" i="31"/>
  <c r="E560" i="31"/>
  <c r="E657" i="31"/>
  <c r="B560" i="31"/>
  <c r="B657" i="31"/>
  <c r="H561" i="31"/>
  <c r="H560" i="31"/>
  <c r="H657" i="31"/>
  <c r="C560" i="31"/>
  <c r="C561" i="31"/>
  <c r="C657" i="31"/>
  <c r="J575" i="31"/>
  <c r="J582" i="31"/>
  <c r="J633" i="31" s="1"/>
  <c r="K575" i="31"/>
  <c r="K582" i="31"/>
  <c r="K633" i="31" s="1"/>
  <c r="K689" i="31"/>
  <c r="K691" i="31" s="1"/>
  <c r="L688" i="31"/>
  <c r="D575" i="31"/>
  <c r="D582" i="31"/>
  <c r="D633" i="31" s="1"/>
  <c r="M575" i="31"/>
  <c r="M582" i="31"/>
  <c r="M633" i="31" s="1"/>
  <c r="C575" i="31"/>
  <c r="C582" i="31"/>
  <c r="C633" i="31" s="1"/>
  <c r="B666" i="26"/>
  <c r="P666" i="26"/>
  <c r="P560" i="26"/>
  <c r="P561" i="26"/>
  <c r="P657" i="26"/>
  <c r="P575" i="26"/>
  <c r="P582" i="26"/>
  <c r="P633" i="26" s="1"/>
  <c r="N697" i="26"/>
  <c r="N699" i="26" s="1"/>
  <c r="O696" i="26"/>
  <c r="I560" i="28"/>
  <c r="I561" i="28"/>
  <c r="I657" i="28"/>
  <c r="O706" i="28"/>
  <c r="O707" i="28"/>
  <c r="H560" i="28"/>
  <c r="H561" i="28"/>
  <c r="H657" i="28"/>
  <c r="J561" i="28"/>
  <c r="J560" i="28"/>
  <c r="J657" i="28"/>
  <c r="M560" i="28"/>
  <c r="M561" i="28"/>
  <c r="M657" i="28"/>
  <c r="M575" i="28"/>
  <c r="M582" i="28"/>
  <c r="M633" i="28" s="1"/>
  <c r="E561" i="28"/>
  <c r="E560" i="28"/>
  <c r="E657" i="28"/>
  <c r="B560" i="28"/>
  <c r="B657" i="28"/>
  <c r="K575" i="28"/>
  <c r="K582" i="28"/>
  <c r="K633" i="28" s="1"/>
  <c r="C561" i="28"/>
  <c r="C560" i="28"/>
  <c r="C657" i="28"/>
  <c r="K685" i="28"/>
  <c r="K687" i="28" s="1"/>
  <c r="L684" i="28"/>
  <c r="N575" i="28"/>
  <c r="N582" i="28"/>
  <c r="N633" i="28" s="1"/>
  <c r="F561" i="28"/>
  <c r="F560" i="28"/>
  <c r="F657" i="28"/>
  <c r="G575" i="28"/>
  <c r="G582" i="28"/>
  <c r="G633" i="28" s="1"/>
  <c r="K680" i="28"/>
  <c r="J681" i="28"/>
  <c r="J683" i="28" s="1"/>
  <c r="H677" i="28"/>
  <c r="H679" i="28" s="1"/>
  <c r="I676" i="28"/>
  <c r="O561" i="28"/>
  <c r="O560" i="28"/>
  <c r="O657" i="28"/>
  <c r="M689" i="28"/>
  <c r="M691" i="28" s="1"/>
  <c r="N688" i="28"/>
  <c r="D575" i="28"/>
  <c r="D582" i="28"/>
  <c r="D633" i="28" s="1"/>
  <c r="L575" i="28"/>
  <c r="L582" i="28"/>
  <c r="L633" i="28" s="1"/>
  <c r="M692" i="28"/>
  <c r="L693" i="28"/>
  <c r="L695" i="28" s="1"/>
  <c r="I575" i="28"/>
  <c r="I582" i="28"/>
  <c r="I633" i="28" s="1"/>
  <c r="H575" i="28"/>
  <c r="H582" i="28"/>
  <c r="H633" i="28" s="1"/>
  <c r="G673" i="28"/>
  <c r="G675" i="28" s="1"/>
  <c r="H672" i="28"/>
  <c r="E575" i="28"/>
  <c r="E582" i="28"/>
  <c r="E633" i="28" s="1"/>
  <c r="B575" i="28"/>
  <c r="B582" i="28"/>
  <c r="B633" i="28" s="1"/>
  <c r="L560" i="28"/>
  <c r="L561" i="28"/>
  <c r="L657" i="28"/>
  <c r="K561" i="28"/>
  <c r="K560" i="28"/>
  <c r="K657" i="28"/>
  <c r="C575" i="28"/>
  <c r="C582" i="28"/>
  <c r="C633" i="28" s="1"/>
  <c r="N560" i="28"/>
  <c r="N561" i="28"/>
  <c r="N657" i="28"/>
  <c r="F575" i="28"/>
  <c r="F582" i="28"/>
  <c r="F633" i="28" s="1"/>
  <c r="G561" i="28"/>
  <c r="G560" i="28"/>
  <c r="G657" i="28"/>
  <c r="N666" i="28"/>
  <c r="J666" i="28"/>
  <c r="F666" i="28"/>
  <c r="B666" i="28"/>
  <c r="M666" i="28"/>
  <c r="I666" i="28"/>
  <c r="E666" i="28"/>
  <c r="K666" i="28"/>
  <c r="C666" i="28"/>
  <c r="H666" i="28"/>
  <c r="O666" i="28"/>
  <c r="L666" i="28"/>
  <c r="G666" i="28"/>
  <c r="D666" i="28"/>
  <c r="J575" i="28"/>
  <c r="J582" i="28"/>
  <c r="J633" i="28" s="1"/>
  <c r="O575" i="28"/>
  <c r="O582" i="28"/>
  <c r="O633" i="28" s="1"/>
  <c r="D560" i="28"/>
  <c r="D561" i="28"/>
  <c r="D657" i="28"/>
  <c r="L666" i="26"/>
  <c r="C666" i="26"/>
  <c r="M666" i="26"/>
  <c r="F666" i="26"/>
  <c r="H666" i="26"/>
  <c r="D666" i="26"/>
  <c r="E666" i="26"/>
  <c r="J666" i="26"/>
  <c r="O666" i="26"/>
  <c r="I666" i="26"/>
  <c r="N666" i="26"/>
  <c r="G666" i="26"/>
  <c r="K666" i="26"/>
  <c r="H575" i="26"/>
  <c r="H582" i="26"/>
  <c r="H633" i="26" s="1"/>
  <c r="G673" i="26"/>
  <c r="G675" i="26" s="1"/>
  <c r="H672" i="26"/>
  <c r="O575" i="26"/>
  <c r="O582" i="26"/>
  <c r="O633" i="26" s="1"/>
  <c r="K575" i="26"/>
  <c r="K582" i="26"/>
  <c r="K633" i="26" s="1"/>
  <c r="L689" i="26"/>
  <c r="L691" i="26" s="1"/>
  <c r="M688" i="26"/>
  <c r="E575" i="26"/>
  <c r="E582" i="26"/>
  <c r="E633" i="26" s="1"/>
  <c r="J677" i="26"/>
  <c r="J679" i="26" s="1"/>
  <c r="K676" i="26"/>
  <c r="O560" i="26"/>
  <c r="O561" i="26"/>
  <c r="O657" i="26"/>
  <c r="L575" i="26"/>
  <c r="L582" i="26"/>
  <c r="L633" i="26" s="1"/>
  <c r="F561" i="26"/>
  <c r="F560" i="26"/>
  <c r="F657" i="26"/>
  <c r="J680" i="26"/>
  <c r="I681" i="26"/>
  <c r="I683" i="26" s="1"/>
  <c r="D575" i="26"/>
  <c r="D582" i="26"/>
  <c r="D633" i="26" s="1"/>
  <c r="C575" i="26"/>
  <c r="C582" i="26"/>
  <c r="C633" i="26" s="1"/>
  <c r="C560" i="26"/>
  <c r="C561" i="26"/>
  <c r="C657" i="26"/>
  <c r="K685" i="26"/>
  <c r="K687" i="26" s="1"/>
  <c r="L684" i="26"/>
  <c r="I575" i="26"/>
  <c r="I582" i="26"/>
  <c r="I633" i="26" s="1"/>
  <c r="N575" i="26"/>
  <c r="N582" i="26"/>
  <c r="N633" i="26" s="1"/>
  <c r="M693" i="26"/>
  <c r="M695" i="26" s="1"/>
  <c r="N692" i="26"/>
  <c r="G575" i="26"/>
  <c r="G582" i="26"/>
  <c r="G633" i="26" s="1"/>
  <c r="M560" i="26"/>
  <c r="M561" i="26"/>
  <c r="M657" i="26"/>
  <c r="E560" i="26"/>
  <c r="E561" i="26"/>
  <c r="E657" i="26"/>
  <c r="H561" i="26"/>
  <c r="H560" i="26"/>
  <c r="H657" i="26"/>
  <c r="N560" i="26"/>
  <c r="N561" i="26"/>
  <c r="N657" i="26"/>
  <c r="L561" i="26"/>
  <c r="L560" i="26"/>
  <c r="L657" i="26"/>
  <c r="F575" i="26"/>
  <c r="F582" i="26"/>
  <c r="F633" i="26" s="1"/>
  <c r="D561" i="26"/>
  <c r="D560" i="26"/>
  <c r="D657" i="26"/>
  <c r="K561" i="26"/>
  <c r="K560" i="26"/>
  <c r="K657" i="26"/>
  <c r="G561" i="26"/>
  <c r="G560" i="26"/>
  <c r="G657" i="26"/>
  <c r="M575" i="26"/>
  <c r="M582" i="26"/>
  <c r="M633" i="26" s="1"/>
  <c r="I560" i="26"/>
  <c r="I561" i="26"/>
  <c r="I657" i="26"/>
  <c r="O696" i="22"/>
  <c r="O697" i="22" s="1"/>
  <c r="N697" i="22"/>
  <c r="N699" i="22" s="1"/>
  <c r="K680" i="25"/>
  <c r="J681" i="25"/>
  <c r="J683" i="25" s="1"/>
  <c r="I560" i="25"/>
  <c r="I561" i="25"/>
  <c r="I657" i="25"/>
  <c r="K561" i="25"/>
  <c r="K560" i="25"/>
  <c r="K657" i="25"/>
  <c r="G560" i="25"/>
  <c r="G561" i="25"/>
  <c r="G657" i="25"/>
  <c r="C560" i="25"/>
  <c r="C561" i="25"/>
  <c r="C657" i="25"/>
  <c r="M575" i="25"/>
  <c r="M582" i="25"/>
  <c r="M633" i="25" s="1"/>
  <c r="J677" i="25"/>
  <c r="J679" i="25" s="1"/>
  <c r="K676" i="25"/>
  <c r="E575" i="25"/>
  <c r="E582" i="25"/>
  <c r="E633" i="25" s="1"/>
  <c r="N666" i="25"/>
  <c r="J666" i="25"/>
  <c r="F666" i="25"/>
  <c r="B666" i="25"/>
  <c r="M666" i="25"/>
  <c r="I666" i="25"/>
  <c r="E666" i="25"/>
  <c r="K666" i="25"/>
  <c r="C666" i="25"/>
  <c r="H666" i="25"/>
  <c r="G666" i="25"/>
  <c r="D666" i="25"/>
  <c r="O666" i="25"/>
  <c r="L666" i="25"/>
  <c r="D561" i="25"/>
  <c r="D560" i="25"/>
  <c r="D657" i="25"/>
  <c r="M560" i="25"/>
  <c r="M561" i="25"/>
  <c r="M657" i="25"/>
  <c r="O561" i="25"/>
  <c r="O560" i="25"/>
  <c r="O657" i="25"/>
  <c r="D575" i="25"/>
  <c r="D582" i="25"/>
  <c r="D633" i="25" s="1"/>
  <c r="L575" i="25"/>
  <c r="L582" i="25"/>
  <c r="L633" i="25" s="1"/>
  <c r="K685" i="25"/>
  <c r="K687" i="25" s="1"/>
  <c r="L684" i="25"/>
  <c r="H575" i="25"/>
  <c r="H582" i="25"/>
  <c r="H633" i="25" s="1"/>
  <c r="O698" i="25"/>
  <c r="O699" i="25"/>
  <c r="O575" i="25"/>
  <c r="O582" i="25"/>
  <c r="O633" i="25" s="1"/>
  <c r="E560" i="25"/>
  <c r="E561" i="25"/>
  <c r="E657" i="25"/>
  <c r="F561" i="25"/>
  <c r="G673" i="25"/>
  <c r="G675" i="25" s="1"/>
  <c r="H672" i="25"/>
  <c r="O702" i="25"/>
  <c r="O703" i="25"/>
  <c r="G575" i="25"/>
  <c r="G582" i="25"/>
  <c r="G633" i="25" s="1"/>
  <c r="L561" i="25"/>
  <c r="L560" i="25"/>
  <c r="L657" i="25"/>
  <c r="L693" i="25"/>
  <c r="L695" i="25" s="1"/>
  <c r="M692" i="25"/>
  <c r="L689" i="25"/>
  <c r="L691" i="25" s="1"/>
  <c r="M688" i="25"/>
  <c r="H561" i="25"/>
  <c r="H560" i="25"/>
  <c r="H657" i="25"/>
  <c r="O707" i="25"/>
  <c r="O706" i="25"/>
  <c r="C575" i="25"/>
  <c r="C582" i="25"/>
  <c r="C633" i="25" s="1"/>
  <c r="I575" i="25"/>
  <c r="I582" i="25"/>
  <c r="I633" i="25" s="1"/>
  <c r="K575" i="25"/>
  <c r="K582" i="25"/>
  <c r="K633" i="25" s="1"/>
  <c r="G673" i="24"/>
  <c r="G675" i="24" s="1"/>
  <c r="H672" i="24"/>
  <c r="G575" i="24"/>
  <c r="G582" i="24"/>
  <c r="G633" i="24" s="1"/>
  <c r="K575" i="24"/>
  <c r="K582" i="24"/>
  <c r="K633" i="24" s="1"/>
  <c r="O575" i="24"/>
  <c r="O582" i="24"/>
  <c r="O633" i="24" s="1"/>
  <c r="H677" i="24"/>
  <c r="H679" i="24" s="1"/>
  <c r="I676" i="24"/>
  <c r="I575" i="24"/>
  <c r="I582" i="24"/>
  <c r="I633" i="24" s="1"/>
  <c r="M689" i="24"/>
  <c r="M691" i="24" s="1"/>
  <c r="N688" i="24"/>
  <c r="J575" i="24"/>
  <c r="J582" i="24"/>
  <c r="J633" i="24" s="1"/>
  <c r="F575" i="24"/>
  <c r="F582" i="24"/>
  <c r="F633" i="24" s="1"/>
  <c r="M575" i="24"/>
  <c r="M582" i="24"/>
  <c r="M633" i="24" s="1"/>
  <c r="C560" i="24"/>
  <c r="C561" i="24"/>
  <c r="C657" i="24"/>
  <c r="E575" i="24"/>
  <c r="E582" i="24"/>
  <c r="E633" i="24" s="1"/>
  <c r="L693" i="24"/>
  <c r="L695" i="24" s="1"/>
  <c r="M692" i="24"/>
  <c r="N561" i="24"/>
  <c r="N560" i="24"/>
  <c r="N657" i="24"/>
  <c r="B560" i="24"/>
  <c r="B657" i="24"/>
  <c r="K685" i="24"/>
  <c r="K687" i="24" s="1"/>
  <c r="L684" i="24"/>
  <c r="G560" i="24"/>
  <c r="G561" i="24"/>
  <c r="G657" i="24"/>
  <c r="K560" i="24"/>
  <c r="K561" i="24"/>
  <c r="K657" i="24"/>
  <c r="O560" i="24"/>
  <c r="O561" i="24"/>
  <c r="O657" i="24"/>
  <c r="I561" i="24"/>
  <c r="I560" i="24"/>
  <c r="I657" i="24"/>
  <c r="J561" i="24"/>
  <c r="J560" i="24"/>
  <c r="J657" i="24"/>
  <c r="F561" i="24"/>
  <c r="F560" i="24"/>
  <c r="F657" i="24"/>
  <c r="M561" i="24"/>
  <c r="M560" i="24"/>
  <c r="M657" i="24"/>
  <c r="C575" i="24"/>
  <c r="C582" i="24"/>
  <c r="C633" i="24" s="1"/>
  <c r="E561" i="24"/>
  <c r="E560" i="24"/>
  <c r="E657" i="24"/>
  <c r="N575" i="24"/>
  <c r="N582" i="24"/>
  <c r="N633" i="24" s="1"/>
  <c r="B575" i="24"/>
  <c r="B582" i="24"/>
  <c r="B633" i="24" s="1"/>
  <c r="O707" i="24"/>
  <c r="O706" i="24"/>
  <c r="H561" i="24"/>
  <c r="K680" i="24"/>
  <c r="J681" i="24"/>
  <c r="J683" i="24" s="1"/>
  <c r="D561" i="24"/>
  <c r="K680" i="22"/>
  <c r="J681" i="22"/>
  <c r="J683" i="22" s="1"/>
  <c r="I560" i="22"/>
  <c r="I561" i="22"/>
  <c r="I657" i="22"/>
  <c r="F575" i="22"/>
  <c r="F582" i="22"/>
  <c r="F633" i="22" s="1"/>
  <c r="O707" i="22"/>
  <c r="O706" i="22"/>
  <c r="K560" i="22"/>
  <c r="K561" i="22"/>
  <c r="K657" i="22"/>
  <c r="C575" i="22"/>
  <c r="C582" i="22"/>
  <c r="C633" i="22" s="1"/>
  <c r="N561" i="22"/>
  <c r="N560" i="22"/>
  <c r="N657" i="22"/>
  <c r="M575" i="22"/>
  <c r="M582" i="22"/>
  <c r="M633" i="22" s="1"/>
  <c r="L575" i="22"/>
  <c r="L582" i="22"/>
  <c r="L633" i="22" s="1"/>
  <c r="G673" i="22"/>
  <c r="G675" i="22" s="1"/>
  <c r="H672" i="22"/>
  <c r="B560" i="22"/>
  <c r="B657" i="22"/>
  <c r="O560" i="22"/>
  <c r="O561" i="22"/>
  <c r="O657" i="22"/>
  <c r="O702" i="22"/>
  <c r="O703" i="22"/>
  <c r="J575" i="22"/>
  <c r="J582" i="22"/>
  <c r="J633" i="22" s="1"/>
  <c r="L561" i="22"/>
  <c r="L560" i="22"/>
  <c r="L657" i="22"/>
  <c r="E575" i="22"/>
  <c r="E582" i="22"/>
  <c r="E633" i="22" s="1"/>
  <c r="N666" i="22"/>
  <c r="J666" i="22"/>
  <c r="F666" i="22"/>
  <c r="B666" i="22"/>
  <c r="M666" i="22"/>
  <c r="I666" i="22"/>
  <c r="E666" i="22"/>
  <c r="K666" i="22"/>
  <c r="C666" i="22"/>
  <c r="H666" i="22"/>
  <c r="O666" i="22"/>
  <c r="L666" i="22"/>
  <c r="G666" i="22"/>
  <c r="D666" i="22"/>
  <c r="F561" i="22"/>
  <c r="F560" i="22"/>
  <c r="F657" i="22"/>
  <c r="G575" i="22"/>
  <c r="G582" i="22"/>
  <c r="G633" i="22" s="1"/>
  <c r="D575" i="22"/>
  <c r="D582" i="22"/>
  <c r="D633" i="22" s="1"/>
  <c r="C560" i="22"/>
  <c r="C561" i="22"/>
  <c r="C657" i="22"/>
  <c r="N575" i="22"/>
  <c r="N582" i="22"/>
  <c r="N633" i="22" s="1"/>
  <c r="M560" i="22"/>
  <c r="M561" i="22"/>
  <c r="M657" i="22"/>
  <c r="L693" i="22"/>
  <c r="L695" i="22" s="1"/>
  <c r="M692" i="22"/>
  <c r="H575" i="22"/>
  <c r="H582" i="22"/>
  <c r="H633" i="22" s="1"/>
  <c r="E561" i="22"/>
  <c r="E560" i="22"/>
  <c r="E657" i="22"/>
  <c r="I575" i="22"/>
  <c r="I582" i="22"/>
  <c r="I633" i="22" s="1"/>
  <c r="H677" i="22"/>
  <c r="H679" i="22" s="1"/>
  <c r="I676" i="22"/>
  <c r="K575" i="22"/>
  <c r="K582" i="22"/>
  <c r="K633" i="22" s="1"/>
  <c r="K685" i="22"/>
  <c r="K687" i="22" s="1"/>
  <c r="L684" i="22"/>
  <c r="G560" i="22"/>
  <c r="G561" i="22"/>
  <c r="G657" i="22"/>
  <c r="D560" i="22"/>
  <c r="D561" i="22"/>
  <c r="D657" i="22"/>
  <c r="L689" i="22"/>
  <c r="L691" i="22" s="1"/>
  <c r="M688" i="22"/>
  <c r="O575" i="22"/>
  <c r="O582" i="22"/>
  <c r="O633" i="22" s="1"/>
  <c r="J561" i="22"/>
  <c r="J560" i="22"/>
  <c r="J657" i="22"/>
  <c r="H560" i="22"/>
  <c r="H561" i="22"/>
  <c r="H657" i="22"/>
  <c r="B575" i="22"/>
  <c r="B582" i="22"/>
  <c r="B633" i="22" s="1"/>
  <c r="J684" i="18"/>
  <c r="I685" i="18"/>
  <c r="I687"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707" i="26" l="1"/>
  <c r="O697" i="26"/>
  <c r="O698" i="26" s="1"/>
  <c r="P696" i="26"/>
  <c r="P697" i="26" s="1"/>
  <c r="P706" i="26"/>
  <c r="P707" i="26"/>
  <c r="O702" i="31"/>
  <c r="O703" i="31"/>
  <c r="J681" i="31"/>
  <c r="J683" i="31" s="1"/>
  <c r="K680" i="31"/>
  <c r="H673" i="31"/>
  <c r="H675" i="31" s="1"/>
  <c r="I672" i="31"/>
  <c r="M693" i="31"/>
  <c r="M695" i="31" s="1"/>
  <c r="N692" i="31"/>
  <c r="L689" i="31"/>
  <c r="L691" i="31" s="1"/>
  <c r="M688" i="31"/>
  <c r="K676" i="31"/>
  <c r="J677" i="31"/>
  <c r="J679" i="31" s="1"/>
  <c r="O698" i="31"/>
  <c r="O699" i="31"/>
  <c r="P657" i="31"/>
  <c r="K685" i="31"/>
  <c r="K687" i="31" s="1"/>
  <c r="L684" i="31"/>
  <c r="P657" i="28"/>
  <c r="D667" i="28" s="1"/>
  <c r="J676" i="28"/>
  <c r="I677" i="28"/>
  <c r="I679" i="28" s="1"/>
  <c r="I672" i="28"/>
  <c r="H673" i="28"/>
  <c r="H675" i="28" s="1"/>
  <c r="O688" i="28"/>
  <c r="O689" i="28" s="1"/>
  <c r="N689" i="28"/>
  <c r="N691" i="28" s="1"/>
  <c r="M684" i="28"/>
  <c r="L685" i="28"/>
  <c r="L687" i="28" s="1"/>
  <c r="L680" i="28"/>
  <c r="K681" i="28"/>
  <c r="K683" i="28" s="1"/>
  <c r="M693" i="28"/>
  <c r="M695" i="28" s="1"/>
  <c r="N692" i="28"/>
  <c r="Q657" i="26"/>
  <c r="L667" i="26" s="1"/>
  <c r="L670" i="26" s="1"/>
  <c r="K677" i="26"/>
  <c r="K679" i="26" s="1"/>
  <c r="L676" i="26"/>
  <c r="M689" i="26"/>
  <c r="M691" i="26" s="1"/>
  <c r="N688" i="26"/>
  <c r="M684" i="26"/>
  <c r="L685" i="26"/>
  <c r="L687" i="26" s="1"/>
  <c r="I672" i="26"/>
  <c r="H673" i="26"/>
  <c r="H675" i="26" s="1"/>
  <c r="N693" i="26"/>
  <c r="N695" i="26" s="1"/>
  <c r="O692" i="26"/>
  <c r="K680" i="26"/>
  <c r="J681" i="26"/>
  <c r="J683" i="26" s="1"/>
  <c r="O698" i="22"/>
  <c r="O699" i="22"/>
  <c r="P657" i="22"/>
  <c r="H667" i="22" s="1"/>
  <c r="H670" i="22" s="1"/>
  <c r="M689" i="25"/>
  <c r="M691" i="25" s="1"/>
  <c r="N688" i="25"/>
  <c r="P657" i="25"/>
  <c r="M693" i="25"/>
  <c r="M695" i="25" s="1"/>
  <c r="N692" i="25"/>
  <c r="K677" i="25"/>
  <c r="K679" i="25" s="1"/>
  <c r="L676" i="25"/>
  <c r="I672" i="25"/>
  <c r="H673" i="25"/>
  <c r="H675" i="25" s="1"/>
  <c r="M684" i="25"/>
  <c r="L685" i="25"/>
  <c r="L687" i="25" s="1"/>
  <c r="L680" i="25"/>
  <c r="K681" i="25"/>
  <c r="K683" i="25" s="1"/>
  <c r="L680" i="24"/>
  <c r="K681" i="24"/>
  <c r="K683" i="24" s="1"/>
  <c r="M693" i="24"/>
  <c r="M695" i="24" s="1"/>
  <c r="N692" i="24"/>
  <c r="M684" i="24"/>
  <c r="L685" i="24"/>
  <c r="L687" i="24" s="1"/>
  <c r="O688" i="24"/>
  <c r="O689" i="24" s="1"/>
  <c r="N689" i="24"/>
  <c r="N691" i="24" s="1"/>
  <c r="I677" i="24"/>
  <c r="I679" i="24" s="1"/>
  <c r="J676" i="24"/>
  <c r="I672" i="24"/>
  <c r="H673" i="24"/>
  <c r="H675" i="24" s="1"/>
  <c r="P657" i="24"/>
  <c r="M693" i="22"/>
  <c r="M695" i="22" s="1"/>
  <c r="N692" i="22"/>
  <c r="I672" i="22"/>
  <c r="H673" i="22"/>
  <c r="H675" i="22" s="1"/>
  <c r="M689" i="22"/>
  <c r="M691" i="22" s="1"/>
  <c r="N688" i="22"/>
  <c r="M684" i="22"/>
  <c r="L685" i="22"/>
  <c r="L687" i="22" s="1"/>
  <c r="J676" i="22"/>
  <c r="I677" i="22"/>
  <c r="I679" i="22" s="1"/>
  <c r="L680" i="22"/>
  <c r="K681" i="22"/>
  <c r="K683" i="22" s="1"/>
  <c r="J685" i="18"/>
  <c r="J687" i="18" s="1"/>
  <c r="K684" i="18"/>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9" i="26" l="1"/>
  <c r="O693" i="26"/>
  <c r="O695" i="26" s="1"/>
  <c r="P692" i="26"/>
  <c r="P693" i="26" s="1"/>
  <c r="P699" i="26"/>
  <c r="P698" i="26"/>
  <c r="N693" i="31"/>
  <c r="N695" i="31" s="1"/>
  <c r="O692" i="31"/>
  <c r="O693" i="31" s="1"/>
  <c r="J672" i="31"/>
  <c r="I673" i="31"/>
  <c r="I675" i="31" s="1"/>
  <c r="K681" i="31"/>
  <c r="K683" i="31" s="1"/>
  <c r="L680" i="31"/>
  <c r="L676" i="31"/>
  <c r="K677" i="31"/>
  <c r="K679" i="31" s="1"/>
  <c r="M684" i="31"/>
  <c r="L685" i="31"/>
  <c r="L687" i="31" s="1"/>
  <c r="M689" i="31"/>
  <c r="M691" i="31" s="1"/>
  <c r="N688" i="31"/>
  <c r="H667" i="31"/>
  <c r="H670" i="31" s="1"/>
  <c r="O667" i="31"/>
  <c r="O670" i="31" s="1"/>
  <c r="G667" i="31"/>
  <c r="G670" i="31" s="1"/>
  <c r="N667" i="31"/>
  <c r="N670" i="31" s="1"/>
  <c r="F667" i="31"/>
  <c r="F670" i="31" s="1"/>
  <c r="M667" i="31"/>
  <c r="M670" i="31" s="1"/>
  <c r="E667" i="31"/>
  <c r="E670" i="31" s="1"/>
  <c r="K667" i="31"/>
  <c r="K670" i="31" s="1"/>
  <c r="C667" i="31"/>
  <c r="C670" i="31" s="1"/>
  <c r="J667" i="31"/>
  <c r="J670" i="31" s="1"/>
  <c r="B667" i="31"/>
  <c r="B670" i="31" s="1"/>
  <c r="I667" i="31"/>
  <c r="I670" i="31" s="1"/>
  <c r="L667" i="31"/>
  <c r="L670" i="31" s="1"/>
  <c r="D667" i="31"/>
  <c r="D670" i="31" s="1"/>
  <c r="P667" i="26"/>
  <c r="J667" i="28"/>
  <c r="G667" i="28"/>
  <c r="F667" i="28"/>
  <c r="H667" i="28"/>
  <c r="I667" i="28"/>
  <c r="E667" i="28"/>
  <c r="K667" i="28"/>
  <c r="L667" i="28"/>
  <c r="N667" i="28"/>
  <c r="M667" i="28"/>
  <c r="O667" i="28"/>
  <c r="B667" i="28"/>
  <c r="C667" i="28"/>
  <c r="L681" i="28"/>
  <c r="L683" i="28" s="1"/>
  <c r="M680" i="28"/>
  <c r="O690" i="28"/>
  <c r="O691" i="28"/>
  <c r="N693" i="28"/>
  <c r="N695" i="28" s="1"/>
  <c r="O692" i="28"/>
  <c r="O693" i="28" s="1"/>
  <c r="N684" i="28"/>
  <c r="M685" i="28"/>
  <c r="M687" i="28" s="1"/>
  <c r="I673" i="28"/>
  <c r="I675" i="28" s="1"/>
  <c r="J672" i="28"/>
  <c r="K676" i="28"/>
  <c r="J677" i="28"/>
  <c r="J679" i="28" s="1"/>
  <c r="M667" i="26"/>
  <c r="M670" i="26" s="1"/>
  <c r="C667" i="26"/>
  <c r="C670" i="26" s="1"/>
  <c r="I667" i="26"/>
  <c r="I670" i="26" s="1"/>
  <c r="O667" i="26"/>
  <c r="O670" i="26" s="1"/>
  <c r="B667" i="26"/>
  <c r="B670" i="26" s="1"/>
  <c r="D667" i="26"/>
  <c r="D670" i="26" s="1"/>
  <c r="F667" i="26"/>
  <c r="F670" i="26" s="1"/>
  <c r="J667" i="26"/>
  <c r="J670" i="26" s="1"/>
  <c r="G667" i="26"/>
  <c r="G670" i="26" s="1"/>
  <c r="H667" i="26"/>
  <c r="H670" i="26" s="1"/>
  <c r="N667" i="26"/>
  <c r="N670" i="26" s="1"/>
  <c r="E667" i="26"/>
  <c r="E670" i="26" s="1"/>
  <c r="K667" i="26"/>
  <c r="K670" i="26" s="1"/>
  <c r="O688" i="26"/>
  <c r="N689" i="26"/>
  <c r="N691" i="26" s="1"/>
  <c r="I673" i="26"/>
  <c r="I675" i="26" s="1"/>
  <c r="J672" i="26"/>
  <c r="L677" i="26"/>
  <c r="L679" i="26" s="1"/>
  <c r="M676" i="26"/>
  <c r="L680" i="26"/>
  <c r="K681" i="26"/>
  <c r="K683" i="26" s="1"/>
  <c r="N684" i="26"/>
  <c r="M685" i="26"/>
  <c r="M687" i="26" s="1"/>
  <c r="I667" i="22"/>
  <c r="I670" i="22" s="1"/>
  <c r="K667" i="22"/>
  <c r="K670" i="22" s="1"/>
  <c r="M667" i="22"/>
  <c r="M670" i="22" s="1"/>
  <c r="B667" i="22"/>
  <c r="B670" i="22" s="1"/>
  <c r="C667" i="22"/>
  <c r="C670" i="22" s="1"/>
  <c r="D667" i="22"/>
  <c r="D670" i="22" s="1"/>
  <c r="E667" i="22"/>
  <c r="E670" i="22" s="1"/>
  <c r="L667" i="22"/>
  <c r="L670" i="22" s="1"/>
  <c r="N667" i="22"/>
  <c r="N670" i="22" s="1"/>
  <c r="O667" i="22"/>
  <c r="O670" i="22" s="1"/>
  <c r="F667" i="22"/>
  <c r="F670" i="22" s="1"/>
  <c r="J667" i="22"/>
  <c r="J670" i="22" s="1"/>
  <c r="G667" i="22"/>
  <c r="G670" i="22" s="1"/>
  <c r="L681" i="25"/>
  <c r="L683" i="25" s="1"/>
  <c r="M680" i="25"/>
  <c r="L677" i="25"/>
  <c r="L679" i="25" s="1"/>
  <c r="M676" i="25"/>
  <c r="L667" i="25"/>
  <c r="L670" i="25" s="1"/>
  <c r="H667" i="25"/>
  <c r="H670" i="25" s="1"/>
  <c r="D667" i="25"/>
  <c r="D670" i="25" s="1"/>
  <c r="O667" i="25"/>
  <c r="O670" i="25" s="1"/>
  <c r="K667" i="25"/>
  <c r="K670" i="25" s="1"/>
  <c r="G667" i="25"/>
  <c r="G670" i="25" s="1"/>
  <c r="C667" i="25"/>
  <c r="C670" i="25" s="1"/>
  <c r="M667" i="25"/>
  <c r="M670" i="25" s="1"/>
  <c r="E667" i="25"/>
  <c r="E670" i="25" s="1"/>
  <c r="J667" i="25"/>
  <c r="J670" i="25" s="1"/>
  <c r="B667" i="25"/>
  <c r="B670" i="25" s="1"/>
  <c r="I667" i="25"/>
  <c r="I670" i="25" s="1"/>
  <c r="F667" i="25"/>
  <c r="F670" i="25" s="1"/>
  <c r="N667" i="25"/>
  <c r="N670" i="25" s="1"/>
  <c r="N684" i="25"/>
  <c r="M685" i="25"/>
  <c r="M687" i="25" s="1"/>
  <c r="O688" i="25"/>
  <c r="O689" i="25" s="1"/>
  <c r="N689" i="25"/>
  <c r="N691" i="25" s="1"/>
  <c r="I673" i="25"/>
  <c r="I675" i="25" s="1"/>
  <c r="J672" i="25"/>
  <c r="N693" i="25"/>
  <c r="N695" i="25" s="1"/>
  <c r="O692" i="25"/>
  <c r="O693" i="25" s="1"/>
  <c r="N693" i="24"/>
  <c r="N695" i="24" s="1"/>
  <c r="O692" i="24"/>
  <c r="O693" i="24" s="1"/>
  <c r="I673" i="24"/>
  <c r="I675" i="24" s="1"/>
  <c r="J672" i="24"/>
  <c r="O690" i="24"/>
  <c r="O691" i="24"/>
  <c r="K676" i="24"/>
  <c r="J677" i="24"/>
  <c r="J679" i="24" s="1"/>
  <c r="L667" i="24"/>
  <c r="H667" i="24"/>
  <c r="D667" i="24"/>
  <c r="O667" i="24"/>
  <c r="J667" i="24"/>
  <c r="E667" i="24"/>
  <c r="N667" i="24"/>
  <c r="I667" i="24"/>
  <c r="C667" i="24"/>
  <c r="M667" i="24"/>
  <c r="G667" i="24"/>
  <c r="B667" i="24"/>
  <c r="F667" i="24"/>
  <c r="K667" i="24"/>
  <c r="N684" i="24"/>
  <c r="M685" i="24"/>
  <c r="M687" i="24" s="1"/>
  <c r="L681" i="24"/>
  <c r="L683" i="24" s="1"/>
  <c r="M680" i="24"/>
  <c r="O688" i="22"/>
  <c r="O689" i="22" s="1"/>
  <c r="N689" i="22"/>
  <c r="N691" i="22" s="1"/>
  <c r="N693" i="22"/>
  <c r="N695" i="22" s="1"/>
  <c r="O692" i="22"/>
  <c r="O693" i="22" s="1"/>
  <c r="J677" i="22"/>
  <c r="J679" i="22" s="1"/>
  <c r="K676" i="22"/>
  <c r="L681" i="22"/>
  <c r="L683" i="22" s="1"/>
  <c r="M680" i="22"/>
  <c r="N684" i="22"/>
  <c r="M685" i="22"/>
  <c r="M687" i="22" s="1"/>
  <c r="I673" i="22"/>
  <c r="I675" i="22" s="1"/>
  <c r="J672" i="22"/>
  <c r="K685" i="18"/>
  <c r="K687" i="18" s="1"/>
  <c r="L684" i="18"/>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94" i="26" l="1"/>
  <c r="O689" i="26"/>
  <c r="O691" i="26" s="1"/>
  <c r="P688" i="26"/>
  <c r="P689" i="26" s="1"/>
  <c r="P694" i="26"/>
  <c r="P695" i="26"/>
  <c r="L681" i="31"/>
  <c r="L683" i="31" s="1"/>
  <c r="M680" i="31"/>
  <c r="K672" i="31"/>
  <c r="J673" i="31"/>
  <c r="J675" i="31" s="1"/>
  <c r="O695" i="31"/>
  <c r="O694" i="31"/>
  <c r="N684" i="31"/>
  <c r="M685" i="31"/>
  <c r="M687" i="31" s="1"/>
  <c r="O688" i="31"/>
  <c r="O689" i="31" s="1"/>
  <c r="N689" i="31"/>
  <c r="N691" i="31" s="1"/>
  <c r="M676" i="31"/>
  <c r="L677" i="31"/>
  <c r="L679" i="31" s="1"/>
  <c r="K677" i="28"/>
  <c r="K679" i="28" s="1"/>
  <c r="L676" i="28"/>
  <c r="N685" i="28"/>
  <c r="N687" i="28" s="1"/>
  <c r="O684" i="28"/>
  <c r="O685" i="28" s="1"/>
  <c r="J673" i="28"/>
  <c r="J675" i="28" s="1"/>
  <c r="K672" i="28"/>
  <c r="O694" i="28"/>
  <c r="O695" i="28"/>
  <c r="N680" i="28"/>
  <c r="M681" i="28"/>
  <c r="M683" i="28" s="1"/>
  <c r="M677" i="26"/>
  <c r="M679" i="26" s="1"/>
  <c r="N676" i="26"/>
  <c r="N685" i="26"/>
  <c r="N687" i="26" s="1"/>
  <c r="O684" i="26"/>
  <c r="J673" i="26"/>
  <c r="J675" i="26" s="1"/>
  <c r="K672" i="26"/>
  <c r="L681" i="26"/>
  <c r="L683" i="26" s="1"/>
  <c r="M680" i="26"/>
  <c r="J673" i="25"/>
  <c r="J675" i="25" s="1"/>
  <c r="K672" i="25"/>
  <c r="M677" i="25"/>
  <c r="M679" i="25" s="1"/>
  <c r="N676" i="25"/>
  <c r="N685" i="25"/>
  <c r="N687" i="25" s="1"/>
  <c r="O684" i="25"/>
  <c r="O685" i="25" s="1"/>
  <c r="O694" i="25"/>
  <c r="O695" i="25"/>
  <c r="N680" i="25"/>
  <c r="M681" i="25"/>
  <c r="M683" i="25" s="1"/>
  <c r="O690" i="25"/>
  <c r="O691" i="25"/>
  <c r="J673" i="24"/>
  <c r="J675" i="24" s="1"/>
  <c r="K672" i="24"/>
  <c r="N685" i="24"/>
  <c r="N687" i="24" s="1"/>
  <c r="O684" i="24"/>
  <c r="O685" i="24" s="1"/>
  <c r="K677" i="24"/>
  <c r="K679" i="24" s="1"/>
  <c r="L676" i="24"/>
  <c r="N680" i="24"/>
  <c r="M681" i="24"/>
  <c r="M683" i="24" s="1"/>
  <c r="O694" i="24"/>
  <c r="O695" i="24"/>
  <c r="J673" i="22"/>
  <c r="J675" i="22" s="1"/>
  <c r="K672" i="22"/>
  <c r="N680" i="22"/>
  <c r="M681" i="22"/>
  <c r="M683" i="22" s="1"/>
  <c r="O694" i="22"/>
  <c r="O695" i="22"/>
  <c r="K677" i="22"/>
  <c r="K679" i="22" s="1"/>
  <c r="L676" i="22"/>
  <c r="N685" i="22"/>
  <c r="N687" i="22" s="1"/>
  <c r="O684" i="22"/>
  <c r="O685" i="22" s="1"/>
  <c r="O690" i="22"/>
  <c r="O691" i="22"/>
  <c r="M684" i="18"/>
  <c r="L685" i="18"/>
  <c r="L687" i="18"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0" i="26" l="1"/>
  <c r="O685" i="26"/>
  <c r="O687" i="26" s="1"/>
  <c r="P684" i="26"/>
  <c r="P685" i="26" s="1"/>
  <c r="P690" i="26"/>
  <c r="P691" i="26"/>
  <c r="K673" i="31"/>
  <c r="K675" i="31" s="1"/>
  <c r="L672" i="31"/>
  <c r="N680" i="31"/>
  <c r="M681" i="31"/>
  <c r="M683" i="31" s="1"/>
  <c r="M677" i="31"/>
  <c r="M679" i="31" s="1"/>
  <c r="N676" i="31"/>
  <c r="O690" i="31"/>
  <c r="O691" i="31"/>
  <c r="N685" i="31"/>
  <c r="N687" i="31" s="1"/>
  <c r="O684" i="31"/>
  <c r="O685" i="31" s="1"/>
  <c r="O686" i="28"/>
  <c r="O687" i="28"/>
  <c r="K673" i="28"/>
  <c r="K675" i="28" s="1"/>
  <c r="L672" i="28"/>
  <c r="L677" i="28"/>
  <c r="L679" i="28" s="1"/>
  <c r="M676" i="28"/>
  <c r="O680" i="28"/>
  <c r="O681" i="28" s="1"/>
  <c r="N681" i="28"/>
  <c r="N683" i="28" s="1"/>
  <c r="K673" i="26"/>
  <c r="K675" i="26" s="1"/>
  <c r="L672" i="26"/>
  <c r="M681" i="26"/>
  <c r="M683" i="26" s="1"/>
  <c r="N680" i="26"/>
  <c r="N677" i="26"/>
  <c r="N679" i="26" s="1"/>
  <c r="O676" i="26"/>
  <c r="N677" i="25"/>
  <c r="N679" i="25" s="1"/>
  <c r="O676" i="25"/>
  <c r="O677" i="25" s="1"/>
  <c r="O686" i="25"/>
  <c r="O687" i="25"/>
  <c r="K673" i="25"/>
  <c r="K675" i="25" s="1"/>
  <c r="L672" i="25"/>
  <c r="O680" i="25"/>
  <c r="O681" i="25" s="1"/>
  <c r="N681" i="25"/>
  <c r="N683" i="25" s="1"/>
  <c r="O686" i="24"/>
  <c r="O687" i="24"/>
  <c r="O680" i="24"/>
  <c r="O681" i="24" s="1"/>
  <c r="N681" i="24"/>
  <c r="N683" i="24" s="1"/>
  <c r="L677" i="24"/>
  <c r="L679" i="24" s="1"/>
  <c r="M676" i="24"/>
  <c r="K673" i="24"/>
  <c r="K675" i="24" s="1"/>
  <c r="L672" i="24"/>
  <c r="L677" i="22"/>
  <c r="L679" i="22" s="1"/>
  <c r="M676" i="22"/>
  <c r="O680" i="22"/>
  <c r="O681" i="22" s="1"/>
  <c r="N681" i="22"/>
  <c r="N683" i="22" s="1"/>
  <c r="O686" i="22"/>
  <c r="O687" i="22"/>
  <c r="K673" i="22"/>
  <c r="K675" i="22" s="1"/>
  <c r="L672" i="22"/>
  <c r="N684" i="18"/>
  <c r="M685" i="18"/>
  <c r="M687" i="18" s="1"/>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6" i="26" l="1"/>
  <c r="O677" i="26"/>
  <c r="O679" i="26" s="1"/>
  <c r="P676" i="26"/>
  <c r="P677" i="26" s="1"/>
  <c r="P686" i="26"/>
  <c r="P687" i="26"/>
  <c r="M672" i="31"/>
  <c r="L673" i="31"/>
  <c r="L675" i="31" s="1"/>
  <c r="O680" i="31"/>
  <c r="O681" i="31" s="1"/>
  <c r="N681" i="31"/>
  <c r="N683" i="31" s="1"/>
  <c r="O687" i="31"/>
  <c r="O686" i="31"/>
  <c r="N677" i="31"/>
  <c r="N679" i="31" s="1"/>
  <c r="O676" i="31"/>
  <c r="O677" i="31" s="1"/>
  <c r="M672" i="28"/>
  <c r="L673" i="28"/>
  <c r="L675" i="28" s="1"/>
  <c r="O682" i="28"/>
  <c r="O683" i="28"/>
  <c r="N676" i="28"/>
  <c r="M677" i="28"/>
  <c r="M679" i="28" s="1"/>
  <c r="O680" i="26"/>
  <c r="N681" i="26"/>
  <c r="N683" i="26" s="1"/>
  <c r="M672" i="26"/>
  <c r="L673" i="26"/>
  <c r="L675" i="26" s="1"/>
  <c r="O682" i="25"/>
  <c r="O683" i="25"/>
  <c r="M672" i="25"/>
  <c r="L673" i="25"/>
  <c r="L675" i="25" s="1"/>
  <c r="O678" i="25"/>
  <c r="O679" i="25"/>
  <c r="O682" i="24"/>
  <c r="O683" i="24"/>
  <c r="N676" i="24"/>
  <c r="M677" i="24"/>
  <c r="M679" i="24" s="1"/>
  <c r="M672" i="24"/>
  <c r="L673" i="24"/>
  <c r="L675" i="24" s="1"/>
  <c r="O682" i="22"/>
  <c r="O683" i="22"/>
  <c r="M672" i="22"/>
  <c r="L673" i="22"/>
  <c r="L675" i="22" s="1"/>
  <c r="M677" i="22"/>
  <c r="M679" i="22" s="1"/>
  <c r="N676" i="22"/>
  <c r="O684" i="18"/>
  <c r="O685" i="18" s="1"/>
  <c r="N685" i="18"/>
  <c r="N687" i="18" s="1"/>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8" i="26" l="1"/>
  <c r="O681" i="26"/>
  <c r="O682" i="26" s="1"/>
  <c r="P680" i="26"/>
  <c r="P681" i="26" s="1"/>
  <c r="P678" i="26"/>
  <c r="P679" i="26"/>
  <c r="O683" i="31"/>
  <c r="O682" i="31"/>
  <c r="M673" i="31"/>
  <c r="M675" i="31" s="1"/>
  <c r="N672" i="31"/>
  <c r="O678" i="31"/>
  <c r="O679" i="31"/>
  <c r="N677" i="28"/>
  <c r="N679" i="28" s="1"/>
  <c r="O676" i="28"/>
  <c r="O677" i="28" s="1"/>
  <c r="M673" i="28"/>
  <c r="M675" i="28" s="1"/>
  <c r="N672" i="28"/>
  <c r="M673" i="26"/>
  <c r="M675" i="26" s="1"/>
  <c r="N672" i="26"/>
  <c r="M673" i="25"/>
  <c r="M675" i="25" s="1"/>
  <c r="N672" i="25"/>
  <c r="O676" i="24"/>
  <c r="O677" i="24" s="1"/>
  <c r="N677" i="24"/>
  <c r="N679" i="24" s="1"/>
  <c r="N672" i="24"/>
  <c r="M673" i="24"/>
  <c r="M675" i="24" s="1"/>
  <c r="M673" i="22"/>
  <c r="M675" i="22" s="1"/>
  <c r="N672" i="22"/>
  <c r="N677" i="22"/>
  <c r="N679" i="22" s="1"/>
  <c r="O676" i="22"/>
  <c r="O677" i="22" s="1"/>
  <c r="O686" i="18"/>
  <c r="O687" i="18"/>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83" i="26" l="1"/>
  <c r="P682" i="26"/>
  <c r="P683" i="26"/>
  <c r="N673" i="31"/>
  <c r="N675" i="31" s="1"/>
  <c r="O672" i="31"/>
  <c r="O673" i="31" s="1"/>
  <c r="N673" i="28"/>
  <c r="N675" i="28" s="1"/>
  <c r="O672" i="28"/>
  <c r="O673" i="28" s="1"/>
  <c r="O678" i="28"/>
  <c r="O679" i="28"/>
  <c r="N673" i="26"/>
  <c r="N675" i="26" s="1"/>
  <c r="O672" i="26"/>
  <c r="N673" i="25"/>
  <c r="N675" i="25" s="1"/>
  <c r="O672" i="25"/>
  <c r="O673" i="25" s="1"/>
  <c r="N673" i="24"/>
  <c r="N675" i="24" s="1"/>
  <c r="O672" i="24"/>
  <c r="O673" i="24" s="1"/>
  <c r="O678" i="24"/>
  <c r="O679" i="24"/>
  <c r="O678" i="22"/>
  <c r="O679" i="22"/>
  <c r="N673" i="22"/>
  <c r="N675" i="22" s="1"/>
  <c r="O672" i="22"/>
  <c r="O673" i="22" s="1"/>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O673" i="26" l="1"/>
  <c r="O675" i="26" s="1"/>
  <c r="P672" i="26"/>
  <c r="P673" i="26" s="1"/>
  <c r="O674" i="31"/>
  <c r="O675" i="31"/>
  <c r="O674" i="28"/>
  <c r="O675" i="28"/>
  <c r="O674" i="26"/>
  <c r="O674" i="25"/>
  <c r="O675" i="25"/>
  <c r="O674" i="24"/>
  <c r="O675" i="24"/>
  <c r="O675" i="22"/>
  <c r="O674" i="22"/>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P674" i="26" l="1"/>
  <c r="P675" i="26"/>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<sst xmlns="http://schemas.openxmlformats.org/spreadsheetml/2006/main" count="15294" uniqueCount="3643">
  <si>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</si>
  <si>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</si>
  <si>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</si>
  <si>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</si>
  <si>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</si>
  <si>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</si>
  <si>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</si>
  <si>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</si>
  <si>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</si>
  <si>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</si>
  <si>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</si>
  <si>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</si>
  <si>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</si>
  <si>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</si>
  <si>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</si>
  <si>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</si>
  <si>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</si>
  <si>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</si>
  <si>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</si>
  <si>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</si>
  <si>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</si>
  <si>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</si>
  <si>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</si>
  <si>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</si>
  <si>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</si>
  <si>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</si>
  <si>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</si>
  <si>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</si>
  <si>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</si>
  <si>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</si>
  <si>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</si>
  <si>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</si>
  <si>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</si>
  <si>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</si>
  <si>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</si>
  <si>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</si>
  <si>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</si>
  <si>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</si>
  <si>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</si>
  <si>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</si>
  <si>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</si>
  <si>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</si>
  <si>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</si>
  <si>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</si>
  <si>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</si>
  <si>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</si>
  <si>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</si>
  <si>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</si>
  <si>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</si>
  <si>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</si>
  <si>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</si>
  <si>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</si>
  <si>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</si>
  <si>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</si>
  <si>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</si>
  <si>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</si>
  <si>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</si>
  <si>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</si>
  <si>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</si>
  <si>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</si>
  <si>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</si>
  <si>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</si>
  <si>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</si>
  <si>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</si>
  <si>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</si>
  <si>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</si>
  <si>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</si>
  <si>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</si>
  <si>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</si>
  <si>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</si>
  <si>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</si>
  <si>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</si>
  <si>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</si>
  <si>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</si>
  <si>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</si>
  <si>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</si>
  <si>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</si>
  <si>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</si>
  <si>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</si>
  <si>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</si>
  <si>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</si>
  <si>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</si>
  <si>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</si>
  <si>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</si>
  <si>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</si>
  <si>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</si>
  <si>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</si>
  <si>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</si>
  <si>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</si>
  <si>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</si>
  <si>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</si>
  <si>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</si>
  <si>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</si>
  <si>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</si>
  <si>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</si>
  <si>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</si>
  <si>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</si>
  <si>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</si>
  <si>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</si>
  <si>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</si>
  <si>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</si>
  <si>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</si>
  <si>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</si>
  <si>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</si>
  <si>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</si>
  <si>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</si>
  <si>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</si>
  <si>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</si>
  <si>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</si>
  <si>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</si>
  <si>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</si>
  <si>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</si>
  <si>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</si>
  <si>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</si>
  <si>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</si>
  <si>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</si>
  <si>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</si>
  <si>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</si>
  <si>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</si>
  <si>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</si>
  <si>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</si>
  <si>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</si>
  <si>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</si>
  <si>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</si>
  <si>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</si>
  <si>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</si>
  <si>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</si>
  <si>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</si>
  <si>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</si>
  <si>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</si>
  <si>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</si>
  <si>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</si>
  <si>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</si>
  <si>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</si>
  <si>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</si>
  <si>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</si>
  <si>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</si>
  <si>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</si>
  <si>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</si>
  <si>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</si>
  <si>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</si>
  <si>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</si>
  <si>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</si>
  <si>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</si>
  <si>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</si>
  <si>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</si>
  <si>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</si>
  <si>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</si>
  <si>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</si>
  <si>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</si>
  <si>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</si>
  <si>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</si>
  <si>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</si>
  <si>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</si>
  <si>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</si>
  <si>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</si>
  <si>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</si>
  <si>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</si>
  <si>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</si>
  <si>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</si>
  <si>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</si>
  <si>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</si>
  <si>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</si>
  <si>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</si>
  <si>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</si>
  <si>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</si>
  <si>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</si>
  <si>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</si>
  <si>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</si>
  <si>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</si>
  <si>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</si>
  <si>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</si>
  <si>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</si>
  <si>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</si>
  <si>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</si>
  <si>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</si>
  <si>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</si>
  <si>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</si>
  <si>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</si>
  <si>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</si>
  <si>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</si>
  <si>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</si>
  <si>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</si>
  <si>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</si>
  <si>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</si>
  <si>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</si>
  <si>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</si>
  <si>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</si>
  <si>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</si>
  <si>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</si>
  <si>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</si>
  <si>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</si>
  <si>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</si>
  <si>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</si>
  <si>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</si>
  <si>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</si>
  <si>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</si>
  <si>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</si>
  <si>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</si>
  <si>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</si>
  <si>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</si>
  <si>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</si>
  <si>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</si>
  <si>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</si>
  <si>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</si>
  <si>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</si>
  <si>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</si>
  <si>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</si>
  <si>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</si>
  <si>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</si>
  <si>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</si>
  <si>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</si>
  <si>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</si>
  <si>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</si>
  <si>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</si>
  <si>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</si>
  <si>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</si>
  <si>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</si>
  <si>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</si>
  <si>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</si>
  <si>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</si>
  <si>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</si>
  <si>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</si>
  <si>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</si>
  <si>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</si>
  <si>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</si>
  <si>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</si>
  <si>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</si>
  <si>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</si>
  <si>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</si>
  <si>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</si>
  <si>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</si>
  <si>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</si>
  <si>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</si>
  <si>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</si>
  <si>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</si>
  <si>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</si>
  <si>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</si>
  <si>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</si>
  <si>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</si>
  <si>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</si>
  <si>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</si>
  <si>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</si>
  <si>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</si>
  <si>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</si>
  <si>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</si>
  <si>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</si>
  <si>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</si>
  <si>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</si>
  <si>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</si>
  <si>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</si>
  <si>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</si>
  <si>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</si>
  <si>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</si>
  <si>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</si>
  <si>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</si>
  <si>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</si>
  <si>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</si>
  <si>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</si>
  <si>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</si>
  <si>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</si>
  <si>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</si>
  <si>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</si>
  <si>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</si>
  <si>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</si>
  <si>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</si>
  <si>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</si>
  <si>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</si>
  <si>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</si>
  <si>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</si>
  <si>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</si>
  <si>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</si>
  <si>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</si>
  <si>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</si>
  <si>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</si>
  <si>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</si>
  <si>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</si>
  <si>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</si>
  <si>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</si>
  <si>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</si>
  <si>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</si>
  <si>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</si>
  <si>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</si>
  <si>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</si>
  <si>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</si>
  <si>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</si>
  <si>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</si>
  <si>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</si>
  <si>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</si>
  <si>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</si>
  <si>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</si>
  <si>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</si>
  <si>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</si>
  <si>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</si>
  <si>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</si>
  <si>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</si>
  <si>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</si>
  <si>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</si>
  <si>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</si>
  <si>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</si>
  <si>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</si>
  <si>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</si>
  <si>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</si>
  <si>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</si>
  <si>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</si>
  <si>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</si>
  <si>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</si>
  <si>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</si>
  <si>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</si>
  <si>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</si>
  <si>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</si>
  <si>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</si>
  <si>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</si>
  <si>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</si>
  <si>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</si>
  <si>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</si>
  <si>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</si>
  <si>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</si>
  <si>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</si>
  <si>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</si>
  <si>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</si>
  <si>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</si>
  <si>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</si>
  <si>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</si>
  <si>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</si>
  <si>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</si>
  <si>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</si>
  <si>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</si>
  <si>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</si>
  <si>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</si>
  <si>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</si>
  <si>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</si>
  <si>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</si>
  <si>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</si>
  <si>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</si>
  <si>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</si>
  <si>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</si>
  <si>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</si>
  <si>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</si>
  <si>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</si>
  <si>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</si>
  <si>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</si>
  <si>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</si>
  <si>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</si>
  <si>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</si>
  <si>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</si>
  <si>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</si>
  <si>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</si>
  <si>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</si>
  <si>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</si>
  <si>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</si>
  <si>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</si>
  <si>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</si>
  <si>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</si>
  <si>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</si>
  <si>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</si>
  <si>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</si>
  <si>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</si>
  <si>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</si>
  <si>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</si>
  <si>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</si>
  <si>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</si>
  <si>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</si>
  <si>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</si>
  <si>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</si>
  <si>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</si>
  <si>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</si>
  <si>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</si>
  <si>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</si>
  <si>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</si>
  <si>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</si>
  <si>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</si>
  <si>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</si>
  <si>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</si>
  <si>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</si>
  <si>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</si>
  <si>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</si>
  <si>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</si>
  <si>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</si>
  <si>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</si>
  <si>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</si>
  <si>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</si>
  <si>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</si>
  <si>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</si>
  <si>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</si>
  <si>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</si>
  <si>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</si>
  <si>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</si>
  <si>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</si>
  <si>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</si>
  <si>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</si>
  <si>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</si>
  <si>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</si>
  <si>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</si>
  <si>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</si>
  <si>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</si>
  <si>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</si>
  <si>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</si>
  <si>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</si>
  <si>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</si>
  <si>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</si>
  <si>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</si>
  <si>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</si>
  <si>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</si>
  <si>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</si>
  <si>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</si>
  <si>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</si>
  <si>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</si>
  <si>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</si>
  <si>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</si>
  <si>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</si>
  <si>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</si>
  <si>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</si>
  <si>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</si>
  <si>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</si>
  <si>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</si>
  <si>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</si>
  <si>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</si>
  <si>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</si>
  <si>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</si>
  <si>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</si>
  <si>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</si>
  <si>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</si>
  <si>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</si>
  <si>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</si>
  <si>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</si>
  <si>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</si>
  <si>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</si>
  <si>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</si>
  <si>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</si>
  <si>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</si>
  <si>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</si>
  <si>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</si>
  <si>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</si>
  <si>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</si>
  <si>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</si>
  <si>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</si>
  <si>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</si>
  <si>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</si>
  <si>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</si>
  <si>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</si>
  <si>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</si>
  <si>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</si>
  <si>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</si>
  <si>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</si>
  <si>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</si>
  <si>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</si>
  <si>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</si>
  <si>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</si>
  <si>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</si>
  <si>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</si>
  <si>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</si>
  <si>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</si>
  <si>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</si>
  <si>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</si>
  <si>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</si>
  <si>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</si>
  <si>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</si>
  <si>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</si>
  <si>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</si>
  <si>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</si>
  <si>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</si>
  <si>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</si>
  <si>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</si>
  <si>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</si>
  <si>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</si>
  <si>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</si>
  <si>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</si>
  <si>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</si>
  <si>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</si>
  <si>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</si>
  <si>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</si>
  <si>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</si>
  <si>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</si>
  <si>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</si>
  <si>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</si>
  <si>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</si>
  <si>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</si>
  <si>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</si>
  <si>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</si>
  <si>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</si>
  <si>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</si>
  <si>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</si>
  <si>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</si>
  <si>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</si>
  <si>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</si>
  <si>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</si>
  <si>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</si>
  <si>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</si>
  <si>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</si>
  <si>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</si>
  <si>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</si>
  <si>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</si>
  <si>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</si>
  <si>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</si>
  <si>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</si>
  <si>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</si>
  <si>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</si>
  <si>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</si>
  <si>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</si>
  <si>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</si>
  <si>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</si>
  <si>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</si>
  <si>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</si>
  <si>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</si>
  <si>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</si>
  <si>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</si>
  <si>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</si>
  <si>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</si>
  <si>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</si>
  <si>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</si>
  <si>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</si>
  <si>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</si>
  <si>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</si>
  <si>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</si>
  <si>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</si>
  <si>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</si>
  <si>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</si>
  <si>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</si>
  <si>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</si>
  <si>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</si>
  <si>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</si>
  <si>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</si>
  <si>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</si>
  <si>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</si>
  <si>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</si>
  <si>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</si>
  <si>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</si>
  <si>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</si>
  <si>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</si>
  <si>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</si>
  <si>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</si>
  <si>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</si>
  <si>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</si>
  <si>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</si>
  <si>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</si>
  <si>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</si>
  <si>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</si>
  <si>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</si>
  <si>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</si>
  <si>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</si>
  <si>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</si>
  <si>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</si>
  <si>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</si>
  <si>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</si>
  <si>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</si>
  <si>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</si>
  <si>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</si>
  <si>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</si>
  <si>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</si>
  <si>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</si>
  <si>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</si>
  <si>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</si>
  <si>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</si>
  <si>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</si>
  <si>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</si>
  <si>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</si>
  <si>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</si>
  <si>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</si>
  <si>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</si>
  <si>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</si>
  <si>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</si>
  <si>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</si>
  <si>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</si>
  <si>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</si>
  <si>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</si>
  <si>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</si>
  <si>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</si>
  <si>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</si>
  <si>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</si>
  <si>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</si>
  <si>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</si>
  <si>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</si>
  <si>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</si>
  <si>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</si>
  <si>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</si>
  <si>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</si>
  <si>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</si>
  <si>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</si>
  <si>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</si>
  <si>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</si>
  <si>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</si>
  <si>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</si>
  <si>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</si>
  <si>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</si>
  <si>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</si>
  <si>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</si>
  <si>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</si>
  <si>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</si>
  <si>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</si>
  <si>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</si>
  <si>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</si>
  <si>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</si>
  <si>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</si>
  <si>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</si>
  <si>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</si>
  <si>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</si>
  <si>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</si>
  <si>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</si>
  <si>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</si>
  <si>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</si>
  <si>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</si>
  <si>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</si>
  <si>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</si>
  <si>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</si>
  <si>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</si>
  <si>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</si>
  <si>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</si>
  <si>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</si>
  <si>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</si>
  <si>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</si>
  <si>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</si>
  <si>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</si>
  <si>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</si>
  <si>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</si>
  <si>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</si>
  <si>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</si>
  <si>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</si>
  <si>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</si>
  <si>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</si>
  <si>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</si>
  <si>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</si>
  <si>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</si>
  <si>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</si>
  <si>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</si>
  <si>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</si>
  <si>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</si>
  <si>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</si>
  <si>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</si>
  <si>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</si>
  <si>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</si>
  <si>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</si>
  <si>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</si>
  <si>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</si>
  <si>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</si>
  <si>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</si>
  <si>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</si>
  <si>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</si>
  <si>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</si>
  <si>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</si>
  <si>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</si>
  <si>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</si>
  <si>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</si>
  <si>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</si>
  <si>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</si>
  <si>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</si>
  <si>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</si>
  <si>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</si>
  <si>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</si>
  <si>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</si>
  <si>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</si>
  <si>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</si>
  <si>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</si>
  <si>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</si>
  <si>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</si>
  <si>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</si>
  <si>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</si>
  <si>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</si>
  <si>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</si>
  <si>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</si>
  <si>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</si>
  <si>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</si>
  <si>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</si>
  <si>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</si>
  <si>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</si>
  <si>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</si>
  <si>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</si>
  <si>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</si>
  <si>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</si>
  <si>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</si>
  <si>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</si>
  <si>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</si>
  <si>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</si>
  <si>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</si>
  <si>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</si>
  <si>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</si>
  <si>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</si>
  <si>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</si>
  <si>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</si>
  <si>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</si>
  <si>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</si>
  <si>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</si>
  <si>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</si>
  <si>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</si>
  <si>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</si>
  <si>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</si>
  <si>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</si>
  <si>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</si>
  <si>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</si>
  <si>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</si>
  <si>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</si>
  <si>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</si>
  <si>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</si>
  <si>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</si>
  <si>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</si>
  <si>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</si>
  <si>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</si>
  <si>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</si>
  <si>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</si>
  <si>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</si>
  <si>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</si>
  <si>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</si>
  <si>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</si>
  <si>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</si>
  <si>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</si>
  <si>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</si>
  <si>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</si>
  <si>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</si>
  <si>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</si>
  <si>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</si>
  <si>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</si>
  <si>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</si>
  <si>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</si>
  <si>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</si>
  <si>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</si>
  <si>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</si>
  <si>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</si>
  <si>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</si>
  <si>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</si>
  <si>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</si>
  <si>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</si>
  <si>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</si>
  <si>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</si>
  <si>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</si>
  <si>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</si>
  <si>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</si>
  <si>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</si>
  <si>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</si>
  <si>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</si>
  <si>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</si>
  <si>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</si>
  <si>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</si>
  <si>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</si>
  <si>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</si>
  <si>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</si>
  <si>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</si>
  <si>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</si>
  <si>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</si>
  <si>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</si>
  <si>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</si>
  <si>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</si>
  <si>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</si>
  <si>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</si>
  <si>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</si>
  <si>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</si>
  <si>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</si>
  <si>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</si>
  <si>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</si>
  <si>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</si>
  <si>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</si>
  <si>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</si>
  <si>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</si>
  <si>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</si>
  <si>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</si>
  <si>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</si>
  <si>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</si>
  <si>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</si>
  <si>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</si>
  <si>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</si>
  <si>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</si>
  <si>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</si>
  <si>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</si>
  <si>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</si>
  <si>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</si>
  <si>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</si>
  <si>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</si>
  <si>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</si>
  <si>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</si>
  <si>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</si>
  <si>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</si>
  <si>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</si>
  <si>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</si>
  <si>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</si>
  <si>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</si>
  <si>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</si>
  <si>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</si>
  <si>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</si>
  <si>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</si>
  <si>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</si>
  <si>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</si>
  <si>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</si>
  <si>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</si>
  <si>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</si>
  <si>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</si>
  <si>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</si>
  <si>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</si>
  <si>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</si>
  <si>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</si>
  <si>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</si>
  <si>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</si>
  <si>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</si>
  <si>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</si>
  <si>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</si>
  <si>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</si>
  <si>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</si>
  <si>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</si>
  <si>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</si>
  <si>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</si>
  <si>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</si>
  <si>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</si>
  <si>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</si>
  <si>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</si>
  <si>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</si>
  <si>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</si>
  <si>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</si>
  <si>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</si>
  <si>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</si>
  <si>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</si>
  <si>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</si>
  <si>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</si>
  <si>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</si>
  <si>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</si>
  <si>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</si>
  <si>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</si>
  <si>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</si>
  <si>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</si>
  <si>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</si>
  <si>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</si>
  <si>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</si>
  <si>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</si>
  <si>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</si>
  <si>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</si>
  <si>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</si>
  <si>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</si>
  <si>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</si>
  <si>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</si>
  <si>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</si>
  <si>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</si>
  <si>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</si>
  <si>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</si>
  <si>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</si>
  <si>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</si>
  <si>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</si>
  <si>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</si>
  <si>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</si>
  <si>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</si>
  <si>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</si>
  <si>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</si>
  <si>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</si>
  <si>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</si>
  <si>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</si>
  <si>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</si>
  <si>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</si>
  <si>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</si>
  <si>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</si>
  <si>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</si>
  <si>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</si>
  <si>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</si>
  <si>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</si>
  <si>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</si>
  <si>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</si>
  <si>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</si>
  <si>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</si>
  <si>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</si>
  <si>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</si>
  <si>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</si>
  <si>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</si>
  <si>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</si>
  <si>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</si>
  <si>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</si>
  <si>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</si>
  <si>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</si>
  <si>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</si>
  <si>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</si>
  <si>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</si>
  <si>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</si>
  <si>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</si>
  <si>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</si>
  <si>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</si>
  <si>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</si>
  <si>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</si>
  <si>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</si>
  <si>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</si>
  <si>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</si>
  <si>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</si>
  <si>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</si>
  <si>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</si>
  <si>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</si>
  <si>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</si>
  <si>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</si>
  <si>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</si>
  <si>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</si>
  <si>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</si>
  <si>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</si>
  <si>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</si>
  <si>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</si>
  <si>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</si>
  <si>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</si>
  <si>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</si>
  <si>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</si>
  <si>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</si>
  <si>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</si>
  <si>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</si>
  <si>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</si>
  <si>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</si>
  <si>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</si>
  <si>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</si>
  <si>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</si>
  <si>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</si>
  <si>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</si>
  <si>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</si>
  <si>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3.68</t>
  </si>
  <si>
    <t>2.30</t>
  </si>
  <si>
    <t>0.40</t>
  </si>
  <si>
    <t>0.10</t>
  </si>
  <si>
    <t>0.93</t>
  </si>
  <si>
    <t>0.15</t>
  </si>
  <si>
    <t>0.59</t>
  </si>
  <si>
    <t>0.01</t>
  </si>
  <si>
    <t>0.63</t>
  </si>
  <si>
    <t>1.49</t>
  </si>
  <si>
    <t>1.25</t>
  </si>
  <si>
    <t>1.83</t>
  </si>
  <si>
    <t>2.06</t>
  </si>
  <si>
    <t>1.35</t>
  </si>
  <si>
    <t>0.92</t>
  </si>
  <si>
    <t>1.37</t>
  </si>
  <si>
    <t>1.44</t>
  </si>
  <si>
    <t>0.07</t>
  </si>
  <si>
    <t>10.00</t>
  </si>
  <si>
    <t>0.20</t>
  </si>
  <si>
    <t>3.03</t>
  </si>
  <si>
    <t>0.13</t>
  </si>
  <si>
    <t>1.61</t>
  </si>
  <si>
    <t>0.12</t>
  </si>
  <si>
    <t>1.92</t>
  </si>
  <si>
    <t>0.82</t>
  </si>
  <si>
    <t>0.14</t>
  </si>
  <si>
    <t>3.23</t>
  </si>
  <si>
    <t>0.48</t>
  </si>
  <si>
    <t>0.19</t>
  </si>
  <si>
    <t>0.28</t>
  </si>
  <si>
    <t>0.87</t>
  </si>
  <si>
    <t>0.45</t>
  </si>
  <si>
    <t>0.06</t>
  </si>
  <si>
    <t>1.10</t>
  </si>
  <si>
    <t>3.21</t>
  </si>
  <si>
    <t>2.24</t>
  </si>
  <si>
    <t>0.50</t>
  </si>
  <si>
    <t>2.27</t>
  </si>
  <si>
    <t>1.14</t>
  </si>
  <si>
    <t>1.60</t>
  </si>
  <si>
    <t>1.79</t>
  </si>
  <si>
    <t>0.30</t>
  </si>
  <si>
    <t>0.55</t>
  </si>
  <si>
    <t>1.65</t>
  </si>
  <si>
    <t>2.40</t>
  </si>
  <si>
    <t>1.70</t>
  </si>
  <si>
    <t>1.82</t>
  </si>
  <si>
    <t>0.90</t>
  </si>
  <si>
    <t>1.51</t>
  </si>
  <si>
    <t>0.51</t>
  </si>
  <si>
    <t>1.20</t>
  </si>
  <si>
    <t>0.85</t>
  </si>
  <si>
    <t>1.01</t>
  </si>
  <si>
    <t>2.50</t>
  </si>
  <si>
    <t>0.72</t>
  </si>
  <si>
    <t>1.58</t>
  </si>
  <si>
    <t>0.17</t>
  </si>
  <si>
    <t>0.80</t>
  </si>
  <si>
    <t>1.16</t>
  </si>
  <si>
    <t>1.40</t>
  </si>
  <si>
    <t>1.34</t>
  </si>
  <si>
    <t>1.00</t>
  </si>
  <si>
    <t>1.02</t>
  </si>
  <si>
    <t>1.46</t>
  </si>
  <si>
    <t>1.09</t>
  </si>
  <si>
    <t>0.89</t>
  </si>
  <si>
    <t>3.50</t>
  </si>
  <si>
    <t>0.81</t>
  </si>
  <si>
    <t>0.58</t>
  </si>
  <si>
    <t>1.87</t>
  </si>
  <si>
    <t>1.39</t>
  </si>
  <si>
    <t>2.00</t>
  </si>
  <si>
    <t>0.79</t>
  </si>
  <si>
    <t>0.38</t>
  </si>
  <si>
    <t>0.16</t>
  </si>
  <si>
    <t>0.94</t>
  </si>
  <si>
    <t>0.96</t>
  </si>
  <si>
    <t>0.75</t>
  </si>
  <si>
    <t>0.57</t>
  </si>
  <si>
    <t>0.56</t>
  </si>
  <si>
    <t>2.02</t>
  </si>
  <si>
    <t>0.61</t>
  </si>
  <si>
    <t>0.21</t>
  </si>
  <si>
    <t>0.78</t>
  </si>
  <si>
    <t>1.06</t>
  </si>
  <si>
    <t>1.57</t>
  </si>
  <si>
    <t>1.47</t>
  </si>
  <si>
    <t>1.45</t>
  </si>
  <si>
    <t>1.12</t>
  </si>
  <si>
    <t>0.97</t>
  </si>
  <si>
    <t>0.11</t>
  </si>
  <si>
    <t>0.95</t>
  </si>
  <si>
    <t>0.70</t>
  </si>
  <si>
    <t>0.88</t>
  </si>
  <si>
    <t>4.05</t>
  </si>
  <si>
    <t>2.45</t>
  </si>
  <si>
    <t>1.15</t>
  </si>
  <si>
    <t>0.69</t>
  </si>
  <si>
    <t>0.71</t>
  </si>
  <si>
    <t>0.22</t>
  </si>
  <si>
    <t>1.29</t>
  </si>
  <si>
    <t>1.48</t>
  </si>
  <si>
    <t>3.30</t>
  </si>
  <si>
    <t>3.79</t>
  </si>
  <si>
    <t>2.12</t>
  </si>
  <si>
    <t>1.03</t>
  </si>
  <si>
    <t>0.24</t>
  </si>
  <si>
    <t>0.91</t>
  </si>
  <si>
    <t>1.24</t>
  </si>
  <si>
    <t>1.69</t>
  </si>
  <si>
    <t>1.54</t>
  </si>
  <si>
    <t>2.83</t>
  </si>
  <si>
    <t>0.62</t>
  </si>
  <si>
    <t>7.50</t>
  </si>
  <si>
    <t>2.16</t>
  </si>
  <si>
    <t>1.80</t>
  </si>
  <si>
    <t>0.98</t>
  </si>
  <si>
    <t>0.18</t>
  </si>
  <si>
    <t>0.32</t>
  </si>
  <si>
    <t>5.00</t>
  </si>
  <si>
    <t>0.86</t>
  </si>
  <si>
    <t>1.66</t>
  </si>
  <si>
    <t>1.62</t>
  </si>
  <si>
    <t>3.88</t>
  </si>
  <si>
    <t>1.74</t>
  </si>
  <si>
    <t>1.36</t>
  </si>
  <si>
    <t>0.41</t>
  </si>
  <si>
    <t>0.73</t>
  </si>
  <si>
    <t>0.43</t>
  </si>
  <si>
    <t>0.44</t>
  </si>
  <si>
    <t>1.94</t>
  </si>
  <si>
    <t>1.86</t>
  </si>
  <si>
    <t>0.46</t>
  </si>
  <si>
    <t>1.23</t>
  </si>
  <si>
    <t>0.09</t>
  </si>
  <si>
    <t>9.50</t>
  </si>
  <si>
    <t>0.36</t>
  </si>
  <si>
    <t>0.64</t>
  </si>
  <si>
    <t>0.84</t>
  </si>
  <si>
    <t>0.53</t>
  </si>
  <si>
    <t>1.75</t>
  </si>
  <si>
    <t>2.75</t>
  </si>
  <si>
    <t>3.10</t>
  </si>
  <si>
    <t>0.33</t>
  </si>
  <si>
    <t>0.37</t>
  </si>
  <si>
    <t>MUD</t>
  </si>
  <si>
    <t>0.77</t>
  </si>
  <si>
    <t>1.67</t>
  </si>
  <si>
    <t>2.20</t>
  </si>
  <si>
    <t>2.42</t>
  </si>
  <si>
    <t>0.65</t>
  </si>
  <si>
    <t>1.22</t>
  </si>
  <si>
    <t>1.68</t>
  </si>
  <si>
    <t>0.42</t>
  </si>
  <si>
    <t>1.93</t>
  </si>
  <si>
    <t>1.11</t>
  </si>
  <si>
    <t>2.03</t>
  </si>
  <si>
    <t>1.89</t>
  </si>
  <si>
    <t>0.83</t>
  </si>
  <si>
    <t>1.05</t>
  </si>
  <si>
    <t>3.90</t>
  </si>
  <si>
    <t>8.50</t>
  </si>
  <si>
    <t>9.00</t>
  </si>
  <si>
    <t>1.04</t>
  </si>
  <si>
    <t>1.21</t>
  </si>
  <si>
    <t>5.50</t>
  </si>
  <si>
    <t>1.31</t>
  </si>
  <si>
    <t>1.55</t>
  </si>
  <si>
    <t>13.00</t>
  </si>
  <si>
    <t>2.31</t>
  </si>
  <si>
    <t>0.26</t>
  </si>
  <si>
    <t>0.29</t>
  </si>
  <si>
    <t>TRUE</t>
  </si>
  <si>
    <t>Net Profit/ Valuation หมวด/หุ้น**** ยอดรวมทุกหมวด QoQ% YoY%</t>
  </si>
  <si>
    <t>Valuation Forecast Target Price</t>
  </si>
  <si>
    <t>Sector: AGRI</t>
  </si>
  <si>
    <t>1,180</t>
  </si>
  <si>
    <t>1,365</t>
  </si>
  <si>
    <t>0.9</t>
  </si>
  <si>
    <t>1.3</t>
  </si>
  <si>
    <t>2.8</t>
  </si>
  <si>
    <t>291</t>
  </si>
  <si>
    <t>350</t>
  </si>
  <si>
    <t>315</t>
  </si>
  <si>
    <t>Sector: AUTO</t>
  </si>
  <si>
    <t>1.0</t>
  </si>
  <si>
    <t>3.7</t>
  </si>
  <si>
    <t>298</t>
  </si>
  <si>
    <t>1.2</t>
  </si>
  <si>
    <t>5.7</t>
  </si>
  <si>
    <t>0.8</t>
  </si>
  <si>
    <t>3.8</t>
  </si>
  <si>
    <t>Sector: BANK</t>
  </si>
  <si>
    <t>1.1</t>
  </si>
  <si>
    <t>2.7</t>
  </si>
  <si>
    <t>4.7</t>
  </si>
  <si>
    <t>3.3</t>
  </si>
  <si>
    <t>1,127</t>
  </si>
  <si>
    <t>3.9</t>
  </si>
  <si>
    <t>1,403</t>
  </si>
  <si>
    <t>0.5</t>
  </si>
  <si>
    <t>4.2</t>
  </si>
  <si>
    <t>0.7</t>
  </si>
  <si>
    <t>0.4</t>
  </si>
  <si>
    <t>4.4</t>
  </si>
  <si>
    <t>7,028</t>
  </si>
  <si>
    <t>0.6</t>
  </si>
  <si>
    <t>1.7</t>
  </si>
  <si>
    <t>Sector: COMM</t>
  </si>
  <si>
    <t>1.8</t>
  </si>
  <si>
    <t>838</t>
  </si>
  <si>
    <t>5.2</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</si>
  <si>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</si>
  <si>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</si>
  <si>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</si>
  <si>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</si>
  <si>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</si>
  <si>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</si>
  <si>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</si>
  <si>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</si>
  <si>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</si>
  <si>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</si>
  <si>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</si>
  <si>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</si>
  <si>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</si>
  <si>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</si>
  <si>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</si>
  <si>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</si>
  <si>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</si>
  <si>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</si>
  <si>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</si>
  <si>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</si>
  <si>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</si>
  <si>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</si>
  <si>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</si>
  <si>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</si>
  <si>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</si>
  <si>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</si>
  <si>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</si>
  <si>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</si>
  <si>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310</t>
  </si>
  <si>
    <t>318</t>
  </si>
  <si>
    <t>-131</t>
  </si>
  <si>
    <t>71</t>
  </si>
  <si>
    <t>121</t>
  </si>
  <si>
    <t>92</t>
  </si>
  <si>
    <t>218</t>
  </si>
  <si>
    <t>3.6</t>
  </si>
  <si>
    <t>255</t>
  </si>
  <si>
    <t>236</t>
  </si>
  <si>
    <t>266</t>
  </si>
  <si>
    <t>2.3</t>
  </si>
  <si>
    <t>306</t>
  </si>
  <si>
    <t>1,321</t>
  </si>
  <si>
    <t>2.0</t>
  </si>
  <si>
    <t>575</t>
  </si>
  <si>
    <t>284</t>
  </si>
  <si>
    <t>143</t>
  </si>
  <si>
    <t>120</t>
  </si>
  <si>
    <t>116</t>
  </si>
  <si>
    <t>615</t>
  </si>
  <si>
    <t>577</t>
  </si>
  <si>
    <t>458</t>
  </si>
  <si>
    <t>307</t>
  </si>
  <si>
    <t>Sector: ENERG</t>
  </si>
  <si>
    <t>1,200</t>
  </si>
  <si>
    <t>698</t>
  </si>
  <si>
    <t>2,245</t>
  </si>
  <si>
    <t>1.4</t>
  </si>
  <si>
    <t>990</t>
  </si>
  <si>
    <t>2,475</t>
  </si>
  <si>
    <t>1,974</t>
  </si>
  <si>
    <t>4.6</t>
  </si>
  <si>
    <t>742</t>
  </si>
  <si>
    <t>4,737</t>
  </si>
  <si>
    <t>600</t>
  </si>
  <si>
    <t>564</t>
  </si>
  <si>
    <t>616</t>
  </si>
  <si>
    <t>Sector: ETRON</t>
  </si>
  <si>
    <t>1,633</t>
  </si>
  <si>
    <t>2,393</t>
  </si>
  <si>
    <t>1,145</t>
  </si>
  <si>
    <t>699</t>
  </si>
  <si>
    <t>Sector: FASHION</t>
  </si>
  <si>
    <t>276</t>
  </si>
  <si>
    <t>Sector: FIN</t>
  </si>
  <si>
    <t>316</t>
  </si>
  <si>
    <t>886</t>
  </si>
  <si>
    <t>1,063</t>
  </si>
  <si>
    <t>1,065</t>
  </si>
  <si>
    <t>387</t>
  </si>
  <si>
    <t>160</t>
  </si>
  <si>
    <t>252</t>
  </si>
  <si>
    <t>364</t>
  </si>
  <si>
    <t>137</t>
  </si>
  <si>
    <t>662</t>
  </si>
  <si>
    <t>1,896</t>
  </si>
  <si>
    <t>518</t>
  </si>
  <si>
    <t>Sector: FOOD</t>
  </si>
  <si>
    <t>756</t>
  </si>
  <si>
    <t>826</t>
  </si>
  <si>
    <t>3.0</t>
  </si>
  <si>
    <t>4,405</t>
  </si>
  <si>
    <t>666</t>
  </si>
  <si>
    <t>712</t>
  </si>
  <si>
    <t>874</t>
  </si>
  <si>
    <t>1,708</t>
  </si>
  <si>
    <t>84</t>
  </si>
  <si>
    <t>237</t>
  </si>
  <si>
    <t>390</t>
  </si>
  <si>
    <t>351</t>
  </si>
  <si>
    <t>641</t>
  </si>
  <si>
    <t>748</t>
  </si>
  <si>
    <t>398</t>
  </si>
  <si>
    <t>388</t>
  </si>
  <si>
    <t>508</t>
  </si>
  <si>
    <t>2,185</t>
  </si>
  <si>
    <t>82</t>
  </si>
  <si>
    <t>161</t>
  </si>
  <si>
    <t>140</t>
  </si>
  <si>
    <t>Sector: HELTH</t>
  </si>
  <si>
    <t>115</t>
  </si>
  <si>
    <t>129</t>
  </si>
  <si>
    <t>155</t>
  </si>
  <si>
    <t>162</t>
  </si>
  <si>
    <t>246</t>
  </si>
  <si>
    <t>425</t>
  </si>
  <si>
    <t>384</t>
  </si>
  <si>
    <t>112</t>
  </si>
  <si>
    <t>130</t>
  </si>
  <si>
    <t>Sector: HOME</t>
  </si>
  <si>
    <t>175</t>
  </si>
  <si>
    <t>Sector: ICT</t>
  </si>
  <si>
    <t>DIF</t>
  </si>
  <si>
    <t>204</t>
  </si>
  <si>
    <t>200</t>
  </si>
  <si>
    <t>202</t>
  </si>
  <si>
    <t>-1,075</t>
  </si>
  <si>
    <t>JASIF</t>
  </si>
  <si>
    <t>1,217</t>
  </si>
  <si>
    <t>601</t>
  </si>
  <si>
    <t>47</t>
  </si>
  <si>
    <t>36</t>
  </si>
  <si>
    <t>21</t>
  </si>
  <si>
    <t>622</t>
  </si>
  <si>
    <t>Sector: IMM</t>
  </si>
  <si>
    <t>496</t>
  </si>
  <si>
    <t>Sector: INSUR</t>
  </si>
  <si>
    <t>141</t>
  </si>
  <si>
    <t>178</t>
  </si>
  <si>
    <t>123</t>
  </si>
  <si>
    <t>Sector: MEDIA</t>
  </si>
  <si>
    <t>356</t>
  </si>
  <si>
    <t>Sector: PAPER</t>
  </si>
  <si>
    <t>Sector: PERSON</t>
  </si>
  <si>
    <t>Sector: PETRO</t>
  </si>
  <si>
    <t>585</t>
  </si>
  <si>
    <t>674</t>
  </si>
  <si>
    <t>Sector: PF&amp;REIT</t>
  </si>
  <si>
    <t>CPNREIT</t>
  </si>
  <si>
    <t>2,072</t>
  </si>
  <si>
    <t>FTREIT</t>
  </si>
  <si>
    <t>HREIT</t>
  </si>
  <si>
    <t>567</t>
  </si>
  <si>
    <t>WHART</t>
  </si>
  <si>
    <t>2,250</t>
  </si>
  <si>
    <t>Sector: PKG</t>
  </si>
  <si>
    <t>251</t>
  </si>
  <si>
    <t>569</t>
  </si>
  <si>
    <t>619</t>
  </si>
  <si>
    <t>5.8</t>
  </si>
  <si>
    <t>Sector: PROF</t>
  </si>
  <si>
    <t>Sector: PROP</t>
  </si>
  <si>
    <t>1,672</t>
  </si>
  <si>
    <t>652</t>
  </si>
  <si>
    <t>3,784</t>
  </si>
  <si>
    <t>4,300</t>
  </si>
  <si>
    <t>6.8</t>
  </si>
  <si>
    <t>317</t>
  </si>
  <si>
    <t>768</t>
  </si>
  <si>
    <t>818</t>
  </si>
  <si>
    <t>1,940</t>
  </si>
  <si>
    <t>1,924</t>
  </si>
  <si>
    <t>349</t>
  </si>
  <si>
    <t>-321</t>
  </si>
  <si>
    <t>-51</t>
  </si>
  <si>
    <t>1,930</t>
  </si>
  <si>
    <t>1,256</t>
  </si>
  <si>
    <t>1,502</t>
  </si>
  <si>
    <t>1,503</t>
  </si>
  <si>
    <t>1,233</t>
  </si>
  <si>
    <t>Sector: STEEL</t>
  </si>
  <si>
    <t>Sector: TOURISM</t>
  </si>
  <si>
    <t>281</t>
  </si>
  <si>
    <t>Sector: TRANS</t>
  </si>
  <si>
    <t>BTSGIF</t>
  </si>
  <si>
    <t>444</t>
  </si>
  <si>
    <t>434</t>
  </si>
  <si>
    <t>507</t>
  </si>
  <si>
    <t>1,706</t>
  </si>
  <si>
    <t>1,453</t>
  </si>
  <si>
    <t>6.0</t>
  </si>
  <si>
    <t>336</t>
  </si>
  <si>
    <t>TFFIF</t>
  </si>
  <si>
    <t>1,050</t>
  </si>
  <si>
    <t>180</t>
  </si>
  <si>
    <t>3.09</t>
  </si>
  <si>
    <t>25.25</t>
  </si>
  <si>
    <t>2.58</t>
  </si>
  <si>
    <t>3.13</t>
  </si>
  <si>
    <t>3.2</t>
  </si>
  <si>
    <t>2,285</t>
  </si>
  <si>
    <t>3,151</t>
  </si>
  <si>
    <t>4,064</t>
  </si>
  <si>
    <t>2,090</t>
  </si>
  <si>
    <t>1,080</t>
  </si>
  <si>
    <t>843</t>
  </si>
  <si>
    <t>6.4</t>
  </si>
  <si>
    <t>-961</t>
  </si>
  <si>
    <t>0.34</t>
  </si>
  <si>
    <t>2.78</t>
  </si>
  <si>
    <t>2.04</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</si>
  <si>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</si>
  <si>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</si>
  <si>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</si>
  <si>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</si>
  <si>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</si>
  <si>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</si>
  <si>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</si>
  <si>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</si>
  <si>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</si>
  <si>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</si>
  <si>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</si>
  <si>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</si>
  <si>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</si>
  <si>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</si>
  <si>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</si>
  <si>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</si>
  <si>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</si>
  <si>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</si>
  <si>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</si>
  <si>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</si>
  <si>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</si>
  <si>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</si>
  <si>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</si>
  <si>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</si>
  <si>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</si>
  <si>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</si>
  <si>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</si>
  <si>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</si>
  <si>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</si>
  <si>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</si>
  <si>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</si>
  <si>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</si>
  <si>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</si>
  <si>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</si>
  <si>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</si>
  <si>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</si>
  <si>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</si>
  <si>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</si>
  <si>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</si>
  <si>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</si>
  <si>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</si>
  <si>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</si>
  <si>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</si>
  <si>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</si>
  <si>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4.15</t>
  </si>
  <si>
    <t>2.34</t>
  </si>
  <si>
    <t>Years Active</t>
  </si>
  <si>
    <t>Latest Year</t>
  </si>
  <si>
    <t>8.2</t>
  </si>
  <si>
    <t>2.9</t>
  </si>
  <si>
    <t>25,766</t>
  </si>
  <si>
    <t>37,530</t>
  </si>
  <si>
    <t>106</t>
  </si>
  <si>
    <t>1,455</t>
  </si>
  <si>
    <t>500</t>
  </si>
  <si>
    <t>888</t>
  </si>
  <si>
    <t>226</t>
  </si>
  <si>
    <t>249</t>
  </si>
  <si>
    <t>238</t>
  </si>
  <si>
    <t>1,122</t>
  </si>
  <si>
    <t>258</t>
  </si>
  <si>
    <t>SNNP</t>
  </si>
  <si>
    <t>9,063</t>
  </si>
  <si>
    <t>927</t>
  </si>
  <si>
    <t>436</t>
  </si>
  <si>
    <t>1,095</t>
  </si>
  <si>
    <t>2,281</t>
  </si>
  <si>
    <t>2,421</t>
  </si>
  <si>
    <t>IMPACT</t>
  </si>
  <si>
    <t>1,292</t>
  </si>
  <si>
    <t>1,434</t>
  </si>
  <si>
    <t>2,856</t>
  </si>
  <si>
    <t>6.9</t>
  </si>
  <si>
    <t>1,480</t>
  </si>
  <si>
    <t>25.00</t>
  </si>
  <si>
    <t>3,402</t>
  </si>
  <si>
    <t>55</t>
  </si>
  <si>
    <t>-1,310</t>
  </si>
  <si>
    <t>275</t>
  </si>
  <si>
    <t>358</t>
  </si>
  <si>
    <t>320</t>
  </si>
  <si>
    <t>2.22</t>
  </si>
  <si>
    <t>1.90</t>
  </si>
  <si>
    <t>0.66</t>
  </si>
  <si>
    <t>0.68</t>
  </si>
  <si>
    <t>DUSIT</t>
  </si>
  <si>
    <t>0.67</t>
  </si>
  <si>
    <t>1.13</t>
  </si>
  <si>
    <t>0.47</t>
  </si>
  <si>
    <t>MENA</t>
  </si>
  <si>
    <t>2.72</t>
  </si>
  <si>
    <t>SECURE</t>
  </si>
  <si>
    <t>STECH</t>
  </si>
  <si>
    <t>STOWER</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</si>
  <si>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</si>
  <si>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</si>
  <si>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</si>
  <si>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</si>
  <si>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</si>
  <si>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</si>
  <si>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</si>
  <si>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</si>
  <si>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</si>
  <si>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</si>
  <si>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</si>
  <si>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</si>
  <si>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</si>
  <si>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</si>
  <si>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</si>
  <si>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</si>
  <si>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</si>
  <si>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</si>
  <si>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</si>
  <si>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</si>
  <si>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</si>
  <si>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</si>
  <si>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</si>
  <si>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</si>
  <si>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</si>
  <si>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</si>
  <si>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</si>
  <si>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</si>
  <si>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</si>
  <si>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</si>
  <si>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</si>
  <si>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</si>
  <si>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</si>
  <si>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</si>
  <si>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</si>
  <si>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</si>
  <si>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</si>
  <si>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</si>
  <si>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</si>
  <si>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</si>
  <si>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</si>
  <si>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</si>
  <si>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</si>
  <si>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</si>
  <si>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</si>
  <si>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</si>
  <si>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</si>
  <si>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</si>
  <si>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</si>
  <si>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</si>
  <si>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</si>
  <si>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</si>
  <si>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</si>
  <si>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</si>
  <si>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</si>
  <si>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</si>
  <si>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</si>
  <si>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</si>
  <si>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</si>
  <si>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</si>
  <si>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</si>
  <si>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</si>
  <si>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</si>
  <si>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</si>
  <si>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</si>
  <si>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</si>
  <si>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</si>
  <si>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</si>
  <si>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</si>
  <si>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</si>
  <si>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</si>
  <si>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</si>
  <si>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</si>
  <si>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</si>
  <si>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</si>
  <si>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</si>
  <si>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</si>
  <si>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</si>
  <si>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</si>
  <si>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</si>
  <si>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</si>
  <si>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</si>
  <si>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</si>
  <si>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</si>
  <si>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</si>
  <si>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</si>
  <si>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</si>
  <si>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</si>
  <si>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</si>
  <si>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</si>
  <si>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</si>
  <si>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</si>
  <si>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</si>
  <si>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</si>
  <si>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</si>
  <si>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</si>
  <si>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</si>
  <si>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</si>
  <si>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</si>
  <si>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</si>
  <si>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</si>
  <si>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</si>
  <si>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</si>
  <si>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</si>
  <si>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</si>
  <si>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</si>
  <si>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</si>
  <si>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</si>
  <si>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</si>
  <si>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</si>
  <si>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</si>
  <si>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</si>
  <si>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</si>
  <si>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</si>
  <si>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</si>
  <si>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</si>
  <si>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</si>
  <si>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</si>
  <si>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</si>
  <si>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</si>
  <si>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</si>
  <si>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</si>
  <si>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</si>
  <si>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</si>
  <si>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</si>
  <si>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</si>
  <si>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</si>
  <si>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</si>
  <si>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</si>
  <si>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</si>
  <si>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</si>
  <si>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</si>
  <si>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</si>
  <si>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</si>
  <si>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</si>
  <si>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</si>
  <si>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</si>
  <si>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</si>
  <si>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</si>
  <si>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</si>
  <si>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</si>
  <si>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</si>
  <si>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</si>
  <si>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</si>
  <si>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</si>
  <si>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</si>
  <si>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</si>
  <si>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</si>
  <si>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</si>
  <si>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</si>
  <si>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</si>
  <si>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</si>
  <si>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</si>
  <si>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</si>
  <si>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</si>
  <si>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</si>
  <si>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</si>
  <si>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</si>
  <si>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</si>
  <si>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</si>
  <si>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</si>
  <si>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</si>
  <si>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</si>
  <si>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</si>
  <si>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</si>
  <si>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</si>
  <si>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</si>
  <si>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</si>
  <si>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</si>
  <si>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</si>
  <si>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</si>
  <si>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</si>
  <si>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</si>
  <si>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</si>
  <si>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</si>
  <si>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</si>
  <si>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</si>
  <si>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</si>
  <si>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</si>
  <si>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</si>
  <si>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</si>
  <si>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</si>
  <si>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</si>
  <si>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</si>
  <si>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</si>
  <si>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</si>
  <si>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</si>
  <si>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</si>
  <si>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</si>
  <si>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</si>
  <si>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</si>
  <si>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</si>
  <si>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</si>
  <si>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</si>
  <si>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</si>
  <si>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</si>
  <si>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</si>
  <si>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</si>
  <si>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</si>
  <si>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</si>
  <si>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</si>
  <si>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</si>
  <si>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</si>
  <si>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</si>
  <si>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</si>
  <si>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</si>
  <si>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</si>
  <si>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</si>
  <si>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</si>
  <si>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</si>
  <si>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</si>
  <si>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</si>
  <si>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</si>
  <si>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</si>
  <si>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</si>
  <si>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</si>
  <si>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</si>
  <si>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</si>
  <si>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</si>
  <si>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</si>
  <si>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</si>
  <si>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</si>
  <si>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</si>
  <si>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</si>
  <si>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</si>
  <si>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</si>
  <si>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</si>
  <si>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</si>
  <si>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</si>
  <si>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</si>
  <si>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</si>
  <si>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</si>
  <si>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</si>
  <si>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</si>
  <si>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</si>
  <si>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</si>
  <si>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</si>
  <si>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</si>
  <si>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</si>
  <si>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</si>
  <si>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</si>
  <si>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</si>
  <si>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</si>
  <si>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</si>
  <si>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</si>
  <si>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</si>
  <si>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</si>
  <si>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</si>
  <si>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</si>
  <si>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</si>
  <si>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</si>
  <si>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</si>
  <si>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</si>
  <si>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</si>
  <si>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</si>
  <si>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</si>
  <si>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</si>
  <si>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</si>
  <si>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</si>
  <si>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</si>
  <si>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</si>
  <si>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</si>
  <si>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</si>
  <si>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</si>
  <si>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</si>
  <si>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</si>
  <si>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</si>
  <si>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</si>
  <si>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</si>
  <si>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</si>
  <si>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</si>
  <si>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</si>
  <si>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</si>
  <si>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</si>
  <si>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</si>
  <si>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</si>
  <si>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</si>
  <si>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</si>
  <si>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</si>
  <si>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</si>
  <si>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</si>
  <si>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</si>
  <si>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</si>
  <si>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</si>
  <si>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</si>
  <si>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</si>
  <si>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</si>
  <si>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</si>
  <si>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</si>
  <si>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</si>
  <si>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</si>
  <si>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</si>
  <si>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</si>
  <si>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</si>
  <si>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</si>
  <si>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</si>
  <si>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</si>
  <si>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</si>
  <si>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</si>
  <si>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</si>
  <si>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</si>
  <si>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</si>
  <si>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</si>
  <si>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</si>
  <si>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</si>
  <si>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</si>
  <si>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</si>
  <si>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</si>
  <si>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</si>
  <si>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</si>
  <si>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</si>
  <si>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</si>
  <si>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</si>
  <si>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</si>
  <si>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</si>
  <si>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</si>
  <si>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</si>
  <si>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</si>
  <si>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</si>
  <si>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</si>
  <si>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</si>
  <si>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</si>
  <si>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</si>
  <si>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</si>
  <si>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</si>
  <si>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</si>
  <si>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</si>
  <si>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Restricted Deposits - Non-Current</t>
  </si>
  <si>
    <t xml:space="preserve">    Other Comprehensive Income That Will Be Subsequently Reclassified To Profit Or Loss</t>
  </si>
  <si>
    <t xml:space="preserve">    (Gains) Losses On Fair Value Adjustments Of Other Financial Instruments</t>
  </si>
  <si>
    <t xml:space="preserve">    (Increase) Decrease In Restricted Deposits</t>
  </si>
  <si>
    <t>5.0</t>
  </si>
  <si>
    <t>217</t>
  </si>
  <si>
    <t>5.9</t>
  </si>
  <si>
    <t>142</t>
  </si>
  <si>
    <t>4.1</t>
  </si>
  <si>
    <t>8,598</t>
  </si>
  <si>
    <t>8,729</t>
  </si>
  <si>
    <t>17.00</t>
  </si>
  <si>
    <t>8.3</t>
  </si>
  <si>
    <t>11.00</t>
  </si>
  <si>
    <t>-5,835</t>
  </si>
  <si>
    <t>2.23</t>
  </si>
  <si>
    <t>1.19</t>
  </si>
  <si>
    <t>4.00</t>
  </si>
  <si>
    <t>3.04</t>
  </si>
  <si>
    <t>2.43</t>
  </si>
  <si>
    <t>0.49</t>
  </si>
  <si>
    <t>2.53</t>
  </si>
  <si>
    <t>1.42</t>
  </si>
  <si>
    <t>3.38</t>
  </si>
  <si>
    <t>2.74</t>
  </si>
  <si>
    <t>1.64</t>
  </si>
  <si>
    <t>2.82</t>
  </si>
  <si>
    <t>0.31</t>
  </si>
  <si>
    <t>4.8</t>
  </si>
  <si>
    <t>325</t>
  </si>
  <si>
    <t>9.5</t>
  </si>
  <si>
    <t>4.0</t>
  </si>
  <si>
    <t>214</t>
  </si>
  <si>
    <t>4.3</t>
  </si>
  <si>
    <t>7.4</t>
  </si>
  <si>
    <t>3,955</t>
  </si>
  <si>
    <t>113</t>
  </si>
  <si>
    <t>52</t>
  </si>
  <si>
    <t>1,032</t>
  </si>
  <si>
    <t>10.4</t>
  </si>
  <si>
    <t>4.9</t>
  </si>
  <si>
    <t>9.60</t>
  </si>
  <si>
    <t>13.7</t>
  </si>
  <si>
    <t>3,843</t>
  </si>
  <si>
    <t>1,442</t>
  </si>
  <si>
    <t>7,658</t>
  </si>
  <si>
    <t>9,953</t>
  </si>
  <si>
    <t>186</t>
  </si>
  <si>
    <t>233</t>
  </si>
  <si>
    <t>299</t>
  </si>
  <si>
    <t>-286</t>
  </si>
  <si>
    <t>ALLY</t>
  </si>
  <si>
    <t>171</t>
  </si>
  <si>
    <t>606</t>
  </si>
  <si>
    <t>AMR</t>
  </si>
  <si>
    <t>2.76</t>
  </si>
  <si>
    <t>6.54</t>
  </si>
  <si>
    <t>1.97</t>
  </si>
  <si>
    <t>4.70</t>
  </si>
  <si>
    <t>5.04</t>
  </si>
  <si>
    <t>8.5</t>
  </si>
  <si>
    <t>3.5</t>
  </si>
  <si>
    <t>432</t>
  </si>
  <si>
    <t>465</t>
  </si>
  <si>
    <t>435</t>
  </si>
  <si>
    <t>2,061</t>
  </si>
  <si>
    <t>2,096</t>
  </si>
  <si>
    <t>12.6</t>
  </si>
  <si>
    <t>6.5</t>
  </si>
  <si>
    <t>2.41</t>
  </si>
  <si>
    <t>2.48</t>
  </si>
  <si>
    <t>1.76</t>
  </si>
  <si>
    <t>1.32</t>
  </si>
  <si>
    <t>3.08</t>
  </si>
  <si>
    <t>0.76</t>
  </si>
  <si>
    <t>BYD</t>
  </si>
  <si>
    <t>2.15</t>
  </si>
  <si>
    <t>3.37</t>
  </si>
  <si>
    <t>4.24</t>
  </si>
  <si>
    <t>0.52</t>
  </si>
  <si>
    <t>4.62</t>
  </si>
  <si>
    <t>1,009</t>
  </si>
  <si>
    <t>1,146</t>
  </si>
  <si>
    <t>386</t>
  </si>
  <si>
    <t>411</t>
  </si>
  <si>
    <t>957</t>
  </si>
  <si>
    <t>1,567</t>
  </si>
  <si>
    <t>212</t>
  </si>
  <si>
    <t>34,359</t>
  </si>
  <si>
    <t>37,325</t>
  </si>
  <si>
    <t>5,695</t>
  </si>
  <si>
    <t>6,318</t>
  </si>
  <si>
    <t>4,122</t>
  </si>
  <si>
    <t>4,569</t>
  </si>
  <si>
    <t>2,616</t>
  </si>
  <si>
    <t>308</t>
  </si>
  <si>
    <t>3,838</t>
  </si>
  <si>
    <t>1,892</t>
  </si>
  <si>
    <t>2,016</t>
  </si>
  <si>
    <t>4.5</t>
  </si>
  <si>
    <t>3,295</t>
  </si>
  <si>
    <t>4.20</t>
  </si>
  <si>
    <t>13,278</t>
  </si>
  <si>
    <t>26.00</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</si>
  <si>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</si>
  <si>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</si>
  <si>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</si>
  <si>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</si>
  <si>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</si>
  <si>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</si>
  <si>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</si>
  <si>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</si>
  <si>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</si>
  <si>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</si>
  <si>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</si>
  <si>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</si>
  <si>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</si>
  <si>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</si>
  <si>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</si>
  <si>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</si>
  <si>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</si>
  <si>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</si>
  <si>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</si>
  <si>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</si>
  <si>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</si>
  <si>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</si>
  <si>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</si>
  <si>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</si>
  <si>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</si>
  <si>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</si>
  <si>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28,171</t>
  </si>
  <si>
    <t>2,867</t>
  </si>
  <si>
    <t>471</t>
  </si>
  <si>
    <t>LPF</t>
  </si>
  <si>
    <t>1,390</t>
  </si>
  <si>
    <t>1,891</t>
  </si>
  <si>
    <t>293</t>
  </si>
  <si>
    <t>4,473</t>
  </si>
  <si>
    <t>-1,984</t>
  </si>
  <si>
    <t>-46</t>
  </si>
  <si>
    <t>553</t>
  </si>
  <si>
    <t>1,715</t>
  </si>
  <si>
    <t>1,707</t>
  </si>
  <si>
    <t>3,159</t>
  </si>
  <si>
    <t>3,545</t>
  </si>
  <si>
    <t>3,014</t>
  </si>
  <si>
    <t>2,080</t>
  </si>
  <si>
    <t>1,043</t>
  </si>
  <si>
    <t>956</t>
  </si>
  <si>
    <t>1,842</t>
  </si>
  <si>
    <t>1,857</t>
  </si>
  <si>
    <t>1,610</t>
  </si>
  <si>
    <t>852</t>
  </si>
  <si>
    <t>1,385</t>
  </si>
  <si>
    <t>1,713</t>
  </si>
  <si>
    <t>376</t>
  </si>
  <si>
    <t>XD</t>
  </si>
  <si>
    <t>2.88</t>
  </si>
  <si>
    <t>2.26</t>
  </si>
  <si>
    <t>2.44</t>
  </si>
  <si>
    <t>3.25</t>
  </si>
  <si>
    <t>2.14</t>
  </si>
  <si>
    <t>1.98</t>
  </si>
  <si>
    <t>4.97</t>
  </si>
  <si>
    <t>3.16</t>
  </si>
  <si>
    <t>3.75</t>
  </si>
  <si>
    <t>1.72</t>
  </si>
  <si>
    <t>2.19</t>
  </si>
  <si>
    <t>3.07</t>
  </si>
  <si>
    <t>4.06</t>
  </si>
  <si>
    <t>2.98</t>
  </si>
  <si>
    <t>5.05</t>
  </si>
  <si>
    <t>3.46</t>
  </si>
  <si>
    <t>3.96</t>
  </si>
  <si>
    <t>3.33</t>
  </si>
  <si>
    <t>7.00</t>
  </si>
  <si>
    <t>2.32</t>
  </si>
  <si>
    <t>2.59</t>
  </si>
  <si>
    <t>2.84</t>
  </si>
  <si>
    <t>3.15</t>
  </si>
  <si>
    <t>4.59</t>
  </si>
  <si>
    <t>9.2</t>
  </si>
  <si>
    <t>25,181</t>
  </si>
  <si>
    <t>27,950</t>
  </si>
  <si>
    <t>8.4</t>
  </si>
  <si>
    <t>19,660</t>
  </si>
  <si>
    <t>22,374</t>
  </si>
  <si>
    <t>185</t>
  </si>
  <si>
    <t>3,409</t>
  </si>
  <si>
    <t>6,884</t>
  </si>
  <si>
    <t>446</t>
  </si>
  <si>
    <t>468</t>
  </si>
  <si>
    <t>596</t>
  </si>
  <si>
    <t>47,617</t>
  </si>
  <si>
    <t>46,690</t>
  </si>
  <si>
    <t>1,206</t>
  </si>
  <si>
    <t>14.40</t>
  </si>
  <si>
    <t>3,052</t>
  </si>
  <si>
    <t>3,663</t>
  </si>
  <si>
    <t>2,214</t>
  </si>
  <si>
    <t>2,462</t>
  </si>
  <si>
    <t>5,965</t>
  </si>
  <si>
    <t>7,022</t>
  </si>
  <si>
    <t>12,517</t>
  </si>
  <si>
    <t>2,047</t>
  </si>
  <si>
    <t>1,125</t>
  </si>
  <si>
    <t>2,400</t>
  </si>
  <si>
    <t>2,789</t>
  </si>
  <si>
    <t>278</t>
  </si>
  <si>
    <t>4,213</t>
  </si>
  <si>
    <t>338</t>
  </si>
  <si>
    <t>889</t>
  </si>
  <si>
    <t>1,843</t>
  </si>
  <si>
    <t>6,607</t>
  </si>
  <si>
    <t>509</t>
  </si>
  <si>
    <t>702</t>
  </si>
  <si>
    <t>108</t>
  </si>
  <si>
    <t>287</t>
  </si>
  <si>
    <t>3,264</t>
  </si>
  <si>
    <t>1,806</t>
  </si>
  <si>
    <t>1,285</t>
  </si>
  <si>
    <t>111</t>
  </si>
  <si>
    <t>1,201</t>
  </si>
  <si>
    <t>904</t>
  </si>
  <si>
    <t>25</t>
  </si>
  <si>
    <t>5.60</t>
  </si>
  <si>
    <t>675</t>
  </si>
  <si>
    <t>16,028</t>
  </si>
  <si>
    <t>631</t>
  </si>
  <si>
    <t>1,540</t>
  </si>
  <si>
    <t>7,700</t>
  </si>
  <si>
    <t>2,703</t>
  </si>
  <si>
    <t>2,130</t>
  </si>
  <si>
    <t>-330</t>
  </si>
  <si>
    <t>3,340</t>
  </si>
  <si>
    <t>3,394</t>
  </si>
  <si>
    <t>1,466</t>
  </si>
  <si>
    <t>2,748</t>
  </si>
  <si>
    <t>2,487</t>
  </si>
  <si>
    <t>-16,662</t>
  </si>
  <si>
    <t>2,121</t>
  </si>
  <si>
    <t>1,609</t>
  </si>
  <si>
    <t>2.39</t>
  </si>
  <si>
    <t>2.77</t>
  </si>
  <si>
    <t>1.73</t>
  </si>
  <si>
    <t>1.99</t>
  </si>
  <si>
    <t>5.26</t>
  </si>
  <si>
    <t>4.92</t>
  </si>
  <si>
    <t>1.07</t>
  </si>
  <si>
    <t>3.78</t>
  </si>
  <si>
    <t>4.82</t>
  </si>
  <si>
    <t>2.05</t>
  </si>
  <si>
    <t>4.08</t>
  </si>
  <si>
    <t>2.93</t>
  </si>
  <si>
    <t>3.19</t>
  </si>
  <si>
    <t>0.27</t>
  </si>
  <si>
    <t>3.42</t>
  </si>
  <si>
    <t>3.54</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</si>
  <si>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</si>
  <si>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</si>
  <si>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</si>
  <si>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</si>
  <si>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</si>
  <si>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</si>
  <si>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</si>
  <si>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</si>
  <si>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1,087</t>
  </si>
  <si>
    <t>1,709</t>
  </si>
  <si>
    <t>1,883</t>
  </si>
  <si>
    <t>18,779</t>
  </si>
  <si>
    <t>12,237</t>
  </si>
  <si>
    <t>9,530</t>
  </si>
  <si>
    <t>1,076</t>
  </si>
  <si>
    <t>1,411</t>
  </si>
  <si>
    <t>1,634</t>
  </si>
  <si>
    <t>30,562</t>
  </si>
  <si>
    <t>6,322</t>
  </si>
  <si>
    <t>34,034</t>
  </si>
  <si>
    <t>4,656</t>
  </si>
  <si>
    <t>4,891</t>
  </si>
  <si>
    <t>6,598</t>
  </si>
  <si>
    <t>10,190</t>
  </si>
  <si>
    <t>12,653</t>
  </si>
  <si>
    <t>3,739</t>
  </si>
  <si>
    <t>5,301</t>
  </si>
  <si>
    <t>2,148</t>
  </si>
  <si>
    <t>2,337</t>
  </si>
  <si>
    <t>2,805</t>
  </si>
  <si>
    <t>11,468</t>
  </si>
  <si>
    <t>17,057</t>
  </si>
  <si>
    <t>2,017</t>
  </si>
  <si>
    <t>3,184</t>
  </si>
  <si>
    <t>5,441</t>
  </si>
  <si>
    <t>6,225</t>
  </si>
  <si>
    <t>6,965</t>
  </si>
  <si>
    <t>7,696</t>
  </si>
  <si>
    <t>473</t>
  </si>
  <si>
    <t>1,698</t>
  </si>
  <si>
    <t>1,871</t>
  </si>
  <si>
    <t>57.00</t>
  </si>
  <si>
    <t>377</t>
  </si>
  <si>
    <t>697</t>
  </si>
  <si>
    <t>664</t>
  </si>
  <si>
    <t>1,068</t>
  </si>
  <si>
    <t>1,697</t>
  </si>
  <si>
    <t>1,792</t>
  </si>
  <si>
    <t>594</t>
  </si>
  <si>
    <t>1,386</t>
  </si>
  <si>
    <t>1,678</t>
  </si>
  <si>
    <t>2,354</t>
  </si>
  <si>
    <t>2,181</t>
  </si>
  <si>
    <t>2,485</t>
  </si>
  <si>
    <t>4,125</t>
  </si>
  <si>
    <t>3,130</t>
  </si>
  <si>
    <t>269</t>
  </si>
  <si>
    <t>828</t>
  </si>
  <si>
    <t>-549</t>
  </si>
  <si>
    <t>-630</t>
  </si>
  <si>
    <t>89</t>
  </si>
  <si>
    <t>-20</t>
  </si>
  <si>
    <t>1,116</t>
  </si>
  <si>
    <t>1,085</t>
  </si>
  <si>
    <t>1,475</t>
  </si>
  <si>
    <t>2,314</t>
  </si>
  <si>
    <t>9,508</t>
  </si>
  <si>
    <t>9,375</t>
  </si>
  <si>
    <t>4,643</t>
  </si>
  <si>
    <t>3,313</t>
  </si>
  <si>
    <t>2,290</t>
  </si>
  <si>
    <t>2,330</t>
  </si>
  <si>
    <t>2,777</t>
  </si>
  <si>
    <t>4,151</t>
  </si>
  <si>
    <t>4,996</t>
  </si>
  <si>
    <t>5,833</t>
  </si>
  <si>
    <t>7,171</t>
  </si>
  <si>
    <t>1,090</t>
  </si>
  <si>
    <t>1,163</t>
  </si>
  <si>
    <t>9,680</t>
  </si>
  <si>
    <t>9,561</t>
  </si>
  <si>
    <t>11,867</t>
  </si>
  <si>
    <t>12,151</t>
  </si>
  <si>
    <t>240</t>
  </si>
  <si>
    <t>4,217</t>
  </si>
  <si>
    <t>3,685</t>
  </si>
  <si>
    <t>8,374</t>
  </si>
  <si>
    <t>9,794</t>
  </si>
  <si>
    <t>8,156</t>
  </si>
  <si>
    <t>12,243</t>
  </si>
  <si>
    <t>2,268</t>
  </si>
  <si>
    <t>2,107</t>
  </si>
  <si>
    <t>2,785</t>
  </si>
  <si>
    <t>2,954</t>
  </si>
  <si>
    <t>11,996</t>
  </si>
  <si>
    <t>5,434</t>
  </si>
  <si>
    <t>11,364</t>
  </si>
  <si>
    <t>12,401</t>
  </si>
  <si>
    <t>1,889</t>
  </si>
  <si>
    <t>100,000</t>
  </si>
  <si>
    <t>100,736</t>
  </si>
  <si>
    <t>40,155</t>
  </si>
  <si>
    <t>40,158</t>
  </si>
  <si>
    <t>8,333</t>
  </si>
  <si>
    <t>3,230</t>
  </si>
  <si>
    <t>924</t>
  </si>
  <si>
    <t>7,111</t>
  </si>
  <si>
    <t>7,917</t>
  </si>
  <si>
    <t>3,905</t>
  </si>
  <si>
    <t>6.6</t>
  </si>
  <si>
    <t>628</t>
  </si>
  <si>
    <t>3,182</t>
  </si>
  <si>
    <t>3,294</t>
  </si>
  <si>
    <t>3,315</t>
  </si>
  <si>
    <t>UBE</t>
  </si>
  <si>
    <t>441</t>
  </si>
  <si>
    <t>2,478</t>
  </si>
  <si>
    <t>2,456</t>
  </si>
  <si>
    <t>1,053</t>
  </si>
  <si>
    <t>1,023</t>
  </si>
  <si>
    <t>8.45</t>
  </si>
  <si>
    <t>346</t>
  </si>
  <si>
    <t>345</t>
  </si>
  <si>
    <t>23.50</t>
  </si>
  <si>
    <t>4,579</t>
  </si>
  <si>
    <t>689</t>
  </si>
  <si>
    <t>2,889</t>
  </si>
  <si>
    <t>235</t>
  </si>
  <si>
    <t>2,128</t>
  </si>
  <si>
    <t>209</t>
  </si>
  <si>
    <t>286</t>
  </si>
  <si>
    <t>5,438</t>
  </si>
  <si>
    <t>5,185</t>
  </si>
  <si>
    <t>6,317</t>
  </si>
  <si>
    <t>404</t>
  </si>
  <si>
    <t>598</t>
  </si>
  <si>
    <t>4,970</t>
  </si>
  <si>
    <t>5,552</t>
  </si>
  <si>
    <t>1,764</t>
  </si>
  <si>
    <t>3,136</t>
  </si>
  <si>
    <t>4,018</t>
  </si>
  <si>
    <t>558</t>
  </si>
  <si>
    <t>982</t>
  </si>
  <si>
    <t>1,086</t>
  </si>
  <si>
    <t>20,644</t>
  </si>
  <si>
    <t>22,262</t>
  </si>
  <si>
    <t>548</t>
  </si>
  <si>
    <t>563</t>
  </si>
  <si>
    <t>968</t>
  </si>
  <si>
    <t>-14</t>
  </si>
  <si>
    <t>1,700</t>
  </si>
  <si>
    <t>-14,224</t>
  </si>
  <si>
    <t>1,637</t>
  </si>
  <si>
    <t>201</t>
  </si>
  <si>
    <t>244</t>
  </si>
  <si>
    <t>3,719</t>
  </si>
  <si>
    <t>461</t>
  </si>
  <si>
    <t>443</t>
  </si>
  <si>
    <t>505</t>
  </si>
  <si>
    <t>421</t>
  </si>
  <si>
    <t>234</t>
  </si>
  <si>
    <t>1,646</t>
  </si>
  <si>
    <t>1,636</t>
  </si>
  <si>
    <t>1,943</t>
  </si>
  <si>
    <t>4.85</t>
  </si>
  <si>
    <t>158</t>
  </si>
  <si>
    <t>7,478</t>
  </si>
  <si>
    <t>7,639</t>
  </si>
  <si>
    <t>7,646</t>
  </si>
  <si>
    <t>25.75</t>
  </si>
  <si>
    <t>2,501</t>
  </si>
  <si>
    <t>1,960</t>
  </si>
  <si>
    <t>1,894</t>
  </si>
  <si>
    <t>7,073</t>
  </si>
  <si>
    <t>7,134</t>
  </si>
  <si>
    <t>9,146</t>
  </si>
  <si>
    <t>9,111</t>
  </si>
  <si>
    <t>2,254</t>
  </si>
  <si>
    <t>219</t>
  </si>
  <si>
    <t>656</t>
  </si>
  <si>
    <t>126</t>
  </si>
  <si>
    <t>26,948</t>
  </si>
  <si>
    <t>11,834</t>
  </si>
  <si>
    <t>11,737</t>
  </si>
  <si>
    <t>4,504</t>
  </si>
  <si>
    <t>757</t>
  </si>
  <si>
    <t>10,501</t>
  </si>
  <si>
    <t>11,085</t>
  </si>
  <si>
    <t>-2,105</t>
  </si>
  <si>
    <t>-1,234</t>
  </si>
  <si>
    <t>8,177</t>
  </si>
  <si>
    <t>8,786</t>
  </si>
  <si>
    <t>9.9</t>
  </si>
  <si>
    <t>-1,902</t>
  </si>
  <si>
    <t>-302</t>
  </si>
  <si>
    <t>544</t>
  </si>
  <si>
    <t>647</t>
  </si>
  <si>
    <t>1,797</t>
  </si>
  <si>
    <t>2,404</t>
  </si>
  <si>
    <t>4,021</t>
  </si>
  <si>
    <t>4,684</t>
  </si>
  <si>
    <t>700</t>
  </si>
  <si>
    <t>658</t>
  </si>
  <si>
    <t>914</t>
  </si>
  <si>
    <t>913</t>
  </si>
  <si>
    <t>327</t>
  </si>
  <si>
    <t>2,346</t>
  </si>
  <si>
    <t>766</t>
  </si>
  <si>
    <t>34.0</t>
  </si>
  <si>
    <t>532</t>
  </si>
  <si>
    <t>1,002</t>
  </si>
  <si>
    <t>1,018</t>
  </si>
  <si>
    <t>25,098</t>
  </si>
  <si>
    <t>10,441</t>
  </si>
  <si>
    <t>634</t>
  </si>
  <si>
    <t>22.8</t>
  </si>
  <si>
    <t>21,527</t>
  </si>
  <si>
    <t>19,122</t>
  </si>
  <si>
    <t>45,383</t>
  </si>
  <si>
    <t>27,368</t>
  </si>
  <si>
    <t>915</t>
  </si>
  <si>
    <t>2,554</t>
  </si>
  <si>
    <t>493</t>
  </si>
  <si>
    <t>447</t>
  </si>
  <si>
    <t>539</t>
  </si>
  <si>
    <t>10,966</t>
  </si>
  <si>
    <t>193</t>
  </si>
  <si>
    <t>262</t>
  </si>
  <si>
    <t>1,523</t>
  </si>
  <si>
    <t>495</t>
  </si>
  <si>
    <t>4,290</t>
  </si>
  <si>
    <t>4,556</t>
  </si>
  <si>
    <t>9,169</t>
  </si>
  <si>
    <t>2,011</t>
  </si>
  <si>
    <t>7,206</t>
  </si>
  <si>
    <t>6,904</t>
  </si>
  <si>
    <t>8,100</t>
  </si>
  <si>
    <t>2,985</t>
  </si>
  <si>
    <t>2,067</t>
  </si>
  <si>
    <t>-416</t>
  </si>
  <si>
    <t>149</t>
  </si>
  <si>
    <t>976</t>
  </si>
  <si>
    <t>14.50</t>
  </si>
  <si>
    <t>2,046</t>
  </si>
  <si>
    <t>2,264</t>
  </si>
  <si>
    <t>1,035</t>
  </si>
  <si>
    <t>5,843</t>
  </si>
  <si>
    <t>6,158</t>
  </si>
  <si>
    <t>6,304</t>
  </si>
  <si>
    <t>2,736</t>
  </si>
  <si>
    <t>2,567</t>
  </si>
  <si>
    <t>3,395</t>
  </si>
  <si>
    <t>3,304</t>
  </si>
  <si>
    <t>20.1</t>
  </si>
  <si>
    <t>1,234</t>
  </si>
  <si>
    <t>1,586</t>
  </si>
  <si>
    <t>-2,005</t>
  </si>
  <si>
    <t>-269</t>
  </si>
  <si>
    <t>-2,024</t>
  </si>
  <si>
    <t>-541</t>
  </si>
  <si>
    <t>-1,342</t>
  </si>
  <si>
    <t>81</t>
  </si>
  <si>
    <t>-5,569</t>
  </si>
  <si>
    <t>-1,276</t>
  </si>
  <si>
    <t>-15,050</t>
  </si>
  <si>
    <t>-3,154</t>
  </si>
  <si>
    <t>-5,697</t>
  </si>
  <si>
    <t>-1,135</t>
  </si>
  <si>
    <t>1,019</t>
  </si>
  <si>
    <t>1,942</t>
  </si>
  <si>
    <t>6.00</t>
  </si>
  <si>
    <t>344</t>
  </si>
  <si>
    <t>337</t>
  </si>
  <si>
    <t>464</t>
  </si>
  <si>
    <t>1,444</t>
  </si>
  <si>
    <t>296</t>
  </si>
  <si>
    <t>254</t>
  </si>
  <si>
    <t>341</t>
  </si>
  <si>
    <t>1,126</t>
  </si>
  <si>
    <t>1,908</t>
  </si>
  <si>
    <t>399</t>
  </si>
  <si>
    <t>2.46</t>
  </si>
  <si>
    <t>2.91</t>
  </si>
  <si>
    <t>2.67</t>
  </si>
  <si>
    <t>3.22</t>
  </si>
  <si>
    <t>2.95</t>
  </si>
  <si>
    <t>3.51</t>
  </si>
  <si>
    <t>3.67</t>
  </si>
  <si>
    <t>3.11</t>
  </si>
  <si>
    <t>5.94</t>
  </si>
  <si>
    <t>3.44</t>
  </si>
  <si>
    <t>BBIK</t>
  </si>
  <si>
    <t>2.01</t>
  </si>
  <si>
    <t>BE8</t>
  </si>
  <si>
    <t>BEYOND</t>
  </si>
  <si>
    <t>2.17</t>
  </si>
  <si>
    <t>2.57</t>
  </si>
  <si>
    <t>CPANEL</t>
  </si>
  <si>
    <t>CV</t>
  </si>
  <si>
    <t>DPAINT</t>
  </si>
  <si>
    <t>4.19</t>
  </si>
  <si>
    <t>2.70</t>
  </si>
  <si>
    <t>2.21</t>
  </si>
  <si>
    <t>GLORY</t>
  </si>
  <si>
    <t>3.06</t>
  </si>
  <si>
    <t>HENG</t>
  </si>
  <si>
    <t>5.24</t>
  </si>
  <si>
    <t>JP</t>
  </si>
  <si>
    <t>4.71</t>
  </si>
  <si>
    <t>2.54</t>
  </si>
  <si>
    <t>4.40</t>
  </si>
  <si>
    <t>5.14</t>
  </si>
  <si>
    <t>2.52</t>
  </si>
  <si>
    <t>4.03</t>
  </si>
  <si>
    <t>11.30</t>
  </si>
  <si>
    <t>3.14</t>
  </si>
  <si>
    <t>ONEE</t>
  </si>
  <si>
    <t>5.39</t>
  </si>
  <si>
    <t>PIN</t>
  </si>
  <si>
    <t>PSG</t>
  </si>
  <si>
    <t>5.56</t>
  </si>
  <si>
    <t>1.88</t>
  </si>
  <si>
    <t>3.24</t>
  </si>
  <si>
    <t>5.52</t>
  </si>
  <si>
    <t>SVT</t>
  </si>
  <si>
    <t>4.07</t>
  </si>
  <si>
    <t>TFM</t>
  </si>
  <si>
    <t>TIPH</t>
  </si>
  <si>
    <t>3.56</t>
  </si>
  <si>
    <t>3.35</t>
  </si>
  <si>
    <t>30/09/21</t>
  </si>
  <si>
    <t xml:space="preserve">    Payments For Changes In Interest In Subsidiaries</t>
  </si>
  <si>
    <t>Q3/2021</t>
  </si>
  <si>
    <t xml:space="preserve">    Proceeds From Changes In Interest In Subsidiaries</t>
  </si>
  <si>
    <t>Makro</t>
  </si>
  <si>
    <t>3.29</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</si>
  <si>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</si>
  <si>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</si>
  <si>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</si>
  <si>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</si>
  <si>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 xml:space="preserve">    Warrants, Options And Rights</t>
  </si>
  <si>
    <t xml:space="preserve">      Share-Based Payment Transactions</t>
  </si>
  <si>
    <t xml:space="preserve">      Proceeds From Redemption Of Debt Securities</t>
  </si>
  <si>
    <t xml:space="preserve">    Proceeds From Share Subscription Received In Advance</t>
  </si>
  <si>
    <t xml:space="preserve">      Investment In Equity Instruments Measured At Fair Value Through Profit Or Loss</t>
  </si>
  <si>
    <t xml:space="preserve">      Prepayments</t>
  </si>
  <si>
    <t xml:space="preserve">      Other Non-Current Financial Assets - Others</t>
  </si>
  <si>
    <t xml:space="preserve">      Cost Of Rendering Services</t>
  </si>
  <si>
    <t xml:space="preserve">      Gains (Losses) On Disposal Of Non-Financial Assets</t>
  </si>
  <si>
    <t>4.69</t>
  </si>
  <si>
    <t xml:space="preserve">    (Gains) Losses On Fair Value Adjustments Of Non-Financial Assets</t>
  </si>
  <si>
    <t>4.26</t>
  </si>
  <si>
    <t>0.99</t>
  </si>
  <si>
    <t>2.11</t>
  </si>
  <si>
    <t>5.36</t>
  </si>
  <si>
    <t>3.83</t>
  </si>
  <si>
    <t>ALPHAX</t>
  </si>
  <si>
    <t>i | 2</t>
  </si>
  <si>
    <t>2.97</t>
  </si>
  <si>
    <t>4.14</t>
  </si>
  <si>
    <t>5.20</t>
  </si>
  <si>
    <t>2.56</t>
  </si>
  <si>
    <t>4.68</t>
  </si>
  <si>
    <t>3.89</t>
  </si>
  <si>
    <t>BRI</t>
  </si>
  <si>
    <t>1.91</t>
  </si>
  <si>
    <t>4.31</t>
  </si>
  <si>
    <t>CIVIL</t>
  </si>
  <si>
    <t>8.52</t>
  </si>
  <si>
    <t>5.77</t>
  </si>
  <si>
    <t>4.63</t>
  </si>
  <si>
    <t>2.81</t>
  </si>
  <si>
    <t>3.18</t>
  </si>
  <si>
    <t>2.63</t>
  </si>
  <si>
    <t>4.58</t>
  </si>
  <si>
    <t>5.08</t>
  </si>
  <si>
    <t>3.65</t>
  </si>
  <si>
    <t>3.31</t>
  </si>
  <si>
    <t>2.86</t>
  </si>
  <si>
    <t>3.32</t>
  </si>
  <si>
    <t>0.23</t>
  </si>
  <si>
    <t>HL</t>
  </si>
  <si>
    <t>4.47</t>
  </si>
  <si>
    <t>7.04</t>
  </si>
  <si>
    <t>5.03</t>
  </si>
  <si>
    <t>3.97</t>
  </si>
  <si>
    <t>KWI</t>
  </si>
  <si>
    <t>14.00</t>
  </si>
  <si>
    <t>3.62</t>
  </si>
  <si>
    <t>MST</t>
  </si>
  <si>
    <t>3.76</t>
  </si>
  <si>
    <t>NV</t>
  </si>
  <si>
    <t>5.47</t>
  </si>
  <si>
    <t>5.70</t>
  </si>
  <si>
    <t>PEACE</t>
  </si>
  <si>
    <t>3.28</t>
  </si>
  <si>
    <t>PTC</t>
  </si>
  <si>
    <t>4.94</t>
  </si>
  <si>
    <t>4.29</t>
  </si>
  <si>
    <t>6.03</t>
  </si>
  <si>
    <t>2.25</t>
  </si>
  <si>
    <t>6.06</t>
  </si>
  <si>
    <t>4.84</t>
  </si>
  <si>
    <t>2.61</t>
  </si>
  <si>
    <t>SSS</t>
  </si>
  <si>
    <t>3.64</t>
  </si>
  <si>
    <t>7.15</t>
  </si>
  <si>
    <t>TKC</t>
  </si>
  <si>
    <t>2.89</t>
  </si>
  <si>
    <t>6.48</t>
  </si>
  <si>
    <t>4.46</t>
  </si>
  <si>
    <t>TRV</t>
  </si>
  <si>
    <t>2.79</t>
  </si>
  <si>
    <t>6.17</t>
  </si>
  <si>
    <t>WFX</t>
  </si>
  <si>
    <t>2.28</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</si>
  <si>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</si>
  <si>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</si>
  <si>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</si>
  <si>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</si>
  <si>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</si>
  <si>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</si>
  <si>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</si>
  <si>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</si>
  <si>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1,247</t>
  </si>
  <si>
    <t>1,987</t>
  </si>
  <si>
    <t>2,238</t>
  </si>
  <si>
    <t>16,886</t>
  </si>
  <si>
    <t>457</t>
  </si>
  <si>
    <t>326</t>
  </si>
  <si>
    <t>1,049</t>
  </si>
  <si>
    <t>1,110</t>
  </si>
  <si>
    <t>988</t>
  </si>
  <si>
    <t>1,099</t>
  </si>
  <si>
    <t>1,799</t>
  </si>
  <si>
    <t>32,226</t>
  </si>
  <si>
    <t>27,006</t>
  </si>
  <si>
    <t>25,745</t>
  </si>
  <si>
    <t>29,382</t>
  </si>
  <si>
    <t>26,739</t>
  </si>
  <si>
    <t>30,426</t>
  </si>
  <si>
    <t>28,766</t>
  </si>
  <si>
    <t>33,421</t>
  </si>
  <si>
    <t>35,577</t>
  </si>
  <si>
    <t>41,866</t>
  </si>
  <si>
    <t>38,758</t>
  </si>
  <si>
    <t>45,695</t>
  </si>
  <si>
    <t>5,698</t>
  </si>
  <si>
    <t>6,826</t>
  </si>
  <si>
    <t>7,491</t>
  </si>
  <si>
    <t>21,672</t>
  </si>
  <si>
    <t>23,206</t>
  </si>
  <si>
    <t>24,929</t>
  </si>
  <si>
    <t>35,644</t>
  </si>
  <si>
    <t>40,619</t>
  </si>
  <si>
    <t>37,954</t>
  </si>
  <si>
    <t>42,621</t>
  </si>
  <si>
    <t>9.7</t>
  </si>
  <si>
    <t>6,617</t>
  </si>
  <si>
    <t>7,120</t>
  </si>
  <si>
    <t>6,969</t>
  </si>
  <si>
    <t>10,150</t>
  </si>
  <si>
    <t>12,825</t>
  </si>
  <si>
    <t>12,879</t>
  </si>
  <si>
    <t>14,470</t>
  </si>
  <si>
    <t>3,442</t>
  </si>
  <si>
    <t>5,205</t>
  </si>
  <si>
    <t>5,286</t>
  </si>
  <si>
    <t>6,435</t>
  </si>
  <si>
    <t>4,067</t>
  </si>
  <si>
    <t>10,078</t>
  </si>
  <si>
    <t>16,664</t>
  </si>
  <si>
    <t>-1,470</t>
  </si>
  <si>
    <t>3,805</t>
  </si>
  <si>
    <t>7,382</t>
  </si>
  <si>
    <t>1,874</t>
  </si>
  <si>
    <t>1,984</t>
  </si>
  <si>
    <t>2,001</t>
  </si>
  <si>
    <t>3,193</t>
  </si>
  <si>
    <t>3,492</t>
  </si>
  <si>
    <t>3,411</t>
  </si>
  <si>
    <t>3,914</t>
  </si>
  <si>
    <t>5,241</t>
  </si>
  <si>
    <t>6,237</t>
  </si>
  <si>
    <t>7,164</t>
  </si>
  <si>
    <t>586</t>
  </si>
  <si>
    <t>16.3</t>
  </si>
  <si>
    <t>12,750</t>
  </si>
  <si>
    <t>570</t>
  </si>
  <si>
    <t>1,978</t>
  </si>
  <si>
    <t>271</t>
  </si>
  <si>
    <t>2.5</t>
  </si>
  <si>
    <t>466</t>
  </si>
  <si>
    <t>1,219</t>
  </si>
  <si>
    <t>1,682</t>
  </si>
  <si>
    <t>49,434</t>
  </si>
  <si>
    <t>47,773</t>
  </si>
  <si>
    <t>47,313</t>
  </si>
  <si>
    <t>478</t>
  </si>
  <si>
    <t>3,853</t>
  </si>
  <si>
    <t>3,613</t>
  </si>
  <si>
    <t>12.9</t>
  </si>
  <si>
    <t>1,949</t>
  </si>
  <si>
    <t>5,191</t>
  </si>
  <si>
    <t>3,438</t>
  </si>
  <si>
    <t>751</t>
  </si>
  <si>
    <t>1,377</t>
  </si>
  <si>
    <t>340</t>
  </si>
  <si>
    <t>59</t>
  </si>
  <si>
    <t>44</t>
  </si>
  <si>
    <t>173</t>
  </si>
  <si>
    <t>164</t>
  </si>
  <si>
    <t>1,114</t>
  </si>
  <si>
    <t>1,338</t>
  </si>
  <si>
    <t>17.50</t>
  </si>
  <si>
    <t>174</t>
  </si>
  <si>
    <t>5.5</t>
  </si>
  <si>
    <t>2,228</t>
  </si>
  <si>
    <t>10,993</t>
  </si>
  <si>
    <t>16,177</t>
  </si>
  <si>
    <t>12,974</t>
  </si>
  <si>
    <t>6,562</t>
  </si>
  <si>
    <t>3,608</t>
  </si>
  <si>
    <t>2,352</t>
  </si>
  <si>
    <t>2,347</t>
  </si>
  <si>
    <t>3,889</t>
  </si>
  <si>
    <t>5,420</t>
  </si>
  <si>
    <t>19.00</t>
  </si>
  <si>
    <t>2,226</t>
  </si>
  <si>
    <t>2,552</t>
  </si>
  <si>
    <t>4,329</t>
  </si>
  <si>
    <t>8,119</t>
  </si>
  <si>
    <t>9,141</t>
  </si>
  <si>
    <t>7,638</t>
  </si>
  <si>
    <t>12,949</t>
  </si>
  <si>
    <t>12,478</t>
  </si>
  <si>
    <t>2,911</t>
  </si>
  <si>
    <t>6.25</t>
  </si>
  <si>
    <t>13,388</t>
  </si>
  <si>
    <t>5,546</t>
  </si>
  <si>
    <t>1,330</t>
  </si>
  <si>
    <t>1,844</t>
  </si>
  <si>
    <t>105,930</t>
  </si>
  <si>
    <t>109,266</t>
  </si>
  <si>
    <t>46,697</t>
  </si>
  <si>
    <t>6,938</t>
  </si>
  <si>
    <t>8,706</t>
  </si>
  <si>
    <t>8,985</t>
  </si>
  <si>
    <t>3,529</t>
  </si>
  <si>
    <t>3,558</t>
  </si>
  <si>
    <t>4,141</t>
  </si>
  <si>
    <t>1,120</t>
  </si>
  <si>
    <t>365</t>
  </si>
  <si>
    <t>10,140</t>
  </si>
  <si>
    <t>9,322</t>
  </si>
  <si>
    <t>67.00</t>
  </si>
  <si>
    <t>3,194</t>
  </si>
  <si>
    <t>576</t>
  </si>
  <si>
    <t>448</t>
  </si>
  <si>
    <t>6,514</t>
  </si>
  <si>
    <t>9,095</t>
  </si>
  <si>
    <t>330</t>
  </si>
  <si>
    <t>2,359</t>
  </si>
  <si>
    <t>2,960</t>
  </si>
  <si>
    <t>2,538</t>
  </si>
  <si>
    <t>2,936</t>
  </si>
  <si>
    <t>3,322</t>
  </si>
  <si>
    <t>227</t>
  </si>
  <si>
    <t>324</t>
  </si>
  <si>
    <t>347</t>
  </si>
  <si>
    <t>1,213</t>
  </si>
  <si>
    <t>391</t>
  </si>
  <si>
    <t>3,869</t>
  </si>
  <si>
    <t>4,292</t>
  </si>
  <si>
    <t>1,190</t>
  </si>
  <si>
    <t>1,551</t>
  </si>
  <si>
    <t>2,364</t>
  </si>
  <si>
    <t>3,144</t>
  </si>
  <si>
    <t>3,018</t>
  </si>
  <si>
    <t>3,827</t>
  </si>
  <si>
    <t>24.20</t>
  </si>
  <si>
    <t>2,133</t>
  </si>
  <si>
    <t>6,156</t>
  </si>
  <si>
    <t>6,858</t>
  </si>
  <si>
    <t>6,728</t>
  </si>
  <si>
    <t>7,611</t>
  </si>
  <si>
    <t>25.6</t>
  </si>
  <si>
    <t>11.10</t>
  </si>
  <si>
    <t>7,322</t>
  </si>
  <si>
    <t>517</t>
  </si>
  <si>
    <t>962</t>
  </si>
  <si>
    <t>4,857</t>
  </si>
  <si>
    <t>5,261</t>
  </si>
  <si>
    <t>1,632</t>
  </si>
  <si>
    <t>1,917</t>
  </si>
  <si>
    <t>4.90</t>
  </si>
  <si>
    <t>3,139</t>
  </si>
  <si>
    <t>3,925</t>
  </si>
  <si>
    <t>4,862</t>
  </si>
  <si>
    <t>44.00</t>
  </si>
  <si>
    <t>1,024</t>
  </si>
  <si>
    <t>1,133</t>
  </si>
  <si>
    <t>3,037</t>
  </si>
  <si>
    <t>3,901</t>
  </si>
  <si>
    <t>3,700</t>
  </si>
  <si>
    <t>12,587</t>
  </si>
  <si>
    <t>16,299</t>
  </si>
  <si>
    <t>11.2</t>
  </si>
  <si>
    <t>632</t>
  </si>
  <si>
    <t>710</t>
  </si>
  <si>
    <t>572</t>
  </si>
  <si>
    <t>1,776</t>
  </si>
  <si>
    <t>3,185</t>
  </si>
  <si>
    <t>3,656</t>
  </si>
  <si>
    <t>1,107</t>
  </si>
  <si>
    <t>20.00</t>
  </si>
  <si>
    <t>503</t>
  </si>
  <si>
    <t>483</t>
  </si>
  <si>
    <t>7,581</t>
  </si>
  <si>
    <t>8,428</t>
  </si>
  <si>
    <t>1,989</t>
  </si>
  <si>
    <t>-91</t>
  </si>
  <si>
    <t>5,574</t>
  </si>
  <si>
    <t>1,835</t>
  </si>
  <si>
    <t>9,131</t>
  </si>
  <si>
    <t>981</t>
  </si>
  <si>
    <t>2,371</t>
  </si>
  <si>
    <t>3,046</t>
  </si>
  <si>
    <t>311</t>
  </si>
  <si>
    <t>382</t>
  </si>
  <si>
    <t>961</t>
  </si>
  <si>
    <t>452</t>
  </si>
  <si>
    <t>894</t>
  </si>
  <si>
    <t>369</t>
  </si>
  <si>
    <t>950</t>
  </si>
  <si>
    <t>979</t>
  </si>
  <si>
    <t>28,522</t>
  </si>
  <si>
    <t>27,935</t>
  </si>
  <si>
    <t>30,213</t>
  </si>
  <si>
    <t>11,754</t>
  </si>
  <si>
    <t>11,914</t>
  </si>
  <si>
    <t>3,965</t>
  </si>
  <si>
    <t>4,554</t>
  </si>
  <si>
    <t>991</t>
  </si>
  <si>
    <t>10,709</t>
  </si>
  <si>
    <t>11,308</t>
  </si>
  <si>
    <t>11,874</t>
  </si>
  <si>
    <t>253</t>
  </si>
  <si>
    <t>6.65</t>
  </si>
  <si>
    <t>-2,014</t>
  </si>
  <si>
    <t>8,966</t>
  </si>
  <si>
    <t>1,221</t>
  </si>
  <si>
    <t>791</t>
  </si>
  <si>
    <t>951</t>
  </si>
  <si>
    <t>80</t>
  </si>
  <si>
    <t>190</t>
  </si>
  <si>
    <t>37</t>
  </si>
  <si>
    <t>267</t>
  </si>
  <si>
    <t>4,398</t>
  </si>
  <si>
    <t>5,686</t>
  </si>
  <si>
    <t>893</t>
  </si>
  <si>
    <t>1,252</t>
  </si>
  <si>
    <t>1,025</t>
  </si>
  <si>
    <t>1,302</t>
  </si>
  <si>
    <t>7.60</t>
  </si>
  <si>
    <t>1,802</t>
  </si>
  <si>
    <t>1,056</t>
  </si>
  <si>
    <t>-30</t>
  </si>
  <si>
    <t>823</t>
  </si>
  <si>
    <t>1,054</t>
  </si>
  <si>
    <t>-65</t>
  </si>
  <si>
    <t>737</t>
  </si>
  <si>
    <t>9.70</t>
  </si>
  <si>
    <t>645</t>
  </si>
  <si>
    <t>467</t>
  </si>
  <si>
    <t>952</t>
  </si>
  <si>
    <t>7.8</t>
  </si>
  <si>
    <t>800</t>
  </si>
  <si>
    <t>25,417</t>
  </si>
  <si>
    <t>20,964</t>
  </si>
  <si>
    <t>49,328</t>
  </si>
  <si>
    <t>29,376</t>
  </si>
  <si>
    <t>1,449</t>
  </si>
  <si>
    <t>480</t>
  </si>
  <si>
    <t>332</t>
  </si>
  <si>
    <t>2,170</t>
  </si>
  <si>
    <t>562</t>
  </si>
  <si>
    <t>8,230</t>
  </si>
  <si>
    <t>10,328</t>
  </si>
  <si>
    <t>612</t>
  </si>
  <si>
    <t>637</t>
  </si>
  <si>
    <t>1,561</t>
  </si>
  <si>
    <t>-168</t>
  </si>
  <si>
    <t>4,413</t>
  </si>
  <si>
    <t>4,998</t>
  </si>
  <si>
    <t>151</t>
  </si>
  <si>
    <t>1,446</t>
  </si>
  <si>
    <t>7,476</t>
  </si>
  <si>
    <t>9,201</t>
  </si>
  <si>
    <t>1,805</t>
  </si>
  <si>
    <t>1,432</t>
  </si>
  <si>
    <t>8,069</t>
  </si>
  <si>
    <t>10.50</t>
  </si>
  <si>
    <t>380</t>
  </si>
  <si>
    <t>671</t>
  </si>
  <si>
    <t>755</t>
  </si>
  <si>
    <t>1,344</t>
  </si>
  <si>
    <t>1,331</t>
  </si>
  <si>
    <t>3,636</t>
  </si>
  <si>
    <t>3,974</t>
  </si>
  <si>
    <t>2,388</t>
  </si>
  <si>
    <t>2,961</t>
  </si>
  <si>
    <t>1,753</t>
  </si>
  <si>
    <t>2,222</t>
  </si>
  <si>
    <t>15.0</t>
  </si>
  <si>
    <t>878</t>
  </si>
  <si>
    <t>1,046</t>
  </si>
  <si>
    <t>2,129</t>
  </si>
  <si>
    <t>2,262</t>
  </si>
  <si>
    <t>5,901</t>
  </si>
  <si>
    <t>6,776</t>
  </si>
  <si>
    <t>3,319</t>
  </si>
  <si>
    <t>1,573</t>
  </si>
  <si>
    <t>819</t>
  </si>
  <si>
    <t>12.8</t>
  </si>
  <si>
    <t>-2,124</t>
  </si>
  <si>
    <t>-2,078</t>
  </si>
  <si>
    <t>-574</t>
  </si>
  <si>
    <t>-127</t>
  </si>
  <si>
    <t>-6,225</t>
  </si>
  <si>
    <t>-3,635</t>
  </si>
  <si>
    <t>-2,532</t>
  </si>
  <si>
    <t>711</t>
  </si>
  <si>
    <t>-16,322</t>
  </si>
  <si>
    <t>-7,482</t>
  </si>
  <si>
    <t>10,601</t>
  </si>
  <si>
    <t>-7,880</t>
  </si>
  <si>
    <t>-1,111</t>
  </si>
  <si>
    <t>966</t>
  </si>
  <si>
    <t>3,274</t>
  </si>
  <si>
    <t>4,100</t>
  </si>
  <si>
    <t>3,269</t>
  </si>
  <si>
    <t>3,541</t>
  </si>
  <si>
    <t>1,872</t>
  </si>
  <si>
    <t>1,969</t>
  </si>
  <si>
    <t>438</t>
  </si>
  <si>
    <t>396</t>
  </si>
  <si>
    <t>513</t>
  </si>
  <si>
    <t>1,077</t>
  </si>
  <si>
    <t>41</t>
  </si>
  <si>
    <t>56</t>
  </si>
  <si>
    <t>1,506</t>
  </si>
  <si>
    <t>1,382</t>
  </si>
  <si>
    <t>1,306</t>
  </si>
  <si>
    <t>3,771</t>
  </si>
  <si>
    <t>3,456</t>
  </si>
  <si>
    <t>3,740</t>
  </si>
  <si>
    <t>16,163</t>
  </si>
  <si>
    <t>6,724</t>
  </si>
  <si>
    <t>3,172</t>
  </si>
  <si>
    <t>2,057</t>
  </si>
  <si>
    <t>515</t>
  </si>
  <si>
    <t>618</t>
  </si>
  <si>
    <t>2022 Net Profit Forecast  (ล้านบาท) ณ มี.ค. 22 - - -</t>
  </si>
  <si>
    <t>2022 Net Profit Forecast  (ล้านบาท) ณ พ.ค. 22 - -** -</t>
  </si>
  <si>
    <t>2023 Net Profit Forecast  (ล้านบาท) ณ มี.ค. 23 - - -</t>
  </si>
  <si>
    <t>2023 Net Profit Forecast  (ล้านบาท) ณ พ.ค. 23 - -** -</t>
  </si>
  <si>
    <t>2,237</t>
  </si>
  <si>
    <t>9.10</t>
  </si>
  <si>
    <t>7,607</t>
  </si>
  <si>
    <t>7,032</t>
  </si>
  <si>
    <t>6,548</t>
  </si>
  <si>
    <t>224</t>
  </si>
  <si>
    <t>37.1</t>
  </si>
  <si>
    <t>12.20</t>
  </si>
  <si>
    <t>415</t>
  </si>
  <si>
    <t>1,108</t>
  </si>
  <si>
    <t>1,240</t>
  </si>
  <si>
    <t>304</t>
  </si>
  <si>
    <t>1,070</t>
  </si>
  <si>
    <t>1,185</t>
  </si>
  <si>
    <t>1,181</t>
  </si>
  <si>
    <t>1,948</t>
  </si>
  <si>
    <t>27,837</t>
  </si>
  <si>
    <t>30,360</t>
  </si>
  <si>
    <t>33,546</t>
  </si>
  <si>
    <t>7.9</t>
  </si>
  <si>
    <t>163.0</t>
  </si>
  <si>
    <t>42,297</t>
  </si>
  <si>
    <t>45,735</t>
  </si>
  <si>
    <t>180.0</t>
  </si>
  <si>
    <t>7,107</t>
  </si>
  <si>
    <t>7,691</t>
  </si>
  <si>
    <t>82.00</t>
  </si>
  <si>
    <t>23,449</t>
  </si>
  <si>
    <t>27,904</t>
  </si>
  <si>
    <t>37,260</t>
  </si>
  <si>
    <t>SCBB</t>
  </si>
  <si>
    <t>40,847</t>
  </si>
  <si>
    <t>150.0</t>
  </si>
  <si>
    <t>5,401</t>
  </si>
  <si>
    <t>5,862</t>
  </si>
  <si>
    <t>8.1</t>
  </si>
  <si>
    <t>42.00</t>
  </si>
  <si>
    <t>7,530</t>
  </si>
  <si>
    <t>7,556</t>
  </si>
  <si>
    <t>110.0</t>
  </si>
  <si>
    <t>12,794</t>
  </si>
  <si>
    <t>14,346</t>
  </si>
  <si>
    <t>40.00</t>
  </si>
  <si>
    <t>52.00</t>
  </si>
  <si>
    <t>17,287</t>
  </si>
  <si>
    <t>22,197</t>
  </si>
  <si>
    <t>5,344</t>
  </si>
  <si>
    <t>2,332</t>
  </si>
  <si>
    <t>28.3</t>
  </si>
  <si>
    <t>3,515</t>
  </si>
  <si>
    <t>26.18</t>
  </si>
  <si>
    <t>6,306</t>
  </si>
  <si>
    <t>29.7</t>
  </si>
  <si>
    <t>602</t>
  </si>
  <si>
    <t>701</t>
  </si>
  <si>
    <t>12,640</t>
  </si>
  <si>
    <t>16,943</t>
  </si>
  <si>
    <t>498</t>
  </si>
  <si>
    <t>523</t>
  </si>
  <si>
    <t>730</t>
  </si>
  <si>
    <t>29.2</t>
  </si>
  <si>
    <t>20.80</t>
  </si>
  <si>
    <t>1,225</t>
  </si>
  <si>
    <t>1,727</t>
  </si>
  <si>
    <t>31.0</t>
  </si>
  <si>
    <t>1,777</t>
  </si>
  <si>
    <t>1,775</t>
  </si>
  <si>
    <t>1,834</t>
  </si>
  <si>
    <t>1,856</t>
  </si>
  <si>
    <t>6.7</t>
  </si>
  <si>
    <t>623</t>
  </si>
  <si>
    <t>8.40</t>
  </si>
  <si>
    <t>1,798</t>
  </si>
  <si>
    <t>16.4</t>
  </si>
  <si>
    <t>45,194</t>
  </si>
  <si>
    <t>38,878</t>
  </si>
  <si>
    <t>44,621</t>
  </si>
  <si>
    <t>3,725</t>
  </si>
  <si>
    <t>185.0</t>
  </si>
  <si>
    <t>2,078</t>
  </si>
  <si>
    <t>2,029</t>
  </si>
  <si>
    <t>1,932</t>
  </si>
  <si>
    <t>2,277</t>
  </si>
  <si>
    <t>3,444</t>
  </si>
  <si>
    <t>1,264</t>
  </si>
  <si>
    <t>1,742</t>
  </si>
  <si>
    <t>146</t>
  </si>
  <si>
    <t>433</t>
  </si>
  <si>
    <t>135</t>
  </si>
  <si>
    <t>3.4</t>
  </si>
  <si>
    <t>70</t>
  </si>
  <si>
    <t>1,112</t>
  </si>
  <si>
    <t>1,115</t>
  </si>
  <si>
    <t>1,318</t>
  </si>
  <si>
    <t>1,345</t>
  </si>
  <si>
    <t>18.00</t>
  </si>
  <si>
    <t>1,988</t>
  </si>
  <si>
    <t>2,394</t>
  </si>
  <si>
    <t>21,315</t>
  </si>
  <si>
    <t>11,459</t>
  </si>
  <si>
    <t>14,168</t>
  </si>
  <si>
    <t>13.65</t>
  </si>
  <si>
    <t>4,763</t>
  </si>
  <si>
    <t>5,496</t>
  </si>
  <si>
    <t>4,808</t>
  </si>
  <si>
    <t>4,676</t>
  </si>
  <si>
    <t>2,474</t>
  </si>
  <si>
    <t>2,483</t>
  </si>
  <si>
    <t>3,564</t>
  </si>
  <si>
    <t>4,978</t>
  </si>
  <si>
    <t>4,758</t>
  </si>
  <si>
    <t>4,689</t>
  </si>
  <si>
    <t>13.4</t>
  </si>
  <si>
    <t>18.20</t>
  </si>
  <si>
    <t>2,270</t>
  </si>
  <si>
    <t>2,442</t>
  </si>
  <si>
    <t>8,109</t>
  </si>
  <si>
    <t>8,986</t>
  </si>
  <si>
    <t>10,867</t>
  </si>
  <si>
    <t>12,059</t>
  </si>
  <si>
    <t>4,072</t>
  </si>
  <si>
    <t>7,910</t>
  </si>
  <si>
    <t>6,491</t>
  </si>
  <si>
    <t>8,716</t>
  </si>
  <si>
    <t>7,717</t>
  </si>
  <si>
    <t>72.00</t>
  </si>
  <si>
    <t>12,798</t>
  </si>
  <si>
    <t>15,612</t>
  </si>
  <si>
    <t>5,523</t>
  </si>
  <si>
    <t>4,801</t>
  </si>
  <si>
    <t>5,774</t>
  </si>
  <si>
    <t>12,091</t>
  </si>
  <si>
    <t>13,662</t>
  </si>
  <si>
    <t>13,945</t>
  </si>
  <si>
    <t>26.0</t>
  </si>
  <si>
    <t>27.60</t>
  </si>
  <si>
    <t>1,440</t>
  </si>
  <si>
    <t>1,821</t>
  </si>
  <si>
    <t>110,248</t>
  </si>
  <si>
    <t>112,294</t>
  </si>
  <si>
    <t>51,666</t>
  </si>
  <si>
    <t>63,552</t>
  </si>
  <si>
    <t>48,719</t>
  </si>
  <si>
    <t>59,181</t>
  </si>
  <si>
    <t>165.0</t>
  </si>
  <si>
    <t>8,939</t>
  </si>
  <si>
    <t>9,260</t>
  </si>
  <si>
    <t>3,494</t>
  </si>
  <si>
    <t>1,182</t>
  </si>
  <si>
    <t>1,270</t>
  </si>
  <si>
    <t>11,972</t>
  </si>
  <si>
    <t>14,208</t>
  </si>
  <si>
    <t>11,136</t>
  </si>
  <si>
    <t>3,616</t>
  </si>
  <si>
    <t>3,570</t>
  </si>
  <si>
    <t>3,008</t>
  </si>
  <si>
    <t>3,187</t>
  </si>
  <si>
    <t>3,318</t>
  </si>
  <si>
    <t>9,665</t>
  </si>
  <si>
    <t>10,815</t>
  </si>
  <si>
    <t>10,727</t>
  </si>
  <si>
    <t>371</t>
  </si>
  <si>
    <t>2,922</t>
  </si>
  <si>
    <t>2,797</t>
  </si>
  <si>
    <t>3,388</t>
  </si>
  <si>
    <t>331</t>
  </si>
  <si>
    <t>6.10</t>
  </si>
  <si>
    <t>1,357</t>
  </si>
  <si>
    <t>449</t>
  </si>
  <si>
    <t>4,208</t>
  </si>
  <si>
    <t>4,384</t>
  </si>
  <si>
    <t>4,550</t>
  </si>
  <si>
    <t>329</t>
  </si>
  <si>
    <t>1,627</t>
  </si>
  <si>
    <t>1,638</t>
  </si>
  <si>
    <t>1,933</t>
  </si>
  <si>
    <t>808</t>
  </si>
  <si>
    <t>744</t>
  </si>
  <si>
    <t>3,158</t>
  </si>
  <si>
    <t>333</t>
  </si>
  <si>
    <t>2,149</t>
  </si>
  <si>
    <t>2,115</t>
  </si>
  <si>
    <t>2,878</t>
  </si>
  <si>
    <t>3,081</t>
  </si>
  <si>
    <t>100.0</t>
  </si>
  <si>
    <t>6,727</t>
  </si>
  <si>
    <t>70.50</t>
  </si>
  <si>
    <t>5,850</t>
  </si>
  <si>
    <t>6,950</t>
  </si>
  <si>
    <t>409</t>
  </si>
  <si>
    <t>383</t>
  </si>
  <si>
    <t>776</t>
  </si>
  <si>
    <t>5,128</t>
  </si>
  <si>
    <t>5,048</t>
  </si>
  <si>
    <t>6,070</t>
  </si>
  <si>
    <t>1,927</t>
  </si>
  <si>
    <t>1,925</t>
  </si>
  <si>
    <t>4.80</t>
  </si>
  <si>
    <t>3,957</t>
  </si>
  <si>
    <t>3,956</t>
  </si>
  <si>
    <t>4,904</t>
  </si>
  <si>
    <t>1,150</t>
  </si>
  <si>
    <t>1,263</t>
  </si>
  <si>
    <t>22.90</t>
  </si>
  <si>
    <t>3,336</t>
  </si>
  <si>
    <t>3,167</t>
  </si>
  <si>
    <t>15,915</t>
  </si>
  <si>
    <t>19,240</t>
  </si>
  <si>
    <t>13.2</t>
  </si>
  <si>
    <t>29.00</t>
  </si>
  <si>
    <t>624</t>
  </si>
  <si>
    <t>18.9</t>
  </si>
  <si>
    <t>997</t>
  </si>
  <si>
    <t>1,008</t>
  </si>
  <si>
    <t>1,829</t>
  </si>
  <si>
    <t>2,531</t>
  </si>
  <si>
    <t>24.0</t>
  </si>
  <si>
    <t>61.00</t>
  </si>
  <si>
    <t>5,844</t>
  </si>
  <si>
    <t>5,814</t>
  </si>
  <si>
    <t>4,041</t>
  </si>
  <si>
    <t>37.00</t>
  </si>
  <si>
    <t>945</t>
  </si>
  <si>
    <t>873</t>
  </si>
  <si>
    <t>1,151</t>
  </si>
  <si>
    <t>1,094</t>
  </si>
  <si>
    <t>17.40</t>
  </si>
  <si>
    <t>28.9</t>
  </si>
  <si>
    <t>19.70</t>
  </si>
  <si>
    <t>1,965</t>
  </si>
  <si>
    <t>2,218</t>
  </si>
  <si>
    <t>5.88</t>
  </si>
  <si>
    <t>7,871</t>
  </si>
  <si>
    <t>22.00</t>
  </si>
  <si>
    <t>2,024</t>
  </si>
  <si>
    <t>2,443</t>
  </si>
  <si>
    <t>1,918</t>
  </si>
  <si>
    <t>9,168</t>
  </si>
  <si>
    <t>10,566</t>
  </si>
  <si>
    <t>2,701</t>
  </si>
  <si>
    <t>2,804</t>
  </si>
  <si>
    <t>3,728</t>
  </si>
  <si>
    <t>3,884</t>
  </si>
  <si>
    <t>7.6</t>
  </si>
  <si>
    <t>1,373</t>
  </si>
  <si>
    <t>4.10</t>
  </si>
  <si>
    <t>168</t>
  </si>
  <si>
    <t>189</t>
  </si>
  <si>
    <t>9.40</t>
  </si>
  <si>
    <t>455</t>
  </si>
  <si>
    <t>14.3</t>
  </si>
  <si>
    <t>34.75</t>
  </si>
  <si>
    <t>208</t>
  </si>
  <si>
    <t>454</t>
  </si>
  <si>
    <t>41.40</t>
  </si>
  <si>
    <t>28,455</t>
  </si>
  <si>
    <t>7.5</t>
  </si>
  <si>
    <t>248</t>
  </si>
  <si>
    <t>11,873</t>
  </si>
  <si>
    <t>11,999</t>
  </si>
  <si>
    <t>4,056</t>
  </si>
  <si>
    <t>3,757</t>
  </si>
  <si>
    <t>4,243</t>
  </si>
  <si>
    <t>53.60</t>
  </si>
  <si>
    <t>196</t>
  </si>
  <si>
    <t>184</t>
  </si>
  <si>
    <t>11,401</t>
  </si>
  <si>
    <t>11,295</t>
  </si>
  <si>
    <t>11,859</t>
  </si>
  <si>
    <t>83.00</t>
  </si>
  <si>
    <t>451</t>
  </si>
  <si>
    <t>7.25</t>
  </si>
  <si>
    <t>8,814</t>
  </si>
  <si>
    <t>8,794</t>
  </si>
  <si>
    <t>8,987</t>
  </si>
  <si>
    <t>12.10</t>
  </si>
  <si>
    <t>1,981</t>
  </si>
  <si>
    <t>1,983</t>
  </si>
  <si>
    <t>2,621</t>
  </si>
  <si>
    <t>2,642</t>
  </si>
  <si>
    <t>933</t>
  </si>
  <si>
    <t>1,000</t>
  </si>
  <si>
    <t>1,091</t>
  </si>
  <si>
    <t>1,102</t>
  </si>
  <si>
    <t>29.75</t>
  </si>
  <si>
    <t>-1,138</t>
  </si>
  <si>
    <t>535</t>
  </si>
  <si>
    <t>694</t>
  </si>
  <si>
    <t>735</t>
  </si>
  <si>
    <t>896</t>
  </si>
  <si>
    <t>884</t>
  </si>
  <si>
    <t>4,256</t>
  </si>
  <si>
    <t>1,324</t>
  </si>
  <si>
    <t>289</t>
  </si>
  <si>
    <t>862</t>
  </si>
  <si>
    <t>1,071</t>
  </si>
  <si>
    <t>13.45</t>
  </si>
  <si>
    <t>827</t>
  </si>
  <si>
    <t>983</t>
  </si>
  <si>
    <t>-62</t>
  </si>
  <si>
    <t>-82</t>
  </si>
  <si>
    <t>704</t>
  </si>
  <si>
    <t>707</t>
  </si>
  <si>
    <t>429</t>
  </si>
  <si>
    <t>419</t>
  </si>
  <si>
    <t>1,040</t>
  </si>
  <si>
    <t>8,458</t>
  </si>
  <si>
    <t>685</t>
  </si>
  <si>
    <t>801</t>
  </si>
  <si>
    <t>20.2</t>
  </si>
  <si>
    <t>12.70</t>
  </si>
  <si>
    <t>28,130</t>
  </si>
  <si>
    <t>28,944</t>
  </si>
  <si>
    <t>25,810</t>
  </si>
  <si>
    <t>24,706</t>
  </si>
  <si>
    <t>28,220</t>
  </si>
  <si>
    <t>28,006</t>
  </si>
  <si>
    <t>8.9</t>
  </si>
  <si>
    <t>58.00</t>
  </si>
  <si>
    <t>2,166</t>
  </si>
  <si>
    <t>504</t>
  </si>
  <si>
    <t>9,700</t>
  </si>
  <si>
    <t>9,147</t>
  </si>
  <si>
    <t>11,044</t>
  </si>
  <si>
    <t>10,398</t>
  </si>
  <si>
    <t>65.00</t>
  </si>
  <si>
    <t>824</t>
  </si>
  <si>
    <t>1,490</t>
  </si>
  <si>
    <t>1,564</t>
  </si>
  <si>
    <t>1,796</t>
  </si>
  <si>
    <t>440</t>
  </si>
  <si>
    <t>4,787</t>
  </si>
  <si>
    <t>4,994</t>
  </si>
  <si>
    <t>5,288</t>
  </si>
  <si>
    <t>133</t>
  </si>
  <si>
    <t>1,197</t>
  </si>
  <si>
    <t>11,240</t>
  </si>
  <si>
    <t>11,215</t>
  </si>
  <si>
    <t>1,916</t>
  </si>
  <si>
    <t>2,204</t>
  </si>
  <si>
    <t>1,481</t>
  </si>
  <si>
    <t>8,098</t>
  </si>
  <si>
    <t>8,853</t>
  </si>
  <si>
    <t>653</t>
  </si>
  <si>
    <t>644</t>
  </si>
  <si>
    <t>749</t>
  </si>
  <si>
    <t>1,164</t>
  </si>
  <si>
    <t>3,679</t>
  </si>
  <si>
    <t>2,983</t>
  </si>
  <si>
    <t>2,162</t>
  </si>
  <si>
    <t>2,385</t>
  </si>
  <si>
    <t>2,450</t>
  </si>
  <si>
    <t>194</t>
  </si>
  <si>
    <t>2,380</t>
  </si>
  <si>
    <t>2,482</t>
  </si>
  <si>
    <t>2,494</t>
  </si>
  <si>
    <t>960</t>
  </si>
  <si>
    <t>1,016</t>
  </si>
  <si>
    <t>963</t>
  </si>
  <si>
    <t>2,306</t>
  </si>
  <si>
    <t>2,546</t>
  </si>
  <si>
    <t>2,397</t>
  </si>
  <si>
    <t>6,503</t>
  </si>
  <si>
    <t>6,498</t>
  </si>
  <si>
    <t>6,792</t>
  </si>
  <si>
    <t>3,752</t>
  </si>
  <si>
    <t>4.12</t>
  </si>
  <si>
    <t>-198</t>
  </si>
  <si>
    <t>1,664</t>
  </si>
  <si>
    <t>46.59</t>
  </si>
  <si>
    <t>-752</t>
  </si>
  <si>
    <t>-804</t>
  </si>
  <si>
    <t>99</t>
  </si>
  <si>
    <t>103</t>
  </si>
  <si>
    <t>501</t>
  </si>
  <si>
    <t>486</t>
  </si>
  <si>
    <t>-4,239</t>
  </si>
  <si>
    <t>-189</t>
  </si>
  <si>
    <t>-10,096</t>
  </si>
  <si>
    <t>10,096</t>
  </si>
  <si>
    <t>-1,305</t>
  </si>
  <si>
    <t>2,969</t>
  </si>
  <si>
    <t>3,928</t>
  </si>
  <si>
    <t>3,382</t>
  </si>
  <si>
    <t>691</t>
  </si>
  <si>
    <t>-356</t>
  </si>
  <si>
    <t>488</t>
  </si>
  <si>
    <t>373</t>
  </si>
  <si>
    <t>1,136</t>
  </si>
  <si>
    <t>1,315</t>
  </si>
  <si>
    <t>3,029</t>
  </si>
  <si>
    <t>3,299</t>
  </si>
  <si>
    <t>2,398</t>
  </si>
  <si>
    <t>2,101</t>
  </si>
  <si>
    <t>16.0</t>
  </si>
  <si>
    <t>2.65</t>
  </si>
  <si>
    <t>2.85</t>
  </si>
  <si>
    <t>10.85</t>
  </si>
  <si>
    <t>2.13</t>
  </si>
  <si>
    <t>6.88</t>
  </si>
  <si>
    <t>1.77</t>
  </si>
  <si>
    <t>3.17</t>
  </si>
  <si>
    <t>2.09</t>
  </si>
  <si>
    <t>5.81</t>
  </si>
  <si>
    <t>12.99</t>
  </si>
  <si>
    <t>8.62</t>
  </si>
  <si>
    <t>3.80</t>
  </si>
  <si>
    <t>3.61</t>
  </si>
  <si>
    <t>3.48</t>
  </si>
  <si>
    <t>BBGI</t>
  </si>
  <si>
    <t>6.32</t>
  </si>
  <si>
    <t>BIS</t>
  </si>
  <si>
    <t>2.73</t>
  </si>
  <si>
    <t>4.42</t>
  </si>
  <si>
    <t>1.85</t>
  </si>
  <si>
    <t>4.98</t>
  </si>
  <si>
    <t>0.74</t>
  </si>
  <si>
    <t>CEYE</t>
  </si>
  <si>
    <t>3.36</t>
  </si>
  <si>
    <t>3.57</t>
  </si>
  <si>
    <t>6.77</t>
  </si>
  <si>
    <t>9.25</t>
  </si>
  <si>
    <t>3.05</t>
  </si>
  <si>
    <t>2.37</t>
  </si>
  <si>
    <t>0.39</t>
  </si>
  <si>
    <t>3.02</t>
  </si>
  <si>
    <t>8.61</t>
  </si>
  <si>
    <t>2.36</t>
  </si>
  <si>
    <t>3.47</t>
  </si>
  <si>
    <t>6.11</t>
  </si>
  <si>
    <t>4.55</t>
  </si>
  <si>
    <t>4.57</t>
  </si>
  <si>
    <t>5.75</t>
  </si>
  <si>
    <t>6.37</t>
  </si>
  <si>
    <t>5.41</t>
  </si>
  <si>
    <t>XW</t>
  </si>
  <si>
    <t>27.00</t>
  </si>
  <si>
    <t>JDF</t>
  </si>
  <si>
    <t>368.81</t>
  </si>
  <si>
    <t>KCC</t>
  </si>
  <si>
    <t>3.93</t>
  </si>
  <si>
    <t>10.89</t>
  </si>
  <si>
    <t>2.66</t>
  </si>
  <si>
    <t>2.07</t>
  </si>
  <si>
    <t>2.49</t>
  </si>
  <si>
    <t>0.54</t>
  </si>
  <si>
    <t>1.95</t>
  </si>
  <si>
    <t>5.83</t>
  </si>
  <si>
    <t>3.66</t>
  </si>
  <si>
    <t>4.91</t>
  </si>
  <si>
    <t>7.95</t>
  </si>
  <si>
    <t>6.02</t>
  </si>
  <si>
    <t>1.78</t>
  </si>
  <si>
    <t>4.64</t>
  </si>
  <si>
    <t>7.44</t>
  </si>
  <si>
    <t>PTECH</t>
  </si>
  <si>
    <t>3.26</t>
  </si>
  <si>
    <t>3.34</t>
  </si>
  <si>
    <t>5.79</t>
  </si>
  <si>
    <t>14.20</t>
  </si>
  <si>
    <t>4.41</t>
  </si>
  <si>
    <t>7.69</t>
  </si>
  <si>
    <t>SENAJ</t>
  </si>
  <si>
    <t>5.66</t>
  </si>
  <si>
    <t>5.23</t>
  </si>
  <si>
    <t>5.10</t>
  </si>
  <si>
    <t>5.33</t>
  </si>
  <si>
    <t>1.26</t>
  </si>
  <si>
    <t>5.76</t>
  </si>
  <si>
    <t>7.42</t>
  </si>
  <si>
    <t>3.40</t>
  </si>
  <si>
    <t>9.90</t>
  </si>
  <si>
    <t>5.38</t>
  </si>
  <si>
    <t>14.21</t>
  </si>
  <si>
    <t>11.76</t>
  </si>
  <si>
    <t>7.41</t>
  </si>
  <si>
    <t>2.99</t>
  </si>
  <si>
    <t>9.11</t>
  </si>
  <si>
    <t>3.43</t>
  </si>
  <si>
    <t>8.19</t>
  </si>
  <si>
    <t>5.49</t>
  </si>
  <si>
    <t>4.66</t>
  </si>
  <si>
    <t>5.99</t>
  </si>
  <si>
    <t>Q1/2022</t>
  </si>
  <si>
    <t>Yearly/2021</t>
  </si>
  <si>
    <t xml:space="preserve">    Current Portion Of Lease Receivables - Net</t>
  </si>
  <si>
    <t xml:space="preserve">    Current Portion Of Long-Term Loan Receivables</t>
  </si>
  <si>
    <t xml:space="preserve">    Non-Current Portion Of Lease Receivables - Net</t>
  </si>
  <si>
    <t xml:space="preserve">      Advance Payment For Purchases Of Assets</t>
  </si>
  <si>
    <t xml:space="preserve">    Derivative Liabilities - Non-Current</t>
  </si>
  <si>
    <t xml:space="preserve">      Share Subscription Received In Advance</t>
  </si>
  <si>
    <t>31/03/22</t>
  </si>
  <si>
    <t>31/12/21</t>
  </si>
  <si>
    <t>Q4/2021</t>
  </si>
  <si>
    <t xml:space="preserve">    Income Taxes Relating To Items That Will Not Be Subsequently Reclassified To Profit Or Loss</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</si>
  <si>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</si>
  <si>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</si>
  <si>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</si>
  <si>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</si>
  <si>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</si>
  <si>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1,399</t>
  </si>
  <si>
    <t>1,504</t>
  </si>
  <si>
    <t>14.5</t>
  </si>
  <si>
    <t>5,443</t>
  </si>
  <si>
    <t>38.9</t>
  </si>
  <si>
    <t>1,042</t>
  </si>
  <si>
    <t>8.6</t>
  </si>
  <si>
    <t>24.30</t>
  </si>
  <si>
    <t>26,889</t>
  </si>
  <si>
    <t>16.05</t>
  </si>
  <si>
    <t>7,131</t>
  </si>
  <si>
    <t>5,190</t>
  </si>
  <si>
    <t>6,418</t>
  </si>
  <si>
    <t>27.8</t>
  </si>
  <si>
    <t>3,289</t>
  </si>
  <si>
    <t>4,052</t>
  </si>
  <si>
    <t>27.4</t>
  </si>
  <si>
    <t>48.25</t>
  </si>
  <si>
    <t>17,063</t>
  </si>
  <si>
    <t>22,346</t>
  </si>
  <si>
    <t>33.8</t>
  </si>
  <si>
    <t>74.75</t>
  </si>
  <si>
    <t>5,604</t>
  </si>
  <si>
    <t>7,417</t>
  </si>
  <si>
    <t>40.7</t>
  </si>
  <si>
    <t>43.80</t>
  </si>
  <si>
    <t>29.1</t>
  </si>
  <si>
    <t>6,329</t>
  </si>
  <si>
    <t>7,169</t>
  </si>
  <si>
    <t>30.1</t>
  </si>
  <si>
    <t>15.5</t>
  </si>
  <si>
    <t>20.95</t>
  </si>
  <si>
    <t>12,313</t>
  </si>
  <si>
    <t>16,395</t>
  </si>
  <si>
    <t>29.4</t>
  </si>
  <si>
    <t>49.00</t>
  </si>
  <si>
    <t>14.4</t>
  </si>
  <si>
    <t>11.40</t>
  </si>
  <si>
    <t>2,336</t>
  </si>
  <si>
    <t>23.7</t>
  </si>
  <si>
    <t>60.00</t>
  </si>
  <si>
    <t>11.0</t>
  </si>
  <si>
    <t>6.3</t>
  </si>
  <si>
    <t>16.6</t>
  </si>
  <si>
    <t>12.4</t>
  </si>
  <si>
    <t>1,639</t>
  </si>
  <si>
    <t>2,048</t>
  </si>
  <si>
    <t>17.3</t>
  </si>
  <si>
    <t>15.40</t>
  </si>
  <si>
    <t>32.00</t>
  </si>
  <si>
    <t>26.6</t>
  </si>
  <si>
    <t>25.60</t>
  </si>
  <si>
    <t>114</t>
  </si>
  <si>
    <t>133.6</t>
  </si>
  <si>
    <t>1,117</t>
  </si>
  <si>
    <t>17.2</t>
  </si>
  <si>
    <t>45.5</t>
  </si>
  <si>
    <t>6.2</t>
  </si>
  <si>
    <t>5.4</t>
  </si>
  <si>
    <t>14.2</t>
  </si>
  <si>
    <t>1,611</t>
  </si>
  <si>
    <t>2,700</t>
  </si>
  <si>
    <t>59.7</t>
  </si>
  <si>
    <t>21.3</t>
  </si>
  <si>
    <t>6.50</t>
  </si>
  <si>
    <t>38.3</t>
  </si>
  <si>
    <t>10.30</t>
  </si>
  <si>
    <t>36.0</t>
  </si>
  <si>
    <t>15,628</t>
  </si>
  <si>
    <t>42.1</t>
  </si>
  <si>
    <t>54.75</t>
  </si>
  <si>
    <t>2,811</t>
  </si>
  <si>
    <t>3.1</t>
  </si>
  <si>
    <t>6.22</t>
  </si>
  <si>
    <t>1,464</t>
  </si>
  <si>
    <t>17.1</t>
  </si>
  <si>
    <t>109,923</t>
  </si>
  <si>
    <t>50.75</t>
  </si>
  <si>
    <t>8,896</t>
  </si>
  <si>
    <t>9,991</t>
  </si>
  <si>
    <t>9.4</t>
  </si>
  <si>
    <t>50.00</t>
  </si>
  <si>
    <t>6,477</t>
  </si>
  <si>
    <t>4,424</t>
  </si>
  <si>
    <t>12.45</t>
  </si>
  <si>
    <t>3,321</t>
  </si>
  <si>
    <t>45.6</t>
  </si>
  <si>
    <t>2,132</t>
  </si>
  <si>
    <t>2,515</t>
  </si>
  <si>
    <t>55.25</t>
  </si>
  <si>
    <t>2,786</t>
  </si>
  <si>
    <t>26.5</t>
  </si>
  <si>
    <t>16.7</t>
  </si>
  <si>
    <t>20.6</t>
  </si>
  <si>
    <t>11.1</t>
  </si>
  <si>
    <t>770</t>
  </si>
  <si>
    <t>19.6</t>
  </si>
  <si>
    <t>533</t>
  </si>
  <si>
    <t>453</t>
  </si>
  <si>
    <t>25.4</t>
  </si>
  <si>
    <t>17.25</t>
  </si>
  <si>
    <t>52.8</t>
  </si>
  <si>
    <t>90.00</t>
  </si>
  <si>
    <t>22.0</t>
  </si>
  <si>
    <t>21.0</t>
  </si>
  <si>
    <t>5,682</t>
  </si>
  <si>
    <t>62.00</t>
  </si>
  <si>
    <t>20.5</t>
  </si>
  <si>
    <t>5,985</t>
  </si>
  <si>
    <t>13.1</t>
  </si>
  <si>
    <t>70.25</t>
  </si>
  <si>
    <t>12.2</t>
  </si>
  <si>
    <t>12.3</t>
  </si>
  <si>
    <t>33.3</t>
  </si>
  <si>
    <t>107.0</t>
  </si>
  <si>
    <t>15,015</t>
  </si>
  <si>
    <t>16,805</t>
  </si>
  <si>
    <t>29.25</t>
  </si>
  <si>
    <t>12.50</t>
  </si>
  <si>
    <t>78.4</t>
  </si>
  <si>
    <t>41.00</t>
  </si>
  <si>
    <t>3,621</t>
  </si>
  <si>
    <t>4,046</t>
  </si>
  <si>
    <t>38.50</t>
  </si>
  <si>
    <t>38.5</t>
  </si>
  <si>
    <t>16.30</t>
  </si>
  <si>
    <t>21.4</t>
  </si>
  <si>
    <t>33.00</t>
  </si>
  <si>
    <t>30.2</t>
  </si>
  <si>
    <t>2,093</t>
  </si>
  <si>
    <t>7,020</t>
  </si>
  <si>
    <t>7,654</t>
  </si>
  <si>
    <t>11.4</t>
  </si>
  <si>
    <t>2,036</t>
  </si>
  <si>
    <t>34.00</t>
  </si>
  <si>
    <t>104</t>
  </si>
  <si>
    <t>150</t>
  </si>
  <si>
    <t>31.7</t>
  </si>
  <si>
    <t>3,436</t>
  </si>
  <si>
    <t>1,810</t>
  </si>
  <si>
    <t>24.21</t>
  </si>
  <si>
    <t>9,967</t>
  </si>
  <si>
    <t>11,054</t>
  </si>
  <si>
    <t>42.5</t>
  </si>
  <si>
    <t>29.30</t>
  </si>
  <si>
    <t>48.7</t>
  </si>
  <si>
    <t>2,372</t>
  </si>
  <si>
    <t>1,358</t>
  </si>
  <si>
    <t>198</t>
  </si>
  <si>
    <t>24.2</t>
  </si>
  <si>
    <t>8.20</t>
  </si>
  <si>
    <t>401</t>
  </si>
  <si>
    <t>27.2</t>
  </si>
  <si>
    <t>811</t>
  </si>
  <si>
    <t>12.1</t>
  </si>
  <si>
    <t>1,124</t>
  </si>
  <si>
    <t>47.0</t>
  </si>
  <si>
    <t>11.8</t>
  </si>
  <si>
    <t>20.3</t>
  </si>
  <si>
    <t>23.4</t>
  </si>
  <si>
    <t>10.1</t>
  </si>
  <si>
    <t>302</t>
  </si>
  <si>
    <t>361</t>
  </si>
  <si>
    <t>13.60</t>
  </si>
  <si>
    <t>-148.2</t>
  </si>
  <si>
    <t>9.3</t>
  </si>
  <si>
    <t>23.20</t>
  </si>
  <si>
    <t>1,266</t>
  </si>
  <si>
    <t>27.5</t>
  </si>
  <si>
    <t>18.50</t>
  </si>
  <si>
    <t>270</t>
  </si>
  <si>
    <t>844</t>
  </si>
  <si>
    <t>24.00</t>
  </si>
  <si>
    <t>23.0</t>
  </si>
  <si>
    <t>40.5</t>
  </si>
  <si>
    <t>407</t>
  </si>
  <si>
    <t>18.30</t>
  </si>
  <si>
    <t>3,885</t>
  </si>
  <si>
    <t>14.6</t>
  </si>
  <si>
    <t>29,912</t>
  </si>
  <si>
    <t>30,554</t>
  </si>
  <si>
    <t>59.00</t>
  </si>
  <si>
    <t>9.1</t>
  </si>
  <si>
    <t>1,906</t>
  </si>
  <si>
    <t>2,137</t>
  </si>
  <si>
    <t>2,344</t>
  </si>
  <si>
    <t>2,374</t>
  </si>
  <si>
    <t>34.1</t>
  </si>
  <si>
    <t>864</t>
  </si>
  <si>
    <t>17.90</t>
  </si>
  <si>
    <t>41.4</t>
  </si>
  <si>
    <t>40.1</t>
  </si>
  <si>
    <t>0.3</t>
  </si>
  <si>
    <t>1,452</t>
  </si>
  <si>
    <t>9,281</t>
  </si>
  <si>
    <t>29.3</t>
  </si>
  <si>
    <t>68.25</t>
  </si>
  <si>
    <t>2,030</t>
  </si>
  <si>
    <t>8,880</t>
  </si>
  <si>
    <t>13.0</t>
  </si>
  <si>
    <t>6.05</t>
  </si>
  <si>
    <t>3,643</t>
  </si>
  <si>
    <t>3,919</t>
  </si>
  <si>
    <t>13.80</t>
  </si>
  <si>
    <t>2,926</t>
  </si>
  <si>
    <t>9.6</t>
  </si>
  <si>
    <t>1,060</t>
  </si>
  <si>
    <t>6.1</t>
  </si>
  <si>
    <t>14.1</t>
  </si>
  <si>
    <t>178.7</t>
  </si>
  <si>
    <t>-21.8</t>
  </si>
  <si>
    <t>251.1</t>
  </si>
  <si>
    <t>5.12</t>
  </si>
  <si>
    <t>-7.6</t>
  </si>
  <si>
    <t>-10,075</t>
  </si>
  <si>
    <t>-93.8</t>
  </si>
  <si>
    <t>71.50</t>
  </si>
  <si>
    <t>-21.2</t>
  </si>
  <si>
    <t>11.11</t>
  </si>
  <si>
    <t>2,687</t>
  </si>
  <si>
    <t>3,941</t>
  </si>
  <si>
    <t>46.9</t>
  </si>
  <si>
    <t>23.5</t>
  </si>
  <si>
    <t>630</t>
  </si>
  <si>
    <t>-101.5</t>
  </si>
  <si>
    <t>7.80</t>
  </si>
  <si>
    <t>7.2</t>
  </si>
  <si>
    <t>21.50</t>
  </si>
  <si>
    <t>621</t>
  </si>
  <si>
    <t>665</t>
  </si>
  <si>
    <t>10.42</t>
  </si>
  <si>
    <t>1.59</t>
  </si>
  <si>
    <t>7.70</t>
  </si>
  <si>
    <t>8.58</t>
  </si>
  <si>
    <t>3.58</t>
  </si>
  <si>
    <t>2.35</t>
  </si>
  <si>
    <t>3.72</t>
  </si>
  <si>
    <t>5.13</t>
  </si>
  <si>
    <t>8.67</t>
  </si>
  <si>
    <t>9.21</t>
  </si>
  <si>
    <t>4.95</t>
  </si>
  <si>
    <t>5.69</t>
  </si>
  <si>
    <t>9.83</t>
  </si>
  <si>
    <t>4.09</t>
  </si>
  <si>
    <t>2.08</t>
  </si>
  <si>
    <t>5.73</t>
  </si>
  <si>
    <t>5.21</t>
  </si>
  <si>
    <t>10.05</t>
  </si>
  <si>
    <t>8.57</t>
  </si>
  <si>
    <t>1.96</t>
  </si>
  <si>
    <t>3.73</t>
  </si>
  <si>
    <t>3.45</t>
  </si>
  <si>
    <t>2.62</t>
  </si>
  <si>
    <t>11.34</t>
  </si>
  <si>
    <t>2.80</t>
  </si>
  <si>
    <t>5.84</t>
  </si>
  <si>
    <t>4.87</t>
  </si>
  <si>
    <t>16.42</t>
  </si>
  <si>
    <t>2.92</t>
  </si>
  <si>
    <t>7.72</t>
  </si>
  <si>
    <t>9.33</t>
  </si>
  <si>
    <t>11.85</t>
  </si>
  <si>
    <t>4.39</t>
  </si>
  <si>
    <t>15.00</t>
  </si>
  <si>
    <t>10.14</t>
  </si>
  <si>
    <t>4.88</t>
  </si>
  <si>
    <t>5.35</t>
  </si>
  <si>
    <t>5.67</t>
  </si>
  <si>
    <t>4.30</t>
  </si>
  <si>
    <t>17.05</t>
  </si>
  <si>
    <t>3.60</t>
  </si>
  <si>
    <t>14.29</t>
  </si>
  <si>
    <t>6.95</t>
  </si>
  <si>
    <t>6.75</t>
  </si>
  <si>
    <t>9.71</t>
  </si>
  <si>
    <t>1.52</t>
  </si>
  <si>
    <t>29.59</t>
  </si>
  <si>
    <t>9.82</t>
  </si>
  <si>
    <t>6.94</t>
  </si>
  <si>
    <t>8.00</t>
  </si>
  <si>
    <t>13.97</t>
  </si>
  <si>
    <t>24.04</t>
  </si>
  <si>
    <t>13.19</t>
  </si>
  <si>
    <t>3.59</t>
  </si>
  <si>
    <t>9.48</t>
  </si>
  <si>
    <t>3.92</t>
  </si>
  <si>
    <t>6.49</t>
  </si>
  <si>
    <t>3.49</t>
  </si>
  <si>
    <t>5.29</t>
  </si>
  <si>
    <t>2.87</t>
  </si>
  <si>
    <t>6.69</t>
  </si>
  <si>
    <t>8.65</t>
  </si>
  <si>
    <t>7.90</t>
  </si>
  <si>
    <t>16.40</t>
  </si>
  <si>
    <t>5.34</t>
  </si>
  <si>
    <t>5.95</t>
  </si>
  <si>
    <t>6.46</t>
  </si>
  <si>
    <t>3.01</t>
  </si>
  <si>
    <t>8.92</t>
  </si>
  <si>
    <t>7.38</t>
  </si>
  <si>
    <t>7.10</t>
  </si>
  <si>
    <t>6.08</t>
  </si>
  <si>
    <t>5.46</t>
  </si>
  <si>
    <t>2.71</t>
  </si>
  <si>
    <t>4.27</t>
  </si>
  <si>
    <t>2.29</t>
  </si>
  <si>
    <t>5.18</t>
  </si>
  <si>
    <t>5.27</t>
  </si>
  <si>
    <t>4.65</t>
  </si>
  <si>
    <t>4.61</t>
  </si>
  <si>
    <t>2.18</t>
  </si>
  <si>
    <t>6.92</t>
  </si>
  <si>
    <t>8.74</t>
  </si>
  <si>
    <t>5.78</t>
  </si>
  <si>
    <t>7.01</t>
  </si>
  <si>
    <t>2.33</t>
  </si>
  <si>
    <t>7.84</t>
  </si>
  <si>
    <t>10.58</t>
  </si>
  <si>
    <t>9.56</t>
  </si>
  <si>
    <t>8.28</t>
  </si>
  <si>
    <t>4.75</t>
  </si>
  <si>
    <t>4.28</t>
  </si>
  <si>
    <t>9.94</t>
  </si>
  <si>
    <t>10.84</t>
  </si>
  <si>
    <t>8.37</t>
  </si>
  <si>
    <t>4.99</t>
  </si>
  <si>
    <t>8.34</t>
  </si>
  <si>
    <t>21.88</t>
  </si>
  <si>
    <t>7.13</t>
  </si>
  <si>
    <t>3.55</t>
  </si>
  <si>
    <t>4.23</t>
  </si>
  <si>
    <t>53.50</t>
  </si>
  <si>
    <t>7.56</t>
  </si>
  <si>
    <t>8.71</t>
  </si>
  <si>
    <t>11.28</t>
  </si>
  <si>
    <t>4.35</t>
  </si>
  <si>
    <t>6.85</t>
  </si>
  <si>
    <t>3.86</t>
  </si>
  <si>
    <t>10.16</t>
  </si>
  <si>
    <t>2.51</t>
  </si>
  <si>
    <t>8.33</t>
  </si>
  <si>
    <t>5.17</t>
  </si>
  <si>
    <t>9.01</t>
  </si>
  <si>
    <t>6.31</t>
  </si>
  <si>
    <t>5.71</t>
  </si>
  <si>
    <t>3.84</t>
  </si>
  <si>
    <t>7.66</t>
  </si>
  <si>
    <t>4.43</t>
  </si>
  <si>
    <t>3.95</t>
  </si>
  <si>
    <t>10.49</t>
  </si>
  <si>
    <t>6.09</t>
  </si>
  <si>
    <t>5.37</t>
  </si>
  <si>
    <t>24.98</t>
  </si>
  <si>
    <t>7.89</t>
  </si>
  <si>
    <t>4.96</t>
  </si>
  <si>
    <t>5.58</t>
  </si>
  <si>
    <t>8.75</t>
  </si>
  <si>
    <t>8.01</t>
  </si>
  <si>
    <t>4.81</t>
  </si>
  <si>
    <t>2.68</t>
  </si>
  <si>
    <t>4.49</t>
  </si>
  <si>
    <t>7.06</t>
  </si>
  <si>
    <t>10.81</t>
  </si>
  <si>
    <t>1.84</t>
  </si>
  <si>
    <t>2.38</t>
  </si>
  <si>
    <t>7.30</t>
  </si>
  <si>
    <t>5.86</t>
  </si>
  <si>
    <t>4.54</t>
  </si>
  <si>
    <t>6.64</t>
  </si>
  <si>
    <t>7.17</t>
  </si>
  <si>
    <t>1.81</t>
  </si>
  <si>
    <t>12.64</t>
  </si>
  <si>
    <t>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</si>
</sst>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2">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theme="9"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3">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21" borderId="0" xfId="6" applyFont="1" applyFill="1" applyBorder="1"/>
    <xf numFmtId="164" fontId="8" fillId="21" borderId="3" xfId="6" applyFont="1" applyFill="1" applyBorder="1"/>
    <xf numFmtId="164" fontId="8" fillId="21" borderId="3" xfId="6" applyFont="1" applyFill="1" applyBorder="1" applyAlignment="1">
      <alignment horizontal="right"/>
    </xf>
    <xf numFmtId="164" fontId="6" fillId="21" borderId="0" xfId="6" applyFont="1" applyFill="1" applyBorder="1"/>
    <xf numFmtId="164" fontId="8" fillId="21" borderId="0" xfId="6" applyFont="1" applyFill="1" applyBorder="1" applyAlignment="1">
      <alignment horizontal="left"/>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2" fillId="5" borderId="4" xfId="7" applyFont="1" applyFill="1" applyBorder="1" applyAlignment="1">
      <alignment horizontal="center"/>
    </xf>
    <xf numFmtId="167" fontId="2" fillId="15" borderId="4" xfId="4" applyNumberFormat="1" applyFont="1" applyFill="1" applyBorder="1" applyAlignment="1">
      <alignment horizontal="center"/>
    </xf>
    <xf numFmtId="167" fontId="2" fillId="16" borderId="4" xfId="4" applyNumberFormat="1"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1860">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89">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1" name="2022 Net Profit Forecast  (ล้านบาท) ณ มี.ค. 22 - - -" tableColumnId="2"/>
      <queryTableField id="82"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3" name="2023 Net Profit Forecast  (ล้านบาท) ณ มี.ค. 23 - - -" tableColumnId="6"/>
      <queryTableField id="8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84" tableType="queryTable" totalsRowShown="0">
  <autoFilter ref="A1:X784" xr:uid="{08AB7BCC-FE40-4DDC-80DE-3D46B7229DB0}"/>
  <tableColumns count="24">
    <tableColumn id="25" xr3:uid="{B12E6D02-C886-474F-86DE-B877FDEC8E33}" uniqueName="25" name="Name" queryTableFieldId="1" dataDxfId="11859"/>
    <tableColumn id="2" xr3:uid="{66C2350C-E452-44DF-882E-A3FC499F0681}" uniqueName="2" name="No." queryTableFieldId="2"/>
    <tableColumn id="3" xr3:uid="{E1B5B99D-4890-47FC-AAD9-3A7DC75A0B1A}" uniqueName="3" name="Links" queryTableFieldId="3" dataDxfId="11858"/>
    <tableColumn id="4" xr3:uid="{333327CE-7C52-4D53-A4BF-ABA6400B37E6}" uniqueName="4" name="Sign" queryTableFieldId="4" dataDxfId="11857"/>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11856"/>
    <tableColumn id="12" xr3:uid="{49560BA0-F67E-49E4-94FE-D2F559D9E209}" uniqueName="12" name="D/E" queryTableFieldId="12"/>
    <tableColumn id="13" xr3:uid="{90E935B6-569E-4838-8BCC-C0DDAEBADBD7}" uniqueName="13" name="DPS" queryTableFieldId="13" dataDxfId="11855"/>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11854"/>
    <tableColumn id="19" xr3:uid="{82997B2F-2151-481E-850E-15704F099617}" uniqueName="19" name="FFloat%" queryTableFieldId="19"/>
    <tableColumn id="20" xr3:uid="{852414DB-BB58-43E9-8BE8-DFF8BE9586A3}" uniqueName="20" name="MG%" queryTableFieldId="20" dataDxfId="11853"/>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11852"/>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11851" dataCellStyle="Normal 6"/>
    <tableColumn id="1" xr3:uid="{0888CE0C-C154-4F56-8607-585267DB8F9F}" uniqueName="1" name="2021 Actual Net Profit (ล้านบาท) - - -*" queryTableFieldId="57" dataDxfId="11850" dataCellStyle="Normal 6"/>
    <tableColumn id="3" xr3:uid="{79627F23-F810-4590-A15F-16159EDDEAAB}" uniqueName="3" name="2022 Net Profit Forecast  (ล้านบาท) ณ ก.ย. 21 - - -" queryTableFieldId="59" dataDxfId="11849" dataCellStyle="Normal 6"/>
    <tableColumn id="4" xr3:uid="{6B37F43F-D0AC-413A-83E1-AE9E7EB1CF51}" uniqueName="4" name="2022 Net Profit Forecast  (ล้านบาท) ณ ธ.ค. 21 - - -" queryTableFieldId="60" dataDxfId="11848" dataCellStyle="Normal 6"/>
    <tableColumn id="2" xr3:uid="{72AA9405-0D99-433D-A06E-DC0D2D28E5F8}" uniqueName="2" name="2022 Net Profit Forecast  (ล้านบาท) ณ มี.ค. 22 - - -" queryTableFieldId="81" dataDxfId="11847" dataCellStyle="Normal 6"/>
    <tableColumn id="5" xr3:uid="{6FBCC2F1-DD8C-48B4-BC1C-C708DE754C0D}" uniqueName="5" name="2022 Net Profit Forecast  (ล้านบาท) ณ พ.ค. 22 - -** -" queryTableFieldId="82" dataDxfId="11846" dataCellStyle="Normal 6"/>
    <tableColumn id="7" xr3:uid="{818B35DF-4D7D-40FF-A357-72626E8B44CC}" uniqueName="7" name="2023 Net Profit Forecast  (ล้านบาท) ณ ก.ย. 22 - - -" queryTableFieldId="63" dataDxfId="11845" dataCellStyle="Normal 6"/>
    <tableColumn id="8" xr3:uid="{A3D24E0A-9487-4B90-BB4D-8737D1E92085}" uniqueName="8" name="2023 Net Profit Forecast  (ล้านบาท) ณ ธ.ค. 22 - - -" queryTableFieldId="64" dataDxfId="11844" dataCellStyle="Normal 6"/>
    <tableColumn id="6" xr3:uid="{7B1B9907-3BF3-4961-98D9-49A2BEAF11CB}" uniqueName="6" name="2023 Net Profit Forecast  (ล้านบาท) ณ มี.ค. 23 - - -" queryTableFieldId="83" dataDxfId="11843" dataCellStyle="Normal 6"/>
    <tableColumn id="9" xr3:uid="{FE4DBB88-B4EA-4281-9BE5-673EE19472CF}" uniqueName="9" name="2023 Net Profit Forecast  (ล้านบาท) ณ พ.ค. 23 - -** -" queryTableFieldId="84" dataDxfId="11842" dataCellStyle="Normal 6"/>
    <tableColumn id="10" xr3:uid="{7FE95EE3-55E1-46AA-9BF8-6DA05C2FBB1B}" uniqueName="10" name="Valuation Forecast 22P/E***" queryTableFieldId="66" dataDxfId="11841" dataCellStyle="Normal 6"/>
    <tableColumn id="11" xr3:uid="{0A55175F-32FC-43A7-A12B-187720414AA2}" uniqueName="11" name="Valuation Forecast 22P/BV***" queryTableFieldId="67" dataDxfId="11840" dataCellStyle="Normal 6"/>
    <tableColumn id="12" xr3:uid="{8025041B-0377-4D4F-B0D9-150B4CA5D824}" uniqueName="12" name="Valuation Forecast 22DIV" queryTableFieldId="68" dataDxfId="11839" dataCellStyle="Normal 6"/>
    <tableColumn id="14" xr3:uid="{57825609-91D6-492B-85A8-37E32B0D1F2D}" uniqueName="14" name="Valuation Forecast Target Price" queryTableFieldId="14" dataDxfId="1183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84"/>
  <sheetViews>
    <sheetView topLeftCell="A181" workbookViewId="0">
      <selection activeCell="J24" sqref="J24"/>
    </sheetView>
  </sheetViews>
  <sheetFormatPr defaultRowHeight="13.8" x14ac:dyDescent="0.25"/>
  <cols>
    <col min="1" max="1" width="9.796875" bestFit="1" customWidth="1"/>
    <col min="2" max="2" width="5.796875" bestFit="1" customWidth="1"/>
    <col min="3" max="3" width="10.796875" bestFit="1" customWidth="1"/>
    <col min="4" max="4" width="8" bestFit="1" customWidth="1"/>
    <col min="5" max="5" width="6.296875" bestFit="1" customWidth="1"/>
    <col min="6" max="6" width="8.19921875" bestFit="1" customWidth="1"/>
    <col min="7" max="7" width="11.69921875" bestFit="1" customWidth="1"/>
    <col min="8" max="8" width="10.8984375" bestFit="1" customWidth="1"/>
    <col min="9" max="9" width="11.8984375" bestFit="1" customWidth="1"/>
    <col min="10" max="10" width="7.69921875" bestFit="1" customWidth="1"/>
    <col min="11" max="11" width="7" bestFit="1" customWidth="1"/>
    <col min="12" max="12" width="6.296875" bestFit="1" customWidth="1"/>
    <col min="13" max="13" width="6" bestFit="1" customWidth="1"/>
    <col min="14" max="14" width="5.69921875" bestFit="1" customWidth="1"/>
    <col min="15" max="16" width="8.296875" bestFit="1" customWidth="1"/>
    <col min="17" max="17" width="9.296875" bestFit="1" customWidth="1"/>
    <col min="18" max="18" width="8.796875" bestFit="1" customWidth="1"/>
    <col min="19" max="19" width="9.69921875" bestFit="1" customWidth="1"/>
    <col min="20" max="20" width="7.59765625" bestFit="1" customWidth="1"/>
    <col min="21" max="22" width="9.59765625" bestFit="1" customWidth="1"/>
    <col min="23" max="23" width="6.69921875" bestFit="1" customWidth="1"/>
    <col min="24" max="24" width="5.69921875" bestFit="1" customWidth="1"/>
  </cols>
  <sheetData>
    <row r="1" spans="1:24" x14ac:dyDescent="0.25">
      <c r="A1" s="130" t="s">
        <v>879</v>
      </c>
      <c r="B1" s="130" t="s">
        <v>795</v>
      </c>
      <c r="C1" s="130" t="s">
        <v>796</v>
      </c>
      <c r="D1" s="130" t="s">
        <v>797</v>
      </c>
      <c r="E1" s="130" t="s">
        <v>798</v>
      </c>
      <c r="F1" s="130" t="s">
        <v>799</v>
      </c>
      <c r="G1" s="130" t="s">
        <v>800</v>
      </c>
      <c r="H1" s="130" t="s">
        <v>801</v>
      </c>
      <c r="I1" s="130" t="s">
        <v>802</v>
      </c>
      <c r="J1" s="130" t="s">
        <v>52</v>
      </c>
      <c r="K1" s="130" t="s">
        <v>51</v>
      </c>
      <c r="L1" s="130" t="s">
        <v>803</v>
      </c>
      <c r="M1" s="130" t="s">
        <v>804</v>
      </c>
      <c r="N1" s="130" t="s">
        <v>45</v>
      </c>
      <c r="O1" s="130" t="s">
        <v>805</v>
      </c>
      <c r="P1" s="130" t="s">
        <v>806</v>
      </c>
      <c r="Q1" s="130" t="s">
        <v>807</v>
      </c>
      <c r="R1" s="130" t="s">
        <v>808</v>
      </c>
      <c r="S1" s="130" t="s">
        <v>809</v>
      </c>
      <c r="T1" s="130" t="s">
        <v>810</v>
      </c>
      <c r="U1" s="130" t="s">
        <v>811</v>
      </c>
      <c r="V1" s="130" t="s">
        <v>812</v>
      </c>
      <c r="W1" s="130" t="s">
        <v>813</v>
      </c>
      <c r="X1" s="130" t="s">
        <v>814</v>
      </c>
    </row>
    <row r="2" spans="1:24" x14ac:dyDescent="0.25">
      <c r="A2" s="130" t="s">
        <v>815</v>
      </c>
      <c r="B2" s="130"/>
      <c r="C2" s="130"/>
      <c r="D2" s="130"/>
      <c r="E2" s="130">
        <v>18.84</v>
      </c>
      <c r="F2" s="130">
        <v>2.66</v>
      </c>
      <c r="G2" s="130">
        <v>10775999.85</v>
      </c>
      <c r="H2" s="130">
        <v>112440.18</v>
      </c>
      <c r="I2" s="130">
        <v>24397.65</v>
      </c>
      <c r="J2" s="130">
        <v>40.78</v>
      </c>
      <c r="K2" s="130" t="s">
        <v>1772</v>
      </c>
      <c r="L2" s="130">
        <v>0.3</v>
      </c>
      <c r="M2" s="130" t="s">
        <v>934</v>
      </c>
      <c r="N2" s="130">
        <v>1.63</v>
      </c>
      <c r="O2" s="130">
        <v>6.6</v>
      </c>
      <c r="P2" s="130">
        <v>5.47</v>
      </c>
      <c r="Q2" s="130">
        <v>-12.3</v>
      </c>
      <c r="R2" s="130" t="s">
        <v>909</v>
      </c>
      <c r="S2" s="130">
        <v>41.71</v>
      </c>
      <c r="T2" s="130"/>
      <c r="U2" s="130">
        <v>590.92999999999995</v>
      </c>
      <c r="V2" s="130">
        <v>598.79</v>
      </c>
      <c r="W2" s="130">
        <v>2.41</v>
      </c>
      <c r="X2" s="130"/>
    </row>
    <row r="3" spans="1:24" x14ac:dyDescent="0.25">
      <c r="A3" s="130" t="s">
        <v>774</v>
      </c>
      <c r="B3" s="130">
        <v>1</v>
      </c>
      <c r="C3" s="130" t="s">
        <v>881</v>
      </c>
      <c r="D3" s="130" t="s">
        <v>6</v>
      </c>
      <c r="E3" s="130">
        <v>4.3600000000000003</v>
      </c>
      <c r="F3" s="130">
        <v>6.34</v>
      </c>
      <c r="G3" s="130">
        <v>397200</v>
      </c>
      <c r="H3" s="130">
        <v>1720</v>
      </c>
      <c r="I3" s="130">
        <v>2180</v>
      </c>
      <c r="J3" s="130">
        <v>4.45</v>
      </c>
      <c r="K3" s="130" t="s">
        <v>1061</v>
      </c>
      <c r="L3" s="130"/>
      <c r="M3" s="130" t="s">
        <v>2000</v>
      </c>
      <c r="N3" s="130">
        <v>0.98</v>
      </c>
      <c r="O3" s="130">
        <v>27.87</v>
      </c>
      <c r="P3" s="130">
        <v>24.87</v>
      </c>
      <c r="Q3" s="130">
        <v>2.62</v>
      </c>
      <c r="R3" s="130" t="s">
        <v>3500</v>
      </c>
      <c r="S3" s="130">
        <v>57.5</v>
      </c>
      <c r="T3" s="130"/>
      <c r="U3" s="130">
        <v>105</v>
      </c>
      <c r="V3" s="130">
        <v>50</v>
      </c>
      <c r="W3" s="130"/>
      <c r="X3" s="130"/>
    </row>
    <row r="4" spans="1:24" x14ac:dyDescent="0.25">
      <c r="A4" s="130" t="s">
        <v>816</v>
      </c>
      <c r="B4" s="130">
        <v>2</v>
      </c>
      <c r="C4" s="130" t="s">
        <v>890</v>
      </c>
      <c r="D4" s="130" t="s">
        <v>6</v>
      </c>
      <c r="E4" s="130">
        <v>71.5</v>
      </c>
      <c r="F4" s="130">
        <v>0</v>
      </c>
      <c r="G4" s="130">
        <v>0</v>
      </c>
      <c r="H4" s="130">
        <v>0</v>
      </c>
      <c r="I4" s="130">
        <v>5606</v>
      </c>
      <c r="J4" s="130">
        <v>36.520000000000003</v>
      </c>
      <c r="K4" s="130" t="s">
        <v>2312</v>
      </c>
      <c r="L4" s="130"/>
      <c r="M4" s="130" t="s">
        <v>883</v>
      </c>
      <c r="N4" s="130">
        <v>1.96</v>
      </c>
      <c r="O4" s="130">
        <v>5.49</v>
      </c>
      <c r="P4" s="130">
        <v>7.16</v>
      </c>
      <c r="Q4" s="130">
        <v>2.9</v>
      </c>
      <c r="R4" s="130"/>
      <c r="S4" s="130">
        <v>2.1</v>
      </c>
      <c r="T4" s="130"/>
      <c r="U4" s="130">
        <v>882</v>
      </c>
      <c r="V4" s="130">
        <v>879</v>
      </c>
      <c r="W4" s="130"/>
      <c r="X4" s="130"/>
    </row>
    <row r="5" spans="1:24" x14ac:dyDescent="0.25">
      <c r="A5" s="130" t="s">
        <v>773</v>
      </c>
      <c r="B5" s="130">
        <v>3</v>
      </c>
      <c r="C5" s="130" t="s">
        <v>881</v>
      </c>
      <c r="D5" s="130" t="s">
        <v>6</v>
      </c>
      <c r="E5" s="130">
        <v>1.0900000000000001</v>
      </c>
      <c r="F5" s="130">
        <v>4.8099999999999996</v>
      </c>
      <c r="G5" s="130">
        <v>35230200</v>
      </c>
      <c r="H5" s="130">
        <v>37546</v>
      </c>
      <c r="I5" s="130">
        <v>5606</v>
      </c>
      <c r="J5" s="130">
        <v>35.53</v>
      </c>
      <c r="K5" s="130" t="s">
        <v>1906</v>
      </c>
      <c r="L5" s="130"/>
      <c r="M5" s="130"/>
      <c r="N5" s="130">
        <v>0.03</v>
      </c>
      <c r="O5" s="130">
        <v>4.09</v>
      </c>
      <c r="P5" s="130">
        <v>6.44</v>
      </c>
      <c r="Q5" s="130">
        <v>-12.74</v>
      </c>
      <c r="R5" s="130"/>
      <c r="S5" s="130">
        <v>66.55</v>
      </c>
      <c r="T5" s="130"/>
      <c r="U5" s="130">
        <v>901</v>
      </c>
      <c r="V5" s="130">
        <v>938</v>
      </c>
      <c r="W5" s="130"/>
      <c r="X5" s="130"/>
    </row>
    <row r="6" spans="1:24" x14ac:dyDescent="0.25">
      <c r="A6" s="130" t="s">
        <v>772</v>
      </c>
      <c r="B6" s="130">
        <v>4</v>
      </c>
      <c r="C6" s="130" t="s">
        <v>881</v>
      </c>
      <c r="D6" s="130" t="s">
        <v>6</v>
      </c>
      <c r="E6" s="130">
        <v>5.05</v>
      </c>
      <c r="F6" s="130">
        <v>1</v>
      </c>
      <c r="G6" s="130">
        <v>3100</v>
      </c>
      <c r="H6" s="130">
        <v>16</v>
      </c>
      <c r="I6" s="130">
        <v>4949</v>
      </c>
      <c r="J6" s="130"/>
      <c r="K6" s="130" t="s">
        <v>3501</v>
      </c>
      <c r="L6" s="130"/>
      <c r="M6" s="130"/>
      <c r="N6" s="130">
        <v>0</v>
      </c>
      <c r="O6" s="130">
        <v>0.18</v>
      </c>
      <c r="P6" s="130">
        <v>-10.34</v>
      </c>
      <c r="Q6" s="130">
        <v>-10.53</v>
      </c>
      <c r="R6" s="130"/>
      <c r="S6" s="130">
        <v>25.86</v>
      </c>
      <c r="T6" s="130"/>
      <c r="U6" s="130"/>
      <c r="V6" s="130"/>
      <c r="W6" s="130"/>
      <c r="X6" s="130"/>
    </row>
    <row r="7" spans="1:24" x14ac:dyDescent="0.25">
      <c r="A7" s="130" t="s">
        <v>771</v>
      </c>
      <c r="B7" s="130">
        <v>5</v>
      </c>
      <c r="C7" s="130" t="s">
        <v>890</v>
      </c>
      <c r="D7" s="130" t="s">
        <v>6</v>
      </c>
      <c r="E7" s="130">
        <v>2.76</v>
      </c>
      <c r="F7" s="130">
        <v>6.15</v>
      </c>
      <c r="G7" s="130">
        <v>40975200</v>
      </c>
      <c r="H7" s="130">
        <v>110683</v>
      </c>
      <c r="I7" s="130">
        <v>3338</v>
      </c>
      <c r="J7" s="130">
        <v>25.54</v>
      </c>
      <c r="K7" s="130" t="s">
        <v>3136</v>
      </c>
      <c r="L7" s="130"/>
      <c r="M7" s="130" t="s">
        <v>908</v>
      </c>
      <c r="N7" s="130">
        <v>0.11</v>
      </c>
      <c r="O7" s="130">
        <v>12.62</v>
      </c>
      <c r="P7" s="130">
        <v>17.57</v>
      </c>
      <c r="Q7" s="130">
        <v>15.85</v>
      </c>
      <c r="R7" s="130" t="s">
        <v>975</v>
      </c>
      <c r="S7" s="130">
        <v>26.38</v>
      </c>
      <c r="T7" s="130"/>
      <c r="U7" s="130">
        <v>550</v>
      </c>
      <c r="V7" s="130">
        <v>534</v>
      </c>
      <c r="W7" s="130"/>
      <c r="X7" s="130"/>
    </row>
    <row r="8" spans="1:24" x14ac:dyDescent="0.25">
      <c r="A8" s="130" t="s">
        <v>770</v>
      </c>
      <c r="B8" s="130">
        <v>6</v>
      </c>
      <c r="C8" s="130" t="s">
        <v>881</v>
      </c>
      <c r="D8" s="130" t="s">
        <v>6</v>
      </c>
      <c r="E8" s="130">
        <v>2.9</v>
      </c>
      <c r="F8" s="130">
        <v>5.84</v>
      </c>
      <c r="G8" s="130">
        <v>30195000</v>
      </c>
      <c r="H8" s="130">
        <v>86277</v>
      </c>
      <c r="I8" s="130">
        <v>33619</v>
      </c>
      <c r="J8" s="130"/>
      <c r="K8" s="130" t="s">
        <v>1767</v>
      </c>
      <c r="L8" s="130"/>
      <c r="M8" s="130"/>
      <c r="N8" s="130">
        <v>0</v>
      </c>
      <c r="O8" s="130">
        <v>-16.96</v>
      </c>
      <c r="P8" s="130">
        <v>-38.57</v>
      </c>
      <c r="Q8" s="130">
        <v>-262.32</v>
      </c>
      <c r="R8" s="130"/>
      <c r="S8" s="130">
        <v>34.76</v>
      </c>
      <c r="T8" s="130"/>
      <c r="U8" s="130"/>
      <c r="V8" s="130"/>
      <c r="W8" s="130"/>
      <c r="X8" s="130"/>
    </row>
    <row r="9" spans="1:24" x14ac:dyDescent="0.25">
      <c r="A9" s="130" t="s">
        <v>769</v>
      </c>
      <c r="B9">
        <v>7</v>
      </c>
      <c r="C9" s="130" t="s">
        <v>881</v>
      </c>
      <c r="D9" s="130" t="s">
        <v>6</v>
      </c>
      <c r="E9">
        <v>5.5</v>
      </c>
      <c r="F9">
        <v>8.91</v>
      </c>
      <c r="G9">
        <v>276900</v>
      </c>
      <c r="H9">
        <v>1571</v>
      </c>
      <c r="I9">
        <v>1344</v>
      </c>
      <c r="J9">
        <v>29.14</v>
      </c>
      <c r="K9" s="130" t="s">
        <v>914</v>
      </c>
      <c r="M9" s="130" t="s">
        <v>880</v>
      </c>
      <c r="N9">
        <v>0.19</v>
      </c>
      <c r="O9">
        <v>4.5999999999999996</v>
      </c>
      <c r="P9">
        <v>6.53</v>
      </c>
      <c r="Q9">
        <v>4</v>
      </c>
      <c r="R9" s="130" t="s">
        <v>949</v>
      </c>
      <c r="S9">
        <v>27.66</v>
      </c>
      <c r="T9" s="130"/>
      <c r="U9">
        <v>905</v>
      </c>
      <c r="V9">
        <v>913</v>
      </c>
      <c r="X9" s="130"/>
    </row>
    <row r="10" spans="1:24" x14ac:dyDescent="0.25">
      <c r="A10" s="130" t="s">
        <v>768</v>
      </c>
      <c r="B10">
        <v>8</v>
      </c>
      <c r="C10" s="130" t="s">
        <v>890</v>
      </c>
      <c r="D10" s="130" t="s">
        <v>6</v>
      </c>
      <c r="E10">
        <v>2.78</v>
      </c>
      <c r="F10">
        <v>3.73</v>
      </c>
      <c r="G10">
        <v>9103300</v>
      </c>
      <c r="H10">
        <v>24396</v>
      </c>
      <c r="I10">
        <v>834</v>
      </c>
      <c r="J10">
        <v>34.950000000000003</v>
      </c>
      <c r="K10" s="130" t="s">
        <v>2298</v>
      </c>
      <c r="M10" s="130"/>
      <c r="N10">
        <v>0.08</v>
      </c>
      <c r="O10">
        <v>4.2300000000000004</v>
      </c>
      <c r="P10">
        <v>6.47</v>
      </c>
      <c r="Q10">
        <v>1.04</v>
      </c>
      <c r="R10" s="130"/>
      <c r="S10">
        <v>36.71</v>
      </c>
      <c r="T10" s="130"/>
      <c r="U10">
        <v>898</v>
      </c>
      <c r="V10">
        <v>930</v>
      </c>
      <c r="X10" s="130"/>
    </row>
    <row r="11" spans="1:24" x14ac:dyDescent="0.25">
      <c r="A11" s="130" t="s">
        <v>767</v>
      </c>
      <c r="B11">
        <v>9</v>
      </c>
      <c r="C11" s="130" t="s">
        <v>881</v>
      </c>
      <c r="D11" s="130" t="s">
        <v>197</v>
      </c>
      <c r="E11">
        <v>0.73</v>
      </c>
      <c r="F11">
        <v>-5.19</v>
      </c>
      <c r="G11">
        <v>1238500</v>
      </c>
      <c r="H11">
        <v>881</v>
      </c>
      <c r="I11">
        <v>231</v>
      </c>
      <c r="K11" s="130" t="s">
        <v>1058</v>
      </c>
      <c r="M11" s="130"/>
      <c r="N11">
        <v>0</v>
      </c>
      <c r="O11">
        <v>4.9800000000000004</v>
      </c>
      <c r="P11">
        <v>-202.72</v>
      </c>
      <c r="Q11">
        <v>-1595.29</v>
      </c>
      <c r="R11" s="130"/>
      <c r="S11">
        <v>60.49</v>
      </c>
      <c r="T11" s="130"/>
      <c r="X11" s="130"/>
    </row>
    <row r="12" spans="1:24" x14ac:dyDescent="0.25">
      <c r="A12" s="130" t="s">
        <v>766</v>
      </c>
      <c r="B12">
        <v>10</v>
      </c>
      <c r="C12" s="130" t="s">
        <v>890</v>
      </c>
      <c r="D12" s="130" t="s">
        <v>6</v>
      </c>
      <c r="E12">
        <v>1.39</v>
      </c>
      <c r="F12">
        <v>2.21</v>
      </c>
      <c r="G12">
        <v>28553800</v>
      </c>
      <c r="H12">
        <v>39990</v>
      </c>
      <c r="I12">
        <v>1867</v>
      </c>
      <c r="K12" s="130" t="s">
        <v>2393</v>
      </c>
      <c r="M12" s="130"/>
      <c r="N12">
        <v>0</v>
      </c>
      <c r="O12">
        <v>-3.45</v>
      </c>
      <c r="P12">
        <v>-14.33</v>
      </c>
      <c r="Q12">
        <v>-61</v>
      </c>
      <c r="R12" s="130"/>
      <c r="S12">
        <v>64.02</v>
      </c>
      <c r="T12" s="130"/>
      <c r="X12" s="130"/>
    </row>
    <row r="13" spans="1:24" x14ac:dyDescent="0.25">
      <c r="A13" s="130" t="s">
        <v>765</v>
      </c>
      <c r="B13">
        <v>11</v>
      </c>
      <c r="C13" s="130" t="s">
        <v>890</v>
      </c>
      <c r="D13" s="130" t="s">
        <v>6</v>
      </c>
      <c r="E13">
        <v>2.88</v>
      </c>
      <c r="F13">
        <v>4.3499999999999996</v>
      </c>
      <c r="G13">
        <v>31438300</v>
      </c>
      <c r="H13">
        <v>89766</v>
      </c>
      <c r="I13">
        <v>29307</v>
      </c>
      <c r="J13">
        <v>19.96</v>
      </c>
      <c r="K13" s="130" t="s">
        <v>1821</v>
      </c>
      <c r="M13" s="130" t="s">
        <v>896</v>
      </c>
      <c r="N13">
        <v>0.14000000000000001</v>
      </c>
      <c r="O13">
        <v>9.39</v>
      </c>
      <c r="P13">
        <v>11.3</v>
      </c>
      <c r="Q13">
        <v>19.850000000000001</v>
      </c>
      <c r="R13" s="130" t="s">
        <v>956</v>
      </c>
      <c r="S13">
        <v>22.62</v>
      </c>
      <c r="T13" s="130"/>
      <c r="U13">
        <v>599</v>
      </c>
      <c r="V13">
        <v>552</v>
      </c>
      <c r="X13" s="130"/>
    </row>
    <row r="14" spans="1:24" x14ac:dyDescent="0.25">
      <c r="A14" s="130" t="s">
        <v>764</v>
      </c>
      <c r="B14">
        <v>12</v>
      </c>
      <c r="C14" s="130" t="s">
        <v>890</v>
      </c>
      <c r="D14" s="130" t="s">
        <v>6</v>
      </c>
      <c r="E14">
        <v>2.2400000000000002</v>
      </c>
      <c r="F14">
        <v>0.9</v>
      </c>
      <c r="G14">
        <v>163800</v>
      </c>
      <c r="H14">
        <v>355</v>
      </c>
      <c r="I14">
        <v>1344</v>
      </c>
      <c r="J14">
        <v>50.59</v>
      </c>
      <c r="K14" s="130" t="s">
        <v>973</v>
      </c>
      <c r="M14" s="130" t="s">
        <v>908</v>
      </c>
      <c r="N14">
        <v>0.04</v>
      </c>
      <c r="O14">
        <v>4.5199999999999996</v>
      </c>
      <c r="P14">
        <v>3.96</v>
      </c>
      <c r="Q14">
        <v>1.41</v>
      </c>
      <c r="R14" s="130" t="s">
        <v>889</v>
      </c>
      <c r="S14">
        <v>24.93</v>
      </c>
      <c r="T14" s="130"/>
      <c r="U14">
        <v>1015</v>
      </c>
      <c r="V14">
        <v>967</v>
      </c>
      <c r="X14" s="130"/>
    </row>
    <row r="15" spans="1:24" x14ac:dyDescent="0.25">
      <c r="A15" s="130" t="s">
        <v>763</v>
      </c>
      <c r="B15">
        <v>13</v>
      </c>
      <c r="C15" s="130" t="s">
        <v>881</v>
      </c>
      <c r="D15" s="130" t="s">
        <v>6</v>
      </c>
      <c r="E15">
        <v>1.43</v>
      </c>
      <c r="F15">
        <v>2.88</v>
      </c>
      <c r="G15">
        <v>418100</v>
      </c>
      <c r="H15">
        <v>590</v>
      </c>
      <c r="I15">
        <v>1038</v>
      </c>
      <c r="J15">
        <v>27.52</v>
      </c>
      <c r="K15" s="130" t="s">
        <v>1012</v>
      </c>
      <c r="M15" s="130" t="s">
        <v>880</v>
      </c>
      <c r="N15">
        <v>0.05</v>
      </c>
      <c r="O15">
        <v>3.75</v>
      </c>
      <c r="P15">
        <v>5.59</v>
      </c>
      <c r="Q15">
        <v>-1.36</v>
      </c>
      <c r="R15" s="130" t="s">
        <v>1918</v>
      </c>
      <c r="S15">
        <v>45.32</v>
      </c>
      <c r="T15" s="130"/>
      <c r="U15">
        <v>867</v>
      </c>
      <c r="V15">
        <v>893</v>
      </c>
      <c r="X15" s="130"/>
    </row>
    <row r="16" spans="1:24" x14ac:dyDescent="0.25">
      <c r="A16" s="130" t="s">
        <v>817</v>
      </c>
      <c r="B16">
        <v>14</v>
      </c>
      <c r="C16" s="130" t="s">
        <v>884</v>
      </c>
      <c r="D16" s="130" t="s">
        <v>6</v>
      </c>
      <c r="E16">
        <v>27.5</v>
      </c>
      <c r="F16">
        <v>2.8</v>
      </c>
      <c r="G16">
        <v>596000</v>
      </c>
      <c r="H16">
        <v>16297</v>
      </c>
      <c r="I16">
        <v>4400</v>
      </c>
      <c r="J16">
        <v>47.1</v>
      </c>
      <c r="K16" s="130" t="s">
        <v>3502</v>
      </c>
      <c r="M16" s="130" t="s">
        <v>922</v>
      </c>
      <c r="N16">
        <v>0.57999999999999996</v>
      </c>
      <c r="O16">
        <v>25.19</v>
      </c>
      <c r="P16">
        <v>27.8</v>
      </c>
      <c r="Q16">
        <v>19.11</v>
      </c>
      <c r="R16" s="130" t="s">
        <v>1816</v>
      </c>
      <c r="S16">
        <v>39.54</v>
      </c>
      <c r="T16" s="130"/>
      <c r="U16">
        <v>576</v>
      </c>
      <c r="V16">
        <v>545</v>
      </c>
      <c r="X16" s="130"/>
    </row>
    <row r="17" spans="1:24" x14ac:dyDescent="0.25">
      <c r="A17" s="130" t="s">
        <v>762</v>
      </c>
      <c r="B17">
        <v>15</v>
      </c>
      <c r="C17" s="130" t="s">
        <v>881</v>
      </c>
      <c r="D17" s="130" t="s">
        <v>6</v>
      </c>
      <c r="E17">
        <v>218</v>
      </c>
      <c r="F17">
        <v>1.4</v>
      </c>
      <c r="G17">
        <v>5213300</v>
      </c>
      <c r="H17">
        <v>1133939</v>
      </c>
      <c r="I17">
        <v>648316</v>
      </c>
      <c r="J17">
        <v>24.39</v>
      </c>
      <c r="K17" s="130" t="s">
        <v>3503</v>
      </c>
      <c r="M17" s="130" t="s">
        <v>1823</v>
      </c>
      <c r="N17">
        <v>8.94</v>
      </c>
      <c r="O17">
        <v>10.61</v>
      </c>
      <c r="P17">
        <v>36.14</v>
      </c>
      <c r="Q17">
        <v>13.88</v>
      </c>
      <c r="R17" s="130" t="s">
        <v>3504</v>
      </c>
      <c r="S17">
        <v>36.229999999999997</v>
      </c>
      <c r="T17" s="130"/>
      <c r="U17">
        <v>401</v>
      </c>
      <c r="V17">
        <v>568</v>
      </c>
      <c r="X17" s="130"/>
    </row>
    <row r="18" spans="1:24" x14ac:dyDescent="0.25">
      <c r="A18" s="130" t="s">
        <v>761</v>
      </c>
      <c r="B18">
        <v>16</v>
      </c>
      <c r="C18" s="130" t="s">
        <v>881</v>
      </c>
      <c r="D18" s="130" t="s">
        <v>6</v>
      </c>
      <c r="E18">
        <v>187</v>
      </c>
      <c r="F18">
        <v>1.91</v>
      </c>
      <c r="G18">
        <v>220900</v>
      </c>
      <c r="H18">
        <v>40937</v>
      </c>
      <c r="I18">
        <v>46750</v>
      </c>
      <c r="J18">
        <v>13.16</v>
      </c>
      <c r="K18" s="130" t="s">
        <v>3505</v>
      </c>
      <c r="M18" s="130" t="s">
        <v>3165</v>
      </c>
      <c r="N18">
        <v>14.21</v>
      </c>
      <c r="O18">
        <v>7.11</v>
      </c>
      <c r="P18">
        <v>19.23</v>
      </c>
      <c r="Q18">
        <v>18.760000000000002</v>
      </c>
      <c r="R18" s="130" t="s">
        <v>2374</v>
      </c>
      <c r="S18">
        <v>30.86</v>
      </c>
      <c r="T18" s="130"/>
      <c r="U18">
        <v>334</v>
      </c>
      <c r="V18">
        <v>526</v>
      </c>
      <c r="X18" s="130"/>
    </row>
    <row r="19" spans="1:24" x14ac:dyDescent="0.25">
      <c r="A19" s="130" t="s">
        <v>760</v>
      </c>
      <c r="B19">
        <v>17</v>
      </c>
      <c r="C19" s="130" t="s">
        <v>881</v>
      </c>
      <c r="D19" s="130" t="s">
        <v>6</v>
      </c>
      <c r="E19">
        <v>1.1599999999999999</v>
      </c>
      <c r="F19">
        <v>2.65</v>
      </c>
      <c r="G19">
        <v>1332300</v>
      </c>
      <c r="H19">
        <v>1519</v>
      </c>
      <c r="I19">
        <v>1856</v>
      </c>
      <c r="J19">
        <v>37.229999999999997</v>
      </c>
      <c r="K19" s="130" t="s">
        <v>891</v>
      </c>
      <c r="L19">
        <v>3.18</v>
      </c>
      <c r="M19" s="130"/>
      <c r="N19">
        <v>0.03</v>
      </c>
      <c r="O19">
        <v>4.72</v>
      </c>
      <c r="P19">
        <v>9.23</v>
      </c>
      <c r="Q19">
        <v>25.83</v>
      </c>
      <c r="R19" s="130" t="s">
        <v>2305</v>
      </c>
      <c r="S19">
        <v>21.72</v>
      </c>
      <c r="T19" s="130"/>
      <c r="U19">
        <v>818</v>
      </c>
      <c r="V19">
        <v>920</v>
      </c>
      <c r="X19" s="130"/>
    </row>
    <row r="20" spans="1:24" x14ac:dyDescent="0.25">
      <c r="A20" s="130" t="s">
        <v>759</v>
      </c>
      <c r="B20">
        <v>18</v>
      </c>
      <c r="C20" s="130" t="s">
        <v>890</v>
      </c>
      <c r="D20" s="130" t="s">
        <v>6</v>
      </c>
      <c r="E20">
        <v>8.9499999999999993</v>
      </c>
      <c r="F20">
        <v>-1.1000000000000001</v>
      </c>
      <c r="G20">
        <v>2900</v>
      </c>
      <c r="H20">
        <v>26</v>
      </c>
      <c r="I20">
        <v>408</v>
      </c>
      <c r="J20">
        <v>10.96</v>
      </c>
      <c r="K20" s="130" t="s">
        <v>1321</v>
      </c>
      <c r="M20" s="130"/>
      <c r="N20">
        <v>0.82</v>
      </c>
      <c r="O20">
        <v>2.58</v>
      </c>
      <c r="P20">
        <v>3.13</v>
      </c>
      <c r="Q20">
        <v>1.83</v>
      </c>
      <c r="R20" s="130"/>
      <c r="S20">
        <v>38.89</v>
      </c>
      <c r="T20" s="130"/>
      <c r="U20">
        <v>649</v>
      </c>
      <c r="V20">
        <v>649</v>
      </c>
      <c r="X20" s="130"/>
    </row>
    <row r="21" spans="1:24" x14ac:dyDescent="0.25">
      <c r="A21" s="130" t="s">
        <v>758</v>
      </c>
      <c r="B21">
        <v>19</v>
      </c>
      <c r="C21" s="130" t="s">
        <v>881</v>
      </c>
      <c r="D21" s="130" t="s">
        <v>6</v>
      </c>
      <c r="E21">
        <v>3.86</v>
      </c>
      <c r="F21">
        <v>-1.53</v>
      </c>
      <c r="G21">
        <v>19564200</v>
      </c>
      <c r="H21">
        <v>76782</v>
      </c>
      <c r="I21">
        <v>3732</v>
      </c>
      <c r="J21">
        <v>5.05</v>
      </c>
      <c r="K21" s="130" t="s">
        <v>962</v>
      </c>
      <c r="M21" s="130" t="s">
        <v>984</v>
      </c>
      <c r="N21">
        <v>0.76</v>
      </c>
      <c r="O21">
        <v>16.68</v>
      </c>
      <c r="P21">
        <v>34.909999999999997</v>
      </c>
      <c r="Q21">
        <v>8.4700000000000006</v>
      </c>
      <c r="R21" s="130" t="s">
        <v>2352</v>
      </c>
      <c r="S21">
        <v>45.03</v>
      </c>
      <c r="T21" s="130"/>
      <c r="U21">
        <v>66</v>
      </c>
      <c r="V21">
        <v>111</v>
      </c>
      <c r="X21" s="130"/>
    </row>
    <row r="22" spans="1:24" x14ac:dyDescent="0.25">
      <c r="A22" s="130" t="s">
        <v>757</v>
      </c>
      <c r="B22">
        <v>20</v>
      </c>
      <c r="C22" s="130" t="s">
        <v>881</v>
      </c>
      <c r="D22" s="130" t="s">
        <v>6</v>
      </c>
      <c r="E22">
        <v>22.3</v>
      </c>
      <c r="F22">
        <v>4.6900000000000004</v>
      </c>
      <c r="G22">
        <v>1509300</v>
      </c>
      <c r="H22">
        <v>33227</v>
      </c>
      <c r="I22">
        <v>7913</v>
      </c>
      <c r="J22">
        <v>7.73</v>
      </c>
      <c r="K22" s="130" t="s">
        <v>905</v>
      </c>
      <c r="M22" s="130" t="s">
        <v>1412</v>
      </c>
      <c r="N22">
        <v>2.89</v>
      </c>
      <c r="O22">
        <v>6.35</v>
      </c>
      <c r="P22">
        <v>11.99</v>
      </c>
      <c r="Q22">
        <v>6</v>
      </c>
      <c r="R22" s="130" t="s">
        <v>3230</v>
      </c>
      <c r="S22">
        <v>53.52</v>
      </c>
      <c r="T22" s="130"/>
      <c r="U22">
        <v>324</v>
      </c>
      <c r="V22">
        <v>427</v>
      </c>
      <c r="X22" s="130"/>
    </row>
    <row r="23" spans="1:24" x14ac:dyDescent="0.25">
      <c r="A23" s="130" t="s">
        <v>756</v>
      </c>
      <c r="B23">
        <v>21</v>
      </c>
      <c r="C23" s="130" t="s">
        <v>881</v>
      </c>
      <c r="D23" s="130" t="s">
        <v>6</v>
      </c>
      <c r="E23">
        <v>18</v>
      </c>
      <c r="F23">
        <v>0</v>
      </c>
      <c r="G23">
        <v>34900</v>
      </c>
      <c r="H23">
        <v>629</v>
      </c>
      <c r="I23">
        <v>2698</v>
      </c>
      <c r="J23">
        <v>10.44</v>
      </c>
      <c r="K23" s="130" t="s">
        <v>965</v>
      </c>
      <c r="L23">
        <v>0.19</v>
      </c>
      <c r="M23" s="130" t="s">
        <v>889</v>
      </c>
      <c r="N23">
        <v>1.72</v>
      </c>
      <c r="O23">
        <v>15.21</v>
      </c>
      <c r="P23">
        <v>14.97</v>
      </c>
      <c r="Q23">
        <v>13.97</v>
      </c>
      <c r="R23" s="130" t="s">
        <v>2332</v>
      </c>
      <c r="S23">
        <v>58.57</v>
      </c>
      <c r="T23" s="130"/>
      <c r="U23">
        <v>330</v>
      </c>
      <c r="V23">
        <v>231</v>
      </c>
      <c r="X23" s="130"/>
    </row>
    <row r="24" spans="1:24" x14ac:dyDescent="0.25">
      <c r="A24" s="130" t="s">
        <v>755</v>
      </c>
      <c r="B24">
        <v>22</v>
      </c>
      <c r="C24" s="130" t="s">
        <v>881</v>
      </c>
      <c r="D24" s="130" t="s">
        <v>6</v>
      </c>
      <c r="E24">
        <v>6.5</v>
      </c>
      <c r="F24">
        <v>0.78</v>
      </c>
      <c r="G24">
        <v>216700</v>
      </c>
      <c r="H24">
        <v>1400</v>
      </c>
      <c r="I24">
        <v>4550</v>
      </c>
      <c r="J24">
        <v>10.98</v>
      </c>
      <c r="K24" s="130" t="s">
        <v>945</v>
      </c>
      <c r="M24" s="130" t="s">
        <v>1055</v>
      </c>
      <c r="N24">
        <v>0.59</v>
      </c>
      <c r="O24">
        <v>13.85</v>
      </c>
      <c r="P24">
        <v>14.51</v>
      </c>
      <c r="Q24">
        <v>5.15</v>
      </c>
      <c r="R24" s="130" t="s">
        <v>3167</v>
      </c>
      <c r="S24">
        <v>49.2</v>
      </c>
      <c r="T24" s="130"/>
      <c r="U24">
        <v>358</v>
      </c>
      <c r="V24">
        <v>271</v>
      </c>
      <c r="X24" s="130"/>
    </row>
    <row r="25" spans="1:24" x14ac:dyDescent="0.25">
      <c r="A25" s="130" t="s">
        <v>754</v>
      </c>
      <c r="B25">
        <v>23</v>
      </c>
      <c r="C25" s="130" t="s">
        <v>881</v>
      </c>
      <c r="D25" s="130" t="s">
        <v>6</v>
      </c>
      <c r="E25">
        <v>3.9</v>
      </c>
      <c r="F25">
        <v>2.09</v>
      </c>
      <c r="G25">
        <v>817400</v>
      </c>
      <c r="H25">
        <v>3171</v>
      </c>
      <c r="I25">
        <v>5133</v>
      </c>
      <c r="J25">
        <v>11.87</v>
      </c>
      <c r="K25" s="130" t="s">
        <v>3213</v>
      </c>
      <c r="M25" s="130" t="s">
        <v>883</v>
      </c>
      <c r="N25">
        <v>0.33</v>
      </c>
      <c r="O25">
        <v>15.14</v>
      </c>
      <c r="P25">
        <v>18.22</v>
      </c>
      <c r="Q25">
        <v>5.08</v>
      </c>
      <c r="R25" s="130" t="s">
        <v>3334</v>
      </c>
      <c r="S25">
        <v>29.01</v>
      </c>
      <c r="T25" s="130"/>
      <c r="U25">
        <v>318</v>
      </c>
      <c r="V25">
        <v>266</v>
      </c>
      <c r="X25" s="130"/>
    </row>
    <row r="26" spans="1:24" x14ac:dyDescent="0.25">
      <c r="A26" s="130" t="s">
        <v>753</v>
      </c>
      <c r="B26">
        <v>24</v>
      </c>
      <c r="C26" s="130" t="s">
        <v>881</v>
      </c>
      <c r="D26" s="130" t="s">
        <v>6</v>
      </c>
      <c r="E26">
        <v>2.16</v>
      </c>
      <c r="F26">
        <v>-2.7</v>
      </c>
      <c r="G26">
        <v>164000</v>
      </c>
      <c r="H26">
        <v>359</v>
      </c>
      <c r="I26">
        <v>13640</v>
      </c>
      <c r="J26">
        <v>107.91</v>
      </c>
      <c r="K26" s="130" t="s">
        <v>3506</v>
      </c>
      <c r="M26" s="130"/>
      <c r="N26">
        <v>0.02</v>
      </c>
      <c r="O26">
        <v>2.67</v>
      </c>
      <c r="P26">
        <v>2.79</v>
      </c>
      <c r="Q26">
        <v>5.4</v>
      </c>
      <c r="R26" s="130"/>
      <c r="S26">
        <v>25.77</v>
      </c>
      <c r="T26" s="130"/>
      <c r="U26">
        <v>1089</v>
      </c>
      <c r="V26">
        <v>1098</v>
      </c>
      <c r="X26" s="130"/>
    </row>
    <row r="27" spans="1:24" x14ac:dyDescent="0.25">
      <c r="A27" s="130" t="s">
        <v>752</v>
      </c>
      <c r="B27">
        <v>25</v>
      </c>
      <c r="C27" s="130" t="s">
        <v>881</v>
      </c>
      <c r="D27" s="130" t="s">
        <v>6</v>
      </c>
      <c r="E27">
        <v>6.65</v>
      </c>
      <c r="F27">
        <v>2.31</v>
      </c>
      <c r="G27">
        <v>3180500</v>
      </c>
      <c r="H27">
        <v>20960</v>
      </c>
      <c r="I27">
        <v>6860</v>
      </c>
      <c r="J27">
        <v>11.99</v>
      </c>
      <c r="K27" s="130" t="s">
        <v>937</v>
      </c>
      <c r="M27" s="130" t="s">
        <v>943</v>
      </c>
      <c r="N27">
        <v>0.55000000000000004</v>
      </c>
      <c r="O27">
        <v>11.71</v>
      </c>
      <c r="P27">
        <v>18.23</v>
      </c>
      <c r="Q27">
        <v>11.88</v>
      </c>
      <c r="R27" s="130" t="s">
        <v>3190</v>
      </c>
      <c r="S27">
        <v>75.28</v>
      </c>
      <c r="T27" s="130"/>
      <c r="U27">
        <v>319</v>
      </c>
      <c r="V27">
        <v>345</v>
      </c>
      <c r="X27" s="130"/>
    </row>
    <row r="28" spans="1:24" x14ac:dyDescent="0.25">
      <c r="A28" s="130" t="s">
        <v>751</v>
      </c>
      <c r="B28">
        <v>26</v>
      </c>
      <c r="C28" s="130" t="s">
        <v>881</v>
      </c>
      <c r="D28" s="130" t="s">
        <v>6</v>
      </c>
      <c r="E28">
        <v>16.399999999999999</v>
      </c>
      <c r="F28">
        <v>2.5</v>
      </c>
      <c r="G28">
        <v>312200</v>
      </c>
      <c r="H28">
        <v>5100</v>
      </c>
      <c r="I28">
        <v>7216</v>
      </c>
      <c r="J28">
        <v>15.43</v>
      </c>
      <c r="K28" s="130" t="s">
        <v>988</v>
      </c>
      <c r="M28" s="130" t="s">
        <v>883</v>
      </c>
      <c r="N28">
        <v>1.06</v>
      </c>
      <c r="O28">
        <v>5.09</v>
      </c>
      <c r="P28">
        <v>9.65</v>
      </c>
      <c r="Q28">
        <v>5.43</v>
      </c>
      <c r="R28" s="130" t="s">
        <v>1914</v>
      </c>
      <c r="S28">
        <v>39.549999999999997</v>
      </c>
      <c r="T28" s="130"/>
      <c r="U28">
        <v>579</v>
      </c>
      <c r="V28">
        <v>672</v>
      </c>
      <c r="X28" s="130"/>
    </row>
    <row r="29" spans="1:24" x14ac:dyDescent="0.25">
      <c r="A29" s="130" t="s">
        <v>750</v>
      </c>
      <c r="B29">
        <v>27</v>
      </c>
      <c r="C29" s="130" t="s">
        <v>881</v>
      </c>
      <c r="D29" s="130" t="s">
        <v>6</v>
      </c>
      <c r="E29">
        <v>0.44</v>
      </c>
      <c r="F29">
        <v>4.76</v>
      </c>
      <c r="G29">
        <v>29670600</v>
      </c>
      <c r="H29">
        <v>12903</v>
      </c>
      <c r="I29">
        <v>2277</v>
      </c>
      <c r="K29" s="130" t="s">
        <v>1043</v>
      </c>
      <c r="M29" s="130"/>
      <c r="N29">
        <v>0</v>
      </c>
      <c r="O29">
        <v>-11.47</v>
      </c>
      <c r="P29">
        <v>-15.27</v>
      </c>
      <c r="Q29">
        <v>9.33</v>
      </c>
      <c r="R29" s="130"/>
      <c r="S29">
        <v>79.08</v>
      </c>
      <c r="T29" s="130"/>
      <c r="X29" s="130"/>
    </row>
    <row r="30" spans="1:24" x14ac:dyDescent="0.25">
      <c r="A30" s="130" t="s">
        <v>749</v>
      </c>
      <c r="B30">
        <v>28</v>
      </c>
      <c r="C30" s="130" t="s">
        <v>890</v>
      </c>
      <c r="D30" s="130" t="s">
        <v>6</v>
      </c>
      <c r="E30">
        <v>2.94</v>
      </c>
      <c r="F30">
        <v>5</v>
      </c>
      <c r="G30">
        <v>5677500</v>
      </c>
      <c r="H30">
        <v>16103</v>
      </c>
      <c r="I30">
        <v>1188</v>
      </c>
      <c r="J30">
        <v>25.36</v>
      </c>
      <c r="K30" s="130" t="s">
        <v>2295</v>
      </c>
      <c r="M30" s="130" t="s">
        <v>880</v>
      </c>
      <c r="N30">
        <v>0.12</v>
      </c>
      <c r="O30">
        <v>8.51</v>
      </c>
      <c r="P30">
        <v>8.18</v>
      </c>
      <c r="Q30">
        <v>11.97</v>
      </c>
      <c r="R30" s="130" t="s">
        <v>942</v>
      </c>
      <c r="S30">
        <v>48.51</v>
      </c>
      <c r="T30" s="130"/>
      <c r="U30">
        <v>765</v>
      </c>
      <c r="V30">
        <v>647</v>
      </c>
      <c r="X30" s="130"/>
    </row>
    <row r="31" spans="1:24" x14ac:dyDescent="0.25">
      <c r="A31" s="130" t="s">
        <v>748</v>
      </c>
      <c r="B31">
        <v>29</v>
      </c>
      <c r="C31" s="130" t="s">
        <v>881</v>
      </c>
      <c r="D31" s="130" t="s">
        <v>6</v>
      </c>
      <c r="E31">
        <v>0.98</v>
      </c>
      <c r="F31">
        <v>3.16</v>
      </c>
      <c r="G31">
        <v>3714400</v>
      </c>
      <c r="H31">
        <v>3615</v>
      </c>
      <c r="I31">
        <v>1442</v>
      </c>
      <c r="J31">
        <v>16.690000000000001</v>
      </c>
      <c r="K31" s="130" t="s">
        <v>1057</v>
      </c>
      <c r="M31" s="130" t="s">
        <v>888</v>
      </c>
      <c r="N31">
        <v>0.06</v>
      </c>
      <c r="O31">
        <v>6.73</v>
      </c>
      <c r="P31">
        <v>7.24</v>
      </c>
      <c r="Q31">
        <v>5.7</v>
      </c>
      <c r="R31" s="130" t="s">
        <v>1909</v>
      </c>
      <c r="S31">
        <v>68.069999999999993</v>
      </c>
      <c r="T31" s="130"/>
      <c r="U31">
        <v>670</v>
      </c>
      <c r="V31">
        <v>605</v>
      </c>
      <c r="X31" s="130"/>
    </row>
    <row r="32" spans="1:24" x14ac:dyDescent="0.25">
      <c r="A32" s="130" t="s">
        <v>747</v>
      </c>
      <c r="B32">
        <v>30</v>
      </c>
      <c r="C32" s="130" t="s">
        <v>890</v>
      </c>
      <c r="D32" s="130" t="s">
        <v>6</v>
      </c>
      <c r="E32">
        <v>1.56</v>
      </c>
      <c r="F32">
        <v>0.65</v>
      </c>
      <c r="G32">
        <v>205040300</v>
      </c>
      <c r="H32">
        <v>327631</v>
      </c>
      <c r="I32">
        <v>2142</v>
      </c>
      <c r="K32" s="130" t="s">
        <v>1061</v>
      </c>
      <c r="M32" s="130"/>
      <c r="N32">
        <v>0</v>
      </c>
      <c r="O32">
        <v>-0.63</v>
      </c>
      <c r="P32">
        <v>-17.36</v>
      </c>
      <c r="Q32">
        <v>-35.15</v>
      </c>
      <c r="R32" s="130"/>
      <c r="S32">
        <v>33.36</v>
      </c>
      <c r="T32" s="130"/>
      <c r="X32" s="130"/>
    </row>
    <row r="33" spans="1:24" x14ac:dyDescent="0.25">
      <c r="A33" s="130" t="s">
        <v>746</v>
      </c>
      <c r="B33">
        <v>31</v>
      </c>
      <c r="C33" s="130" t="s">
        <v>881</v>
      </c>
      <c r="D33" s="130" t="s">
        <v>6</v>
      </c>
      <c r="E33">
        <v>1.4</v>
      </c>
      <c r="F33">
        <v>2.19</v>
      </c>
      <c r="G33">
        <v>378600</v>
      </c>
      <c r="H33">
        <v>527</v>
      </c>
      <c r="I33">
        <v>840</v>
      </c>
      <c r="J33">
        <v>27.79</v>
      </c>
      <c r="K33" s="130" t="s">
        <v>2355</v>
      </c>
      <c r="M33" s="130" t="s">
        <v>880</v>
      </c>
      <c r="N33">
        <v>0.05</v>
      </c>
      <c r="O33">
        <v>3.52</v>
      </c>
      <c r="P33">
        <v>3.56</v>
      </c>
      <c r="Q33">
        <v>2.99</v>
      </c>
      <c r="R33" s="130" t="s">
        <v>2379</v>
      </c>
      <c r="S33">
        <v>34.93</v>
      </c>
      <c r="T33" s="130"/>
      <c r="U33">
        <v>925</v>
      </c>
      <c r="V33">
        <v>907</v>
      </c>
      <c r="X33" s="130"/>
    </row>
    <row r="34" spans="1:24" x14ac:dyDescent="0.25">
      <c r="A34" s="130" t="s">
        <v>2359</v>
      </c>
      <c r="B34">
        <v>32</v>
      </c>
      <c r="C34" s="130" t="s">
        <v>881</v>
      </c>
      <c r="D34" s="130" t="s">
        <v>6</v>
      </c>
      <c r="E34">
        <v>1.6</v>
      </c>
      <c r="F34">
        <v>3.23</v>
      </c>
      <c r="G34">
        <v>11638300</v>
      </c>
      <c r="H34">
        <v>18537</v>
      </c>
      <c r="I34">
        <v>2888</v>
      </c>
      <c r="J34">
        <v>205.26</v>
      </c>
      <c r="K34" s="130" t="s">
        <v>2408</v>
      </c>
      <c r="M34" s="130"/>
      <c r="N34">
        <v>0.01</v>
      </c>
      <c r="O34">
        <v>4.25</v>
      </c>
      <c r="P34">
        <v>-0.31</v>
      </c>
      <c r="Q34">
        <v>5.12</v>
      </c>
      <c r="R34" s="130"/>
      <c r="S34">
        <v>50.8</v>
      </c>
      <c r="T34" s="130"/>
      <c r="V34">
        <v>1038</v>
      </c>
      <c r="X34" s="130"/>
    </row>
    <row r="35" spans="1:24" x14ac:dyDescent="0.25">
      <c r="A35" s="130" t="s">
        <v>745</v>
      </c>
      <c r="B35">
        <v>33</v>
      </c>
      <c r="C35" s="130" t="s">
        <v>890</v>
      </c>
      <c r="D35" s="130" t="s">
        <v>6</v>
      </c>
      <c r="E35">
        <v>2.38</v>
      </c>
      <c r="F35">
        <v>3.48</v>
      </c>
      <c r="G35">
        <v>251600</v>
      </c>
      <c r="H35">
        <v>594</v>
      </c>
      <c r="I35">
        <v>2695</v>
      </c>
      <c r="K35" s="130" t="s">
        <v>941</v>
      </c>
      <c r="M35" s="130"/>
      <c r="N35">
        <v>0</v>
      </c>
      <c r="O35">
        <v>-3.38</v>
      </c>
      <c r="P35">
        <v>-6.24</v>
      </c>
      <c r="Q35">
        <v>-2.56</v>
      </c>
      <c r="R35" s="130"/>
      <c r="S35">
        <v>30.01</v>
      </c>
      <c r="T35" s="130"/>
      <c r="X35" s="130"/>
    </row>
    <row r="36" spans="1:24" x14ac:dyDescent="0.25">
      <c r="A36" s="130" t="s">
        <v>744</v>
      </c>
      <c r="B36">
        <v>34</v>
      </c>
      <c r="C36" s="130" t="s">
        <v>890</v>
      </c>
      <c r="D36" s="130" t="s">
        <v>6</v>
      </c>
      <c r="E36">
        <v>193.5</v>
      </c>
      <c r="F36">
        <v>-0.77</v>
      </c>
      <c r="G36">
        <v>5700</v>
      </c>
      <c r="H36">
        <v>1096</v>
      </c>
      <c r="I36">
        <v>8359</v>
      </c>
      <c r="J36">
        <v>11.87</v>
      </c>
      <c r="K36" s="130" t="s">
        <v>962</v>
      </c>
      <c r="L36">
        <v>0.14000000000000001</v>
      </c>
      <c r="M36" s="130" t="s">
        <v>919</v>
      </c>
      <c r="N36">
        <v>16.3</v>
      </c>
      <c r="O36">
        <v>12.63</v>
      </c>
      <c r="P36">
        <v>11.53</v>
      </c>
      <c r="Q36">
        <v>11.98</v>
      </c>
      <c r="R36" s="130" t="s">
        <v>3507</v>
      </c>
      <c r="S36">
        <v>21.37</v>
      </c>
      <c r="T36" s="130"/>
      <c r="U36">
        <v>443</v>
      </c>
      <c r="V36">
        <v>315</v>
      </c>
      <c r="X36" s="130"/>
    </row>
    <row r="37" spans="1:24" x14ac:dyDescent="0.25">
      <c r="A37" s="130" t="s">
        <v>743</v>
      </c>
      <c r="B37">
        <v>35</v>
      </c>
      <c r="C37" s="130" t="s">
        <v>881</v>
      </c>
      <c r="D37" s="130" t="s">
        <v>6</v>
      </c>
      <c r="E37">
        <v>4.46</v>
      </c>
      <c r="F37">
        <v>2.29</v>
      </c>
      <c r="G37">
        <v>200900</v>
      </c>
      <c r="H37">
        <v>893</v>
      </c>
      <c r="I37">
        <v>2310</v>
      </c>
      <c r="J37">
        <v>15.95</v>
      </c>
      <c r="K37" s="130" t="s">
        <v>1018</v>
      </c>
      <c r="M37" s="130"/>
      <c r="N37">
        <v>0.28000000000000003</v>
      </c>
      <c r="O37">
        <v>5.8</v>
      </c>
      <c r="P37">
        <v>6.38</v>
      </c>
      <c r="Q37">
        <v>0.24</v>
      </c>
      <c r="R37" s="130"/>
      <c r="S37">
        <v>35.65</v>
      </c>
      <c r="T37" s="130"/>
      <c r="U37">
        <v>690</v>
      </c>
      <c r="V37">
        <v>639</v>
      </c>
      <c r="X37" s="130"/>
    </row>
    <row r="38" spans="1:24" x14ac:dyDescent="0.25">
      <c r="A38" s="130" t="s">
        <v>742</v>
      </c>
      <c r="B38">
        <v>36</v>
      </c>
      <c r="C38" s="130" t="s">
        <v>881</v>
      </c>
      <c r="D38" s="130" t="s">
        <v>6</v>
      </c>
      <c r="E38">
        <v>4.9400000000000004</v>
      </c>
      <c r="F38">
        <v>3.78</v>
      </c>
      <c r="G38">
        <v>6209700</v>
      </c>
      <c r="H38">
        <v>30336</v>
      </c>
      <c r="I38">
        <v>5118</v>
      </c>
      <c r="J38">
        <v>16.920000000000002</v>
      </c>
      <c r="K38" s="130" t="s">
        <v>1923</v>
      </c>
      <c r="L38">
        <v>1.43</v>
      </c>
      <c r="M38" s="130" t="s">
        <v>976</v>
      </c>
      <c r="N38">
        <v>0.28999999999999998</v>
      </c>
      <c r="O38">
        <v>11.5</v>
      </c>
      <c r="P38">
        <v>17.670000000000002</v>
      </c>
      <c r="Q38">
        <v>34.9</v>
      </c>
      <c r="R38" s="130" t="s">
        <v>3188</v>
      </c>
      <c r="S38">
        <v>43.65</v>
      </c>
      <c r="T38" s="130"/>
      <c r="U38">
        <v>427</v>
      </c>
      <c r="V38">
        <v>448</v>
      </c>
      <c r="X38" s="130"/>
    </row>
    <row r="39" spans="1:24" x14ac:dyDescent="0.25">
      <c r="A39" s="130" t="s">
        <v>741</v>
      </c>
      <c r="B39">
        <v>37</v>
      </c>
      <c r="C39" s="130" t="s">
        <v>881</v>
      </c>
      <c r="D39" s="130" t="s">
        <v>6</v>
      </c>
      <c r="E39">
        <v>6.1</v>
      </c>
      <c r="F39">
        <v>-3.17</v>
      </c>
      <c r="G39">
        <v>64700</v>
      </c>
      <c r="H39">
        <v>390</v>
      </c>
      <c r="I39">
        <v>6090</v>
      </c>
      <c r="J39">
        <v>19.02</v>
      </c>
      <c r="K39" s="130" t="s">
        <v>887</v>
      </c>
      <c r="M39" s="130" t="s">
        <v>930</v>
      </c>
      <c r="N39">
        <v>0.32</v>
      </c>
      <c r="O39">
        <v>5.69</v>
      </c>
      <c r="P39">
        <v>7.23</v>
      </c>
      <c r="Q39">
        <v>11.41</v>
      </c>
      <c r="R39" s="130" t="s">
        <v>3195</v>
      </c>
      <c r="S39">
        <v>17.96</v>
      </c>
      <c r="T39" s="130"/>
      <c r="U39">
        <v>708</v>
      </c>
      <c r="V39">
        <v>698</v>
      </c>
      <c r="X39" s="130"/>
    </row>
    <row r="40" spans="1:24" x14ac:dyDescent="0.25">
      <c r="A40" s="130" t="s">
        <v>740</v>
      </c>
      <c r="B40">
        <v>38</v>
      </c>
      <c r="C40" s="130" t="s">
        <v>881</v>
      </c>
      <c r="D40" s="130" t="s">
        <v>6</v>
      </c>
      <c r="E40">
        <v>19.3</v>
      </c>
      <c r="F40">
        <v>3.76</v>
      </c>
      <c r="G40">
        <v>12625800</v>
      </c>
      <c r="H40">
        <v>242340</v>
      </c>
      <c r="I40">
        <v>22195</v>
      </c>
      <c r="J40">
        <v>15.82</v>
      </c>
      <c r="K40" s="130" t="s">
        <v>911</v>
      </c>
      <c r="M40" s="130" t="s">
        <v>943</v>
      </c>
      <c r="N40">
        <v>1.22</v>
      </c>
      <c r="O40">
        <v>7.93</v>
      </c>
      <c r="P40">
        <v>10.32</v>
      </c>
      <c r="Q40">
        <v>74.62</v>
      </c>
      <c r="R40" s="130" t="s">
        <v>1821</v>
      </c>
      <c r="S40">
        <v>72.13</v>
      </c>
      <c r="T40" s="130"/>
      <c r="U40">
        <v>563</v>
      </c>
      <c r="V40">
        <v>533</v>
      </c>
      <c r="X40" s="130"/>
    </row>
    <row r="41" spans="1:24" x14ac:dyDescent="0.25">
      <c r="A41" s="130" t="s">
        <v>739</v>
      </c>
      <c r="B41">
        <v>39</v>
      </c>
      <c r="C41" s="130" t="s">
        <v>881</v>
      </c>
      <c r="D41" s="130" t="s">
        <v>6</v>
      </c>
      <c r="E41">
        <v>7.3</v>
      </c>
      <c r="F41">
        <v>2.1</v>
      </c>
      <c r="G41">
        <v>33500</v>
      </c>
      <c r="H41">
        <v>241</v>
      </c>
      <c r="I41">
        <v>6826</v>
      </c>
      <c r="J41">
        <v>6.14</v>
      </c>
      <c r="K41" s="130" t="s">
        <v>989</v>
      </c>
      <c r="M41" s="130" t="s">
        <v>880</v>
      </c>
      <c r="N41">
        <v>1.19</v>
      </c>
      <c r="O41">
        <v>15.16</v>
      </c>
      <c r="P41">
        <v>29.84</v>
      </c>
      <c r="Q41">
        <v>66.89</v>
      </c>
      <c r="R41" s="130" t="s">
        <v>994</v>
      </c>
      <c r="S41">
        <v>20.84</v>
      </c>
      <c r="T41" s="130"/>
      <c r="U41">
        <v>101</v>
      </c>
      <c r="V41">
        <v>138</v>
      </c>
      <c r="X41" s="130"/>
    </row>
    <row r="42" spans="1:24" x14ac:dyDescent="0.25">
      <c r="A42" s="130" t="s">
        <v>738</v>
      </c>
      <c r="B42">
        <v>40</v>
      </c>
      <c r="C42" s="130" t="s">
        <v>890</v>
      </c>
      <c r="D42" s="130" t="s">
        <v>6</v>
      </c>
      <c r="E42">
        <v>4.08</v>
      </c>
      <c r="F42">
        <v>4.08</v>
      </c>
      <c r="G42">
        <v>1867000</v>
      </c>
      <c r="H42">
        <v>7518</v>
      </c>
      <c r="I42">
        <v>1959</v>
      </c>
      <c r="J42">
        <v>2.4900000000000002</v>
      </c>
      <c r="K42" s="130" t="s">
        <v>1039</v>
      </c>
      <c r="M42" s="130" t="s">
        <v>1321</v>
      </c>
      <c r="N42">
        <v>1.64</v>
      </c>
      <c r="O42">
        <v>29.06</v>
      </c>
      <c r="P42">
        <v>35.69</v>
      </c>
      <c r="Q42">
        <v>12.2</v>
      </c>
      <c r="R42" s="130" t="s">
        <v>3508</v>
      </c>
      <c r="S42">
        <v>30.67</v>
      </c>
      <c r="T42" s="130"/>
      <c r="U42">
        <v>39</v>
      </c>
      <c r="V42">
        <v>30</v>
      </c>
      <c r="X42" s="130"/>
    </row>
    <row r="43" spans="1:24" x14ac:dyDescent="0.25">
      <c r="A43" s="130" t="s">
        <v>1799</v>
      </c>
      <c r="B43">
        <v>41</v>
      </c>
      <c r="C43" s="130" t="s">
        <v>884</v>
      </c>
      <c r="D43" s="130" t="s">
        <v>6</v>
      </c>
      <c r="E43">
        <v>5.15</v>
      </c>
      <c r="F43">
        <v>0.98</v>
      </c>
      <c r="G43">
        <v>621100</v>
      </c>
      <c r="H43">
        <v>3162</v>
      </c>
      <c r="I43">
        <v>3090</v>
      </c>
      <c r="J43">
        <v>15.34</v>
      </c>
      <c r="K43" s="130" t="s">
        <v>3172</v>
      </c>
      <c r="M43" s="130" t="s">
        <v>894</v>
      </c>
      <c r="N43">
        <v>0.34</v>
      </c>
      <c r="O43">
        <v>12.95</v>
      </c>
      <c r="P43">
        <v>20.92</v>
      </c>
      <c r="Q43">
        <v>11.11</v>
      </c>
      <c r="R43" s="130" t="s">
        <v>2318</v>
      </c>
      <c r="S43">
        <v>40.75</v>
      </c>
      <c r="T43" s="130"/>
      <c r="U43">
        <v>357</v>
      </c>
      <c r="V43">
        <v>382</v>
      </c>
      <c r="X43" s="130"/>
    </row>
    <row r="44" spans="1:24" x14ac:dyDescent="0.25">
      <c r="A44" s="130" t="s">
        <v>737</v>
      </c>
      <c r="B44">
        <v>42</v>
      </c>
      <c r="C44" s="130" t="s">
        <v>881</v>
      </c>
      <c r="D44" s="130" t="s">
        <v>6</v>
      </c>
      <c r="E44">
        <v>1.21</v>
      </c>
      <c r="F44">
        <v>7.08</v>
      </c>
      <c r="G44">
        <v>14411900</v>
      </c>
      <c r="H44">
        <v>16950</v>
      </c>
      <c r="I44">
        <v>5041</v>
      </c>
      <c r="K44" s="130" t="s">
        <v>1772</v>
      </c>
      <c r="M44" s="130"/>
      <c r="N44">
        <v>0</v>
      </c>
      <c r="O44">
        <v>-0.09</v>
      </c>
      <c r="P44">
        <v>-4.8899999999999997</v>
      </c>
      <c r="Q44">
        <v>-31.41</v>
      </c>
      <c r="R44" s="130"/>
      <c r="S44">
        <v>52.44</v>
      </c>
      <c r="T44" s="130"/>
      <c r="X44" s="130"/>
    </row>
    <row r="45" spans="1:24" x14ac:dyDescent="0.25">
      <c r="A45" s="130" t="s">
        <v>736</v>
      </c>
      <c r="B45">
        <v>43</v>
      </c>
      <c r="C45" s="130" t="s">
        <v>881</v>
      </c>
      <c r="D45" s="130" t="s">
        <v>6</v>
      </c>
      <c r="E45">
        <v>67.5</v>
      </c>
      <c r="F45">
        <v>0.75</v>
      </c>
      <c r="G45">
        <v>30790800</v>
      </c>
      <c r="H45">
        <v>2074123</v>
      </c>
      <c r="I45">
        <v>964285</v>
      </c>
      <c r="K45" s="130" t="s">
        <v>3509</v>
      </c>
      <c r="M45" s="130"/>
      <c r="N45">
        <v>0</v>
      </c>
      <c r="O45">
        <v>-9.35</v>
      </c>
      <c r="P45">
        <v>-14.84</v>
      </c>
      <c r="Q45">
        <v>-131.47</v>
      </c>
      <c r="R45" s="130"/>
      <c r="S45">
        <v>30</v>
      </c>
      <c r="T45" s="130"/>
      <c r="X45" s="130"/>
    </row>
    <row r="46" spans="1:24" x14ac:dyDescent="0.25">
      <c r="A46" s="130" t="s">
        <v>735</v>
      </c>
      <c r="B46">
        <v>44</v>
      </c>
      <c r="C46" s="130" t="s">
        <v>881</v>
      </c>
      <c r="D46" s="130" t="s">
        <v>6</v>
      </c>
      <c r="E46">
        <v>10.9</v>
      </c>
      <c r="F46">
        <v>0.93</v>
      </c>
      <c r="G46">
        <v>11560800</v>
      </c>
      <c r="H46">
        <v>126411</v>
      </c>
      <c r="I46">
        <v>34290</v>
      </c>
      <c r="J46">
        <v>7.04</v>
      </c>
      <c r="K46" s="130" t="s">
        <v>963</v>
      </c>
      <c r="M46" s="130" t="s">
        <v>938</v>
      </c>
      <c r="N46">
        <v>1.55</v>
      </c>
      <c r="O46">
        <v>9.99</v>
      </c>
      <c r="P46">
        <v>15.01</v>
      </c>
      <c r="Q46">
        <v>15.93</v>
      </c>
      <c r="R46" s="130" t="s">
        <v>2373</v>
      </c>
      <c r="S46">
        <v>64.48</v>
      </c>
      <c r="T46" s="130"/>
      <c r="U46">
        <v>258</v>
      </c>
      <c r="V46">
        <v>282</v>
      </c>
      <c r="X46" s="130"/>
    </row>
    <row r="47" spans="1:24" x14ac:dyDescent="0.25">
      <c r="A47" s="130" t="s">
        <v>734</v>
      </c>
      <c r="B47">
        <v>45</v>
      </c>
      <c r="C47" s="130" t="s">
        <v>881</v>
      </c>
      <c r="D47" s="130" t="s">
        <v>6</v>
      </c>
      <c r="E47">
        <v>4.9000000000000004</v>
      </c>
      <c r="F47">
        <v>2.5099999999999998</v>
      </c>
      <c r="G47">
        <v>97800</v>
      </c>
      <c r="H47">
        <v>473</v>
      </c>
      <c r="I47">
        <v>2940</v>
      </c>
      <c r="J47">
        <v>42.8</v>
      </c>
      <c r="K47" s="130" t="s">
        <v>3510</v>
      </c>
      <c r="M47" s="130" t="s">
        <v>924</v>
      </c>
      <c r="N47">
        <v>0.11</v>
      </c>
      <c r="O47">
        <v>13.47</v>
      </c>
      <c r="P47">
        <v>12.25</v>
      </c>
      <c r="Q47">
        <v>26.32</v>
      </c>
      <c r="R47" s="130" t="s">
        <v>1310</v>
      </c>
      <c r="S47">
        <v>32.17</v>
      </c>
      <c r="T47" s="130"/>
      <c r="U47">
        <v>746</v>
      </c>
      <c r="V47">
        <v>620</v>
      </c>
      <c r="X47" s="130"/>
    </row>
    <row r="48" spans="1:24" x14ac:dyDescent="0.25">
      <c r="A48" s="130" t="s">
        <v>733</v>
      </c>
      <c r="B48">
        <v>46</v>
      </c>
      <c r="C48" s="130" t="s">
        <v>881</v>
      </c>
      <c r="D48" s="130" t="s">
        <v>6</v>
      </c>
      <c r="E48">
        <v>6.7</v>
      </c>
      <c r="F48">
        <v>3.08</v>
      </c>
      <c r="G48">
        <v>7214400</v>
      </c>
      <c r="H48">
        <v>47723</v>
      </c>
      <c r="I48">
        <v>4422</v>
      </c>
      <c r="J48">
        <v>21</v>
      </c>
      <c r="K48" s="130" t="s">
        <v>1903</v>
      </c>
      <c r="M48" s="130" t="s">
        <v>934</v>
      </c>
      <c r="N48">
        <v>0.32</v>
      </c>
      <c r="O48">
        <v>6.03</v>
      </c>
      <c r="P48">
        <v>8.84</v>
      </c>
      <c r="Q48">
        <v>5.03</v>
      </c>
      <c r="R48" s="130" t="s">
        <v>915</v>
      </c>
      <c r="S48">
        <v>52.6</v>
      </c>
      <c r="T48" s="130"/>
      <c r="U48">
        <v>618</v>
      </c>
      <c r="V48">
        <v>610</v>
      </c>
      <c r="X48" s="130"/>
    </row>
    <row r="49" spans="1:24" x14ac:dyDescent="0.25">
      <c r="A49" s="130" t="s">
        <v>732</v>
      </c>
      <c r="B49">
        <v>47</v>
      </c>
      <c r="C49" s="130" t="s">
        <v>881</v>
      </c>
      <c r="D49" s="130" t="s">
        <v>232</v>
      </c>
      <c r="E49">
        <v>0.04</v>
      </c>
      <c r="F49">
        <v>0</v>
      </c>
      <c r="G49">
        <v>0</v>
      </c>
      <c r="H49">
        <v>0</v>
      </c>
      <c r="I49">
        <v>160</v>
      </c>
      <c r="K49" s="130"/>
      <c r="L49">
        <v>-17.02</v>
      </c>
      <c r="M49" s="130"/>
      <c r="N49">
        <v>0</v>
      </c>
      <c r="O49">
        <v>-1.48</v>
      </c>
      <c r="Q49">
        <v>-54.55</v>
      </c>
      <c r="R49" s="130"/>
      <c r="S49">
        <v>43.24</v>
      </c>
      <c r="T49" s="130"/>
      <c r="X49" s="130"/>
    </row>
    <row r="50" spans="1:24" x14ac:dyDescent="0.25">
      <c r="A50" s="130" t="s">
        <v>731</v>
      </c>
      <c r="B50">
        <v>48</v>
      </c>
      <c r="C50" s="130" t="s">
        <v>890</v>
      </c>
      <c r="D50" s="130" t="s">
        <v>6</v>
      </c>
      <c r="E50">
        <v>3.68</v>
      </c>
      <c r="F50">
        <v>-3.66</v>
      </c>
      <c r="G50">
        <v>1625900</v>
      </c>
      <c r="H50">
        <v>5924</v>
      </c>
      <c r="I50">
        <v>1030</v>
      </c>
      <c r="J50">
        <v>17.63</v>
      </c>
      <c r="K50" s="130" t="s">
        <v>1902</v>
      </c>
      <c r="M50" s="130" t="s">
        <v>920</v>
      </c>
      <c r="N50">
        <v>0.21</v>
      </c>
      <c r="O50">
        <v>10.48</v>
      </c>
      <c r="P50">
        <v>15.77</v>
      </c>
      <c r="Q50">
        <v>4.9400000000000004</v>
      </c>
      <c r="R50" s="130" t="s">
        <v>2309</v>
      </c>
      <c r="S50">
        <v>41.27</v>
      </c>
      <c r="T50" s="130"/>
      <c r="U50">
        <v>452</v>
      </c>
      <c r="V50">
        <v>454</v>
      </c>
      <c r="X50" s="130"/>
    </row>
    <row r="51" spans="1:24" x14ac:dyDescent="0.25">
      <c r="A51" s="130" t="s">
        <v>730</v>
      </c>
      <c r="B51">
        <v>49</v>
      </c>
      <c r="C51" s="130" t="s">
        <v>881</v>
      </c>
      <c r="D51" s="130" t="s">
        <v>6</v>
      </c>
      <c r="E51">
        <v>5.6</v>
      </c>
      <c r="F51">
        <v>0.9</v>
      </c>
      <c r="G51">
        <v>1411300</v>
      </c>
      <c r="H51">
        <v>7835</v>
      </c>
      <c r="I51">
        <v>5366</v>
      </c>
      <c r="J51">
        <v>18.05</v>
      </c>
      <c r="K51" s="130" t="s">
        <v>997</v>
      </c>
      <c r="M51" s="130" t="s">
        <v>1036</v>
      </c>
      <c r="N51">
        <v>0.31</v>
      </c>
      <c r="O51">
        <v>15.79</v>
      </c>
      <c r="P51">
        <v>14.77</v>
      </c>
      <c r="Q51">
        <v>12.85</v>
      </c>
      <c r="R51" s="130" t="s">
        <v>1925</v>
      </c>
      <c r="S51">
        <v>32.94</v>
      </c>
      <c r="T51" s="130"/>
      <c r="U51">
        <v>485</v>
      </c>
      <c r="V51">
        <v>378</v>
      </c>
      <c r="X51" s="130"/>
    </row>
    <row r="52" spans="1:24" x14ac:dyDescent="0.25">
      <c r="A52" s="130" t="s">
        <v>729</v>
      </c>
      <c r="B52">
        <v>50</v>
      </c>
      <c r="C52" s="130" t="s">
        <v>881</v>
      </c>
      <c r="D52" s="130" t="s">
        <v>95</v>
      </c>
      <c r="E52">
        <v>0.02</v>
      </c>
      <c r="F52">
        <v>0</v>
      </c>
      <c r="G52">
        <v>56460800</v>
      </c>
      <c r="H52">
        <v>1287</v>
      </c>
      <c r="I52">
        <v>1874</v>
      </c>
      <c r="K52" s="130" t="s">
        <v>1410</v>
      </c>
      <c r="M52" s="130"/>
      <c r="N52">
        <v>0</v>
      </c>
      <c r="O52">
        <v>-7.56</v>
      </c>
      <c r="P52">
        <v>-17.43</v>
      </c>
      <c r="Q52">
        <v>-38.97</v>
      </c>
      <c r="R52" s="130"/>
      <c r="S52">
        <v>54.89</v>
      </c>
      <c r="T52" s="130"/>
      <c r="X52" s="130"/>
    </row>
    <row r="53" spans="1:24" x14ac:dyDescent="0.25">
      <c r="A53" s="130" t="s">
        <v>728</v>
      </c>
      <c r="B53">
        <v>51</v>
      </c>
      <c r="C53" s="130" t="s">
        <v>890</v>
      </c>
      <c r="D53" s="130" t="s">
        <v>6</v>
      </c>
      <c r="E53">
        <v>0.55000000000000004</v>
      </c>
      <c r="F53">
        <v>1.85</v>
      </c>
      <c r="G53">
        <v>19755700</v>
      </c>
      <c r="H53">
        <v>10700</v>
      </c>
      <c r="I53">
        <v>3252</v>
      </c>
      <c r="J53">
        <v>20.6</v>
      </c>
      <c r="K53" s="130" t="s">
        <v>909</v>
      </c>
      <c r="M53" s="130"/>
      <c r="N53">
        <v>0.03</v>
      </c>
      <c r="O53">
        <v>3.19</v>
      </c>
      <c r="P53">
        <v>3.3</v>
      </c>
      <c r="Q53">
        <v>20.239999999999998</v>
      </c>
      <c r="R53" s="130"/>
      <c r="S53">
        <v>60.13</v>
      </c>
      <c r="T53" s="130"/>
      <c r="U53">
        <v>847</v>
      </c>
      <c r="V53">
        <v>838</v>
      </c>
      <c r="X53" s="130"/>
    </row>
    <row r="54" spans="1:24" x14ac:dyDescent="0.25">
      <c r="A54" s="130" t="s">
        <v>727</v>
      </c>
      <c r="B54">
        <v>52</v>
      </c>
      <c r="C54" s="130" t="s">
        <v>890</v>
      </c>
      <c r="D54" s="130" t="s">
        <v>6</v>
      </c>
      <c r="E54">
        <v>3.64</v>
      </c>
      <c r="F54">
        <v>4.5999999999999996</v>
      </c>
      <c r="G54">
        <v>7257900</v>
      </c>
      <c r="H54">
        <v>26488</v>
      </c>
      <c r="I54">
        <v>2184</v>
      </c>
      <c r="K54" s="130" t="s">
        <v>3511</v>
      </c>
      <c r="L54">
        <v>1.29</v>
      </c>
      <c r="M54" s="130"/>
      <c r="N54">
        <v>0</v>
      </c>
      <c r="O54">
        <v>-2.86</v>
      </c>
      <c r="P54">
        <v>-12.56</v>
      </c>
      <c r="Q54">
        <v>-5.2</v>
      </c>
      <c r="R54" s="130"/>
      <c r="S54">
        <v>31.36</v>
      </c>
      <c r="T54" s="130"/>
      <c r="X54" s="130"/>
    </row>
    <row r="55" spans="1:24" x14ac:dyDescent="0.25">
      <c r="A55" s="130" t="s">
        <v>726</v>
      </c>
      <c r="B55">
        <v>53</v>
      </c>
      <c r="C55" s="130" t="s">
        <v>881</v>
      </c>
      <c r="D55" s="130" t="s">
        <v>6</v>
      </c>
      <c r="E55">
        <v>1</v>
      </c>
      <c r="F55">
        <v>4.17</v>
      </c>
      <c r="G55">
        <v>2873200</v>
      </c>
      <c r="H55">
        <v>2859</v>
      </c>
      <c r="I55">
        <v>466</v>
      </c>
      <c r="J55">
        <v>77.52</v>
      </c>
      <c r="K55" s="130" t="s">
        <v>2298</v>
      </c>
      <c r="L55">
        <v>0.2</v>
      </c>
      <c r="M55" s="130"/>
      <c r="N55">
        <v>0.01</v>
      </c>
      <c r="O55">
        <v>2.9</v>
      </c>
      <c r="P55">
        <v>2.84</v>
      </c>
      <c r="Q55">
        <v>2.31</v>
      </c>
      <c r="R55" s="130"/>
      <c r="S55">
        <v>34.979999999999997</v>
      </c>
      <c r="T55" s="130"/>
      <c r="U55">
        <v>1077</v>
      </c>
      <c r="V55">
        <v>1072</v>
      </c>
      <c r="X55" s="130"/>
    </row>
    <row r="56" spans="1:24" x14ac:dyDescent="0.25">
      <c r="A56" s="130" t="s">
        <v>725</v>
      </c>
      <c r="B56">
        <v>54</v>
      </c>
      <c r="C56" s="130" t="s">
        <v>881</v>
      </c>
      <c r="D56" s="130" t="s">
        <v>6</v>
      </c>
      <c r="E56">
        <v>7.8</v>
      </c>
      <c r="F56">
        <v>0</v>
      </c>
      <c r="G56">
        <v>32500</v>
      </c>
      <c r="H56">
        <v>251</v>
      </c>
      <c r="I56">
        <v>2004</v>
      </c>
      <c r="J56">
        <v>17.239999999999998</v>
      </c>
      <c r="K56" s="130" t="s">
        <v>957</v>
      </c>
      <c r="M56" s="130" t="s">
        <v>886</v>
      </c>
      <c r="N56">
        <v>0.45</v>
      </c>
      <c r="O56">
        <v>9.24</v>
      </c>
      <c r="P56">
        <v>9.0299999999999994</v>
      </c>
      <c r="Q56">
        <v>8.9499999999999993</v>
      </c>
      <c r="R56" s="130" t="s">
        <v>2372</v>
      </c>
      <c r="S56">
        <v>28.47</v>
      </c>
      <c r="T56" s="130"/>
      <c r="U56">
        <v>629</v>
      </c>
      <c r="V56">
        <v>513</v>
      </c>
      <c r="X56" s="130"/>
    </row>
    <row r="57" spans="1:24" x14ac:dyDescent="0.25">
      <c r="A57" s="130" t="s">
        <v>724</v>
      </c>
      <c r="B57">
        <v>55</v>
      </c>
      <c r="C57" s="130" t="s">
        <v>881</v>
      </c>
      <c r="D57" s="130" t="s">
        <v>6</v>
      </c>
      <c r="E57">
        <v>17.100000000000001</v>
      </c>
      <c r="F57">
        <v>5.56</v>
      </c>
      <c r="G57">
        <v>5498900</v>
      </c>
      <c r="H57">
        <v>92520</v>
      </c>
      <c r="I57">
        <v>7911</v>
      </c>
      <c r="J57">
        <v>16.57</v>
      </c>
      <c r="K57" s="130" t="s">
        <v>3512</v>
      </c>
      <c r="M57" s="130" t="s">
        <v>943</v>
      </c>
      <c r="N57">
        <v>1.03</v>
      </c>
      <c r="O57">
        <v>48.38</v>
      </c>
      <c r="P57">
        <v>65.25</v>
      </c>
      <c r="Q57">
        <v>22.22</v>
      </c>
      <c r="R57" s="130" t="s">
        <v>3513</v>
      </c>
      <c r="S57">
        <v>55.13</v>
      </c>
      <c r="T57" s="130"/>
      <c r="U57">
        <v>272</v>
      </c>
      <c r="V57">
        <v>269</v>
      </c>
      <c r="X57" s="130"/>
    </row>
    <row r="58" spans="1:24" x14ac:dyDescent="0.25">
      <c r="A58" s="130" t="s">
        <v>723</v>
      </c>
      <c r="B58">
        <v>56</v>
      </c>
      <c r="C58" s="130" t="s">
        <v>881</v>
      </c>
      <c r="D58" s="130" t="s">
        <v>6</v>
      </c>
      <c r="E58">
        <v>2.96</v>
      </c>
      <c r="F58">
        <v>8.0299999999999994</v>
      </c>
      <c r="G58">
        <v>2290200</v>
      </c>
      <c r="H58">
        <v>6579</v>
      </c>
      <c r="I58">
        <v>2149</v>
      </c>
      <c r="K58" s="130" t="s">
        <v>3514</v>
      </c>
      <c r="L58">
        <v>8.15</v>
      </c>
      <c r="M58" s="130"/>
      <c r="N58">
        <v>0</v>
      </c>
      <c r="O58">
        <v>1.08</v>
      </c>
      <c r="P58">
        <v>-20.65</v>
      </c>
      <c r="Q58">
        <v>0.46</v>
      </c>
      <c r="R58" s="130"/>
      <c r="S58">
        <v>18.62</v>
      </c>
      <c r="T58" s="130"/>
      <c r="X58" s="130"/>
    </row>
    <row r="59" spans="1:24" x14ac:dyDescent="0.25">
      <c r="A59" s="130" t="s">
        <v>722</v>
      </c>
      <c r="B59">
        <v>57</v>
      </c>
      <c r="C59" s="130" t="s">
        <v>881</v>
      </c>
      <c r="D59" s="130" t="s">
        <v>6</v>
      </c>
      <c r="E59">
        <v>3.92</v>
      </c>
      <c r="F59">
        <v>2.08</v>
      </c>
      <c r="G59">
        <v>248900</v>
      </c>
      <c r="H59">
        <v>955</v>
      </c>
      <c r="I59">
        <v>2156</v>
      </c>
      <c r="J59">
        <v>19.97</v>
      </c>
      <c r="K59" s="130" t="s">
        <v>899</v>
      </c>
      <c r="M59" s="130" t="s">
        <v>1001</v>
      </c>
      <c r="N59">
        <v>0.2</v>
      </c>
      <c r="O59">
        <v>5.69</v>
      </c>
      <c r="P59">
        <v>6.41</v>
      </c>
      <c r="Q59">
        <v>1.53</v>
      </c>
      <c r="R59" s="130" t="s">
        <v>3515</v>
      </c>
      <c r="S59">
        <v>29.05</v>
      </c>
      <c r="T59" s="130"/>
      <c r="U59">
        <v>755</v>
      </c>
      <c r="V59">
        <v>714</v>
      </c>
      <c r="X59" s="130"/>
    </row>
    <row r="60" spans="1:24" x14ac:dyDescent="0.25">
      <c r="A60" s="130" t="s">
        <v>721</v>
      </c>
      <c r="B60">
        <v>58</v>
      </c>
      <c r="C60" s="130" t="s">
        <v>881</v>
      </c>
      <c r="D60" s="130" t="s">
        <v>6</v>
      </c>
      <c r="E60">
        <v>6.25</v>
      </c>
      <c r="F60">
        <v>4.17</v>
      </c>
      <c r="G60">
        <v>15300</v>
      </c>
      <c r="H60">
        <v>94</v>
      </c>
      <c r="I60">
        <v>2000</v>
      </c>
      <c r="K60" s="130" t="s">
        <v>1321</v>
      </c>
      <c r="M60" s="130"/>
      <c r="N60">
        <v>0</v>
      </c>
      <c r="O60">
        <v>-0.83</v>
      </c>
      <c r="P60">
        <v>-3.77</v>
      </c>
      <c r="Q60">
        <v>-32.49</v>
      </c>
      <c r="R60" s="130"/>
      <c r="S60">
        <v>27.62</v>
      </c>
      <c r="T60" s="130"/>
      <c r="X60" s="130"/>
    </row>
    <row r="61" spans="1:24" x14ac:dyDescent="0.25">
      <c r="A61" s="130" t="s">
        <v>720</v>
      </c>
      <c r="B61">
        <v>59</v>
      </c>
      <c r="C61" s="130" t="s">
        <v>881</v>
      </c>
      <c r="D61" s="130" t="s">
        <v>6</v>
      </c>
      <c r="E61">
        <v>17.3</v>
      </c>
      <c r="F61">
        <v>0</v>
      </c>
      <c r="G61">
        <v>15081400</v>
      </c>
      <c r="H61">
        <v>263483</v>
      </c>
      <c r="I61">
        <v>14084</v>
      </c>
      <c r="J61">
        <v>13.07</v>
      </c>
      <c r="K61" s="130" t="s">
        <v>2398</v>
      </c>
      <c r="M61" s="130" t="s">
        <v>903</v>
      </c>
      <c r="N61">
        <v>1.32</v>
      </c>
      <c r="O61">
        <v>17.989999999999998</v>
      </c>
      <c r="P61">
        <v>26.92</v>
      </c>
      <c r="Q61">
        <v>8.6300000000000008</v>
      </c>
      <c r="R61" s="130" t="s">
        <v>2393</v>
      </c>
      <c r="S61">
        <v>38.42</v>
      </c>
      <c r="T61" s="130"/>
      <c r="U61">
        <v>268</v>
      </c>
      <c r="V61">
        <v>269</v>
      </c>
      <c r="X61" s="130"/>
    </row>
    <row r="62" spans="1:24" x14ac:dyDescent="0.25">
      <c r="A62" s="130" t="s">
        <v>719</v>
      </c>
      <c r="B62">
        <v>60</v>
      </c>
      <c r="C62" s="130" t="s">
        <v>881</v>
      </c>
      <c r="D62" s="130" t="s">
        <v>6</v>
      </c>
      <c r="E62">
        <v>2.1</v>
      </c>
      <c r="F62">
        <v>2.94</v>
      </c>
      <c r="G62">
        <v>198200</v>
      </c>
      <c r="H62">
        <v>412</v>
      </c>
      <c r="I62">
        <v>542</v>
      </c>
      <c r="J62">
        <v>25.16</v>
      </c>
      <c r="K62" s="130" t="s">
        <v>1010</v>
      </c>
      <c r="M62" s="130" t="s">
        <v>904</v>
      </c>
      <c r="N62">
        <v>0.08</v>
      </c>
      <c r="O62">
        <v>0.63</v>
      </c>
      <c r="P62">
        <v>-0.8</v>
      </c>
      <c r="Q62">
        <v>-6.62</v>
      </c>
      <c r="R62" s="130" t="s">
        <v>2598</v>
      </c>
      <c r="S62">
        <v>65.14</v>
      </c>
      <c r="T62" s="130"/>
      <c r="U62">
        <v>863</v>
      </c>
      <c r="V62">
        <v>831</v>
      </c>
      <c r="X62" s="130"/>
    </row>
    <row r="63" spans="1:24" x14ac:dyDescent="0.25">
      <c r="A63" s="130" t="s">
        <v>718</v>
      </c>
      <c r="B63">
        <v>61</v>
      </c>
      <c r="C63" s="130" t="s">
        <v>890</v>
      </c>
      <c r="D63" s="130" t="s">
        <v>6</v>
      </c>
      <c r="E63">
        <v>42.25</v>
      </c>
      <c r="F63">
        <v>4.97</v>
      </c>
      <c r="G63">
        <v>2343200</v>
      </c>
      <c r="H63">
        <v>97741</v>
      </c>
      <c r="I63">
        <v>22301</v>
      </c>
      <c r="J63">
        <v>17.46</v>
      </c>
      <c r="K63" s="130" t="s">
        <v>1814</v>
      </c>
      <c r="M63" s="130" t="s">
        <v>940</v>
      </c>
      <c r="N63">
        <v>2.42</v>
      </c>
      <c r="O63">
        <v>4.99</v>
      </c>
      <c r="P63">
        <v>16.399999999999999</v>
      </c>
      <c r="Q63">
        <v>26.98</v>
      </c>
      <c r="R63" s="130" t="s">
        <v>1013</v>
      </c>
      <c r="S63">
        <v>41.9</v>
      </c>
      <c r="T63" s="130"/>
      <c r="U63">
        <v>458</v>
      </c>
      <c r="V63">
        <v>712</v>
      </c>
      <c r="X63" s="130"/>
    </row>
    <row r="64" spans="1:24" x14ac:dyDescent="0.25">
      <c r="A64" s="130" t="s">
        <v>717</v>
      </c>
      <c r="B64">
        <v>62</v>
      </c>
      <c r="C64" s="130" t="s">
        <v>881</v>
      </c>
      <c r="D64" s="130" t="s">
        <v>6</v>
      </c>
      <c r="E64">
        <v>3.8</v>
      </c>
      <c r="F64">
        <v>-2.56</v>
      </c>
      <c r="G64">
        <v>60400</v>
      </c>
      <c r="H64">
        <v>228</v>
      </c>
      <c r="I64">
        <v>711</v>
      </c>
      <c r="J64">
        <v>43.34</v>
      </c>
      <c r="K64" s="130" t="s">
        <v>2418</v>
      </c>
      <c r="M64" s="130" t="s">
        <v>894</v>
      </c>
      <c r="N64">
        <v>0.09</v>
      </c>
      <c r="O64">
        <v>5.41</v>
      </c>
      <c r="P64">
        <v>5.39</v>
      </c>
      <c r="Q64">
        <v>14.99</v>
      </c>
      <c r="R64" s="130" t="s">
        <v>1996</v>
      </c>
      <c r="S64">
        <v>25.54</v>
      </c>
      <c r="T64" s="130"/>
      <c r="U64">
        <v>965</v>
      </c>
      <c r="V64">
        <v>908</v>
      </c>
      <c r="X64" s="130"/>
    </row>
    <row r="65" spans="1:24" x14ac:dyDescent="0.25">
      <c r="A65" s="130" t="s">
        <v>716</v>
      </c>
      <c r="B65">
        <v>63</v>
      </c>
      <c r="C65" s="130" t="s">
        <v>881</v>
      </c>
      <c r="D65" s="130" t="s">
        <v>6</v>
      </c>
      <c r="E65">
        <v>3.18</v>
      </c>
      <c r="F65">
        <v>3.25</v>
      </c>
      <c r="G65">
        <v>6214300</v>
      </c>
      <c r="H65">
        <v>19558</v>
      </c>
      <c r="I65">
        <v>6696</v>
      </c>
      <c r="J65">
        <v>6.85</v>
      </c>
      <c r="K65" s="130" t="s">
        <v>962</v>
      </c>
      <c r="M65" s="130" t="s">
        <v>920</v>
      </c>
      <c r="N65">
        <v>0.46</v>
      </c>
      <c r="O65">
        <v>8</v>
      </c>
      <c r="P65">
        <v>15.1</v>
      </c>
      <c r="Q65">
        <v>22.26</v>
      </c>
      <c r="R65" s="130" t="s">
        <v>3174</v>
      </c>
      <c r="S65">
        <v>74.09</v>
      </c>
      <c r="T65" s="130"/>
      <c r="U65">
        <v>181</v>
      </c>
      <c r="V65">
        <v>250</v>
      </c>
      <c r="X65" s="130"/>
    </row>
    <row r="66" spans="1:24" x14ac:dyDescent="0.25">
      <c r="A66" s="130" t="s">
        <v>818</v>
      </c>
      <c r="B66">
        <v>64</v>
      </c>
      <c r="C66" s="130" t="s">
        <v>884</v>
      </c>
      <c r="D66" s="130" t="s">
        <v>6</v>
      </c>
      <c r="E66">
        <v>8</v>
      </c>
      <c r="F66">
        <v>-0.62</v>
      </c>
      <c r="G66">
        <v>1231000</v>
      </c>
      <c r="H66">
        <v>9829</v>
      </c>
      <c r="I66">
        <v>6849</v>
      </c>
      <c r="J66">
        <v>7.99</v>
      </c>
      <c r="K66" s="130" t="s">
        <v>914</v>
      </c>
      <c r="M66" s="130" t="s">
        <v>903</v>
      </c>
      <c r="N66">
        <v>1</v>
      </c>
      <c r="O66">
        <v>12.66</v>
      </c>
      <c r="P66">
        <v>23.39</v>
      </c>
      <c r="Q66">
        <v>20.09</v>
      </c>
      <c r="R66" s="130" t="s">
        <v>3516</v>
      </c>
      <c r="S66">
        <v>32.14</v>
      </c>
      <c r="T66" s="130"/>
      <c r="U66">
        <v>178</v>
      </c>
      <c r="V66">
        <v>231</v>
      </c>
      <c r="X66" s="130"/>
    </row>
    <row r="67" spans="1:24" x14ac:dyDescent="0.25">
      <c r="A67" s="130" t="s">
        <v>715</v>
      </c>
      <c r="B67">
        <v>65</v>
      </c>
      <c r="C67" s="130" t="s">
        <v>881</v>
      </c>
      <c r="D67" s="130" t="s">
        <v>6</v>
      </c>
      <c r="E67">
        <v>2.08</v>
      </c>
      <c r="F67">
        <v>4</v>
      </c>
      <c r="G67">
        <v>14998100</v>
      </c>
      <c r="H67">
        <v>31125</v>
      </c>
      <c r="I67">
        <v>1419</v>
      </c>
      <c r="J67">
        <v>38.880000000000003</v>
      </c>
      <c r="K67" s="130" t="s">
        <v>1988</v>
      </c>
      <c r="L67">
        <v>0.95</v>
      </c>
      <c r="M67" s="130" t="s">
        <v>888</v>
      </c>
      <c r="N67">
        <v>0.05</v>
      </c>
      <c r="O67">
        <v>5.69</v>
      </c>
      <c r="P67">
        <v>7.26</v>
      </c>
      <c r="Q67">
        <v>8.6199999999999992</v>
      </c>
      <c r="R67" s="130" t="s">
        <v>882</v>
      </c>
      <c r="S67">
        <v>50.35</v>
      </c>
      <c r="T67" s="130"/>
      <c r="U67">
        <v>890</v>
      </c>
      <c r="V67">
        <v>880</v>
      </c>
      <c r="X67" s="130"/>
    </row>
    <row r="68" spans="1:24" x14ac:dyDescent="0.25">
      <c r="A68" s="130" t="s">
        <v>714</v>
      </c>
      <c r="B68">
        <v>66</v>
      </c>
      <c r="C68" s="130" t="s">
        <v>881</v>
      </c>
      <c r="D68" s="130" t="s">
        <v>6</v>
      </c>
      <c r="E68">
        <v>9.9499999999999993</v>
      </c>
      <c r="F68">
        <v>0.51</v>
      </c>
      <c r="G68">
        <v>464000</v>
      </c>
      <c r="H68">
        <v>4620</v>
      </c>
      <c r="I68">
        <v>8115</v>
      </c>
      <c r="J68">
        <v>1825.23</v>
      </c>
      <c r="K68" s="130" t="s">
        <v>3517</v>
      </c>
      <c r="M68" s="130"/>
      <c r="N68">
        <v>0.01</v>
      </c>
      <c r="O68">
        <v>1.58</v>
      </c>
      <c r="P68">
        <v>0.86</v>
      </c>
      <c r="Q68">
        <v>7.23</v>
      </c>
      <c r="R68" s="130"/>
      <c r="S68">
        <v>35.24</v>
      </c>
      <c r="T68" s="130"/>
      <c r="U68">
        <v>1162</v>
      </c>
      <c r="V68">
        <v>1171</v>
      </c>
      <c r="X68" s="130"/>
    </row>
    <row r="69" spans="1:24" x14ac:dyDescent="0.25">
      <c r="A69" s="130" t="s">
        <v>713</v>
      </c>
      <c r="B69">
        <v>67</v>
      </c>
      <c r="C69" s="130" t="s">
        <v>881</v>
      </c>
      <c r="D69" s="130" t="s">
        <v>6</v>
      </c>
      <c r="E69">
        <v>8.4</v>
      </c>
      <c r="F69">
        <v>-0.59</v>
      </c>
      <c r="G69">
        <v>1349500</v>
      </c>
      <c r="H69">
        <v>11178</v>
      </c>
      <c r="I69">
        <v>4620</v>
      </c>
      <c r="J69">
        <v>18.04</v>
      </c>
      <c r="K69" s="130" t="s">
        <v>3518</v>
      </c>
      <c r="L69">
        <v>2.5099999999999998</v>
      </c>
      <c r="M69" s="130" t="s">
        <v>931</v>
      </c>
      <c r="N69">
        <v>0.47</v>
      </c>
      <c r="O69">
        <v>16.03</v>
      </c>
      <c r="P69">
        <v>40.06</v>
      </c>
      <c r="Q69">
        <v>21.73</v>
      </c>
      <c r="R69" s="130" t="s">
        <v>3236</v>
      </c>
      <c r="S69">
        <v>30.27</v>
      </c>
      <c r="T69" s="130"/>
      <c r="U69">
        <v>310</v>
      </c>
      <c r="V69">
        <v>374</v>
      </c>
      <c r="X69" s="130"/>
    </row>
    <row r="70" spans="1:24" x14ac:dyDescent="0.25">
      <c r="A70" s="130" t="s">
        <v>712</v>
      </c>
      <c r="B70">
        <v>68</v>
      </c>
      <c r="C70" s="130" t="s">
        <v>890</v>
      </c>
      <c r="D70" s="130" t="s">
        <v>6</v>
      </c>
      <c r="E70">
        <v>4.8600000000000003</v>
      </c>
      <c r="F70">
        <v>2.1</v>
      </c>
      <c r="G70">
        <v>31082200</v>
      </c>
      <c r="H70">
        <v>150822</v>
      </c>
      <c r="I70">
        <v>155524</v>
      </c>
      <c r="J70">
        <v>74.03</v>
      </c>
      <c r="K70" s="130" t="s">
        <v>3519</v>
      </c>
      <c r="M70" s="130" t="s">
        <v>908</v>
      </c>
      <c r="N70">
        <v>7.0000000000000007E-2</v>
      </c>
      <c r="O70">
        <v>2.74</v>
      </c>
      <c r="P70">
        <v>2.67</v>
      </c>
      <c r="Q70">
        <v>39.96</v>
      </c>
      <c r="R70" s="130" t="s">
        <v>2383</v>
      </c>
      <c r="S70">
        <v>24.97</v>
      </c>
      <c r="T70" s="130"/>
      <c r="U70">
        <v>1080</v>
      </c>
      <c r="V70">
        <v>1080</v>
      </c>
      <c r="X70" s="130"/>
    </row>
    <row r="71" spans="1:24" x14ac:dyDescent="0.25">
      <c r="A71" s="130" t="s">
        <v>711</v>
      </c>
      <c r="B71">
        <v>69</v>
      </c>
      <c r="C71" s="130" t="s">
        <v>881</v>
      </c>
      <c r="D71" s="130" t="s">
        <v>6</v>
      </c>
      <c r="E71">
        <v>42.75</v>
      </c>
      <c r="F71">
        <v>3.64</v>
      </c>
      <c r="G71">
        <v>34100</v>
      </c>
      <c r="H71">
        <v>1475</v>
      </c>
      <c r="I71">
        <v>16641</v>
      </c>
      <c r="J71">
        <v>13.52</v>
      </c>
      <c r="K71" s="130" t="s">
        <v>954</v>
      </c>
      <c r="M71" s="130" t="s">
        <v>1048</v>
      </c>
      <c r="N71">
        <v>3.16</v>
      </c>
      <c r="O71">
        <v>5.74</v>
      </c>
      <c r="P71">
        <v>8.4499999999999993</v>
      </c>
      <c r="Q71">
        <v>24.66</v>
      </c>
      <c r="R71" s="130" t="s">
        <v>3520</v>
      </c>
      <c r="S71">
        <v>21.47</v>
      </c>
      <c r="T71" s="130"/>
      <c r="U71">
        <v>580</v>
      </c>
      <c r="V71">
        <v>601</v>
      </c>
      <c r="X71" s="130"/>
    </row>
    <row r="72" spans="1:24" x14ac:dyDescent="0.25">
      <c r="A72" s="130" t="s">
        <v>710</v>
      </c>
      <c r="B72">
        <v>70</v>
      </c>
      <c r="C72" s="130" t="s">
        <v>881</v>
      </c>
      <c r="D72" s="130" t="s">
        <v>6</v>
      </c>
      <c r="E72">
        <v>0.52</v>
      </c>
      <c r="F72">
        <v>4</v>
      </c>
      <c r="G72">
        <v>21597900</v>
      </c>
      <c r="H72">
        <v>11162</v>
      </c>
      <c r="I72">
        <v>1799</v>
      </c>
      <c r="J72">
        <v>13.89</v>
      </c>
      <c r="K72" s="130" t="s">
        <v>1018</v>
      </c>
      <c r="M72" s="130"/>
      <c r="N72">
        <v>0.04</v>
      </c>
      <c r="O72">
        <v>3.92</v>
      </c>
      <c r="P72">
        <v>3.56</v>
      </c>
      <c r="Q72">
        <v>2.0699999999999998</v>
      </c>
      <c r="R72" s="130"/>
      <c r="S72">
        <v>66.290000000000006</v>
      </c>
      <c r="T72" s="130"/>
      <c r="U72">
        <v>411</v>
      </c>
      <c r="V72">
        <v>372</v>
      </c>
      <c r="X72" s="130"/>
    </row>
    <row r="73" spans="1:24" x14ac:dyDescent="0.25">
      <c r="A73" s="130" t="s">
        <v>709</v>
      </c>
      <c r="B73">
        <v>71</v>
      </c>
      <c r="C73" s="130" t="s">
        <v>881</v>
      </c>
      <c r="D73" s="130" t="s">
        <v>6</v>
      </c>
      <c r="E73">
        <v>2.2999999999999998</v>
      </c>
      <c r="F73">
        <v>-0.86</v>
      </c>
      <c r="G73">
        <v>331600</v>
      </c>
      <c r="H73">
        <v>775</v>
      </c>
      <c r="I73">
        <v>1646</v>
      </c>
      <c r="K73" s="130" t="s">
        <v>3202</v>
      </c>
      <c r="M73" s="130"/>
      <c r="N73">
        <v>0</v>
      </c>
      <c r="O73">
        <v>-37.82</v>
      </c>
      <c r="P73">
        <v>-49.49</v>
      </c>
      <c r="Q73">
        <v>-135.43</v>
      </c>
      <c r="R73" s="130"/>
      <c r="S73">
        <v>40.26</v>
      </c>
      <c r="T73" s="130"/>
      <c r="X73" s="130"/>
    </row>
    <row r="74" spans="1:24" x14ac:dyDescent="0.25">
      <c r="A74" s="130" t="s">
        <v>708</v>
      </c>
      <c r="B74">
        <v>72</v>
      </c>
      <c r="C74" s="130" t="s">
        <v>881</v>
      </c>
      <c r="D74" s="130" t="s">
        <v>6</v>
      </c>
      <c r="E74">
        <v>10.9</v>
      </c>
      <c r="F74">
        <v>1.87</v>
      </c>
      <c r="G74">
        <v>5128300</v>
      </c>
      <c r="H74">
        <v>55530</v>
      </c>
      <c r="I74">
        <v>22890</v>
      </c>
      <c r="K74" s="130" t="s">
        <v>947</v>
      </c>
      <c r="M74" s="130"/>
      <c r="N74">
        <v>0</v>
      </c>
      <c r="O74">
        <v>-15.15</v>
      </c>
      <c r="P74">
        <v>-52.04</v>
      </c>
      <c r="Q74">
        <v>-61.72</v>
      </c>
      <c r="R74" s="130"/>
      <c r="S74">
        <v>38.18</v>
      </c>
      <c r="T74" s="130"/>
      <c r="X74" s="130"/>
    </row>
    <row r="75" spans="1:24" x14ac:dyDescent="0.25">
      <c r="A75" s="130" t="s">
        <v>707</v>
      </c>
      <c r="B75">
        <v>73</v>
      </c>
      <c r="C75" s="130" t="s">
        <v>881</v>
      </c>
      <c r="D75" s="130" t="s">
        <v>6</v>
      </c>
      <c r="E75">
        <v>27.75</v>
      </c>
      <c r="F75">
        <v>1.83</v>
      </c>
      <c r="G75">
        <v>930800</v>
      </c>
      <c r="H75">
        <v>25639</v>
      </c>
      <c r="I75">
        <v>17691</v>
      </c>
      <c r="K75" s="130" t="s">
        <v>901</v>
      </c>
      <c r="M75" s="130"/>
      <c r="N75">
        <v>0</v>
      </c>
      <c r="O75">
        <v>-1.85</v>
      </c>
      <c r="P75">
        <v>-13.42</v>
      </c>
      <c r="Q75">
        <v>-17.52</v>
      </c>
      <c r="R75" s="130"/>
      <c r="S75">
        <v>52.2</v>
      </c>
      <c r="T75" s="130"/>
      <c r="X75" s="130"/>
    </row>
    <row r="76" spans="1:24" x14ac:dyDescent="0.25">
      <c r="A76" s="130" t="s">
        <v>706</v>
      </c>
      <c r="B76">
        <v>74</v>
      </c>
      <c r="C76" s="130" t="s">
        <v>890</v>
      </c>
      <c r="D76" s="130" t="s">
        <v>6</v>
      </c>
      <c r="E76">
        <v>19.100000000000001</v>
      </c>
      <c r="F76">
        <v>1.06</v>
      </c>
      <c r="G76">
        <v>17912500</v>
      </c>
      <c r="H76">
        <v>341655</v>
      </c>
      <c r="I76">
        <v>61732</v>
      </c>
      <c r="J76">
        <v>23.16</v>
      </c>
      <c r="K76" s="130" t="s">
        <v>893</v>
      </c>
      <c r="L76">
        <v>2.16</v>
      </c>
      <c r="M76" s="130" t="s">
        <v>944</v>
      </c>
      <c r="N76">
        <v>0.82</v>
      </c>
      <c r="O76">
        <v>4.72</v>
      </c>
      <c r="P76">
        <v>6.26</v>
      </c>
      <c r="Q76">
        <v>11.78</v>
      </c>
      <c r="R76" s="130" t="s">
        <v>2285</v>
      </c>
      <c r="S76">
        <v>54.2</v>
      </c>
      <c r="T76" s="130"/>
      <c r="U76">
        <v>804</v>
      </c>
      <c r="V76">
        <v>806</v>
      </c>
      <c r="X76" s="130"/>
    </row>
    <row r="77" spans="1:24" x14ac:dyDescent="0.25">
      <c r="A77" s="130" t="s">
        <v>705</v>
      </c>
      <c r="B77">
        <v>75</v>
      </c>
      <c r="C77" s="130" t="s">
        <v>881</v>
      </c>
      <c r="D77" s="130" t="s">
        <v>6</v>
      </c>
      <c r="E77">
        <v>11.9</v>
      </c>
      <c r="F77">
        <v>2.59</v>
      </c>
      <c r="G77">
        <v>157155800</v>
      </c>
      <c r="H77">
        <v>1852016</v>
      </c>
      <c r="I77">
        <v>80517</v>
      </c>
      <c r="J77">
        <v>4.33</v>
      </c>
      <c r="K77" s="130" t="s">
        <v>964</v>
      </c>
      <c r="M77" s="130" t="s">
        <v>883</v>
      </c>
      <c r="N77">
        <v>2.75</v>
      </c>
      <c r="O77">
        <v>11.77</v>
      </c>
      <c r="P77">
        <v>24.55</v>
      </c>
      <c r="Q77">
        <v>30.37</v>
      </c>
      <c r="R77" s="130" t="s">
        <v>3521</v>
      </c>
      <c r="S77">
        <v>90.17</v>
      </c>
      <c r="T77" s="130"/>
      <c r="U77">
        <v>234</v>
      </c>
      <c r="V77">
        <v>277</v>
      </c>
      <c r="X77" s="130"/>
    </row>
    <row r="78" spans="1:24" x14ac:dyDescent="0.25">
      <c r="A78" s="130" t="s">
        <v>704</v>
      </c>
      <c r="B78">
        <v>76</v>
      </c>
      <c r="C78" s="130" t="s">
        <v>890</v>
      </c>
      <c r="D78" s="130" t="s">
        <v>6</v>
      </c>
      <c r="E78">
        <v>32.5</v>
      </c>
      <c r="F78">
        <v>0</v>
      </c>
      <c r="G78">
        <v>371500</v>
      </c>
      <c r="H78">
        <v>12117</v>
      </c>
      <c r="I78">
        <v>239062</v>
      </c>
      <c r="J78">
        <v>6.89</v>
      </c>
      <c r="K78" s="130" t="s">
        <v>3186</v>
      </c>
      <c r="M78" s="130" t="s">
        <v>933</v>
      </c>
      <c r="N78">
        <v>4.72</v>
      </c>
      <c r="O78">
        <v>2.4300000000000002</v>
      </c>
      <c r="P78">
        <v>11.22</v>
      </c>
      <c r="Q78">
        <v>22.37</v>
      </c>
      <c r="R78" s="130" t="s">
        <v>3522</v>
      </c>
      <c r="S78">
        <v>23.12</v>
      </c>
      <c r="T78" s="130"/>
      <c r="U78">
        <v>346</v>
      </c>
      <c r="V78">
        <v>615</v>
      </c>
      <c r="X78" s="130"/>
    </row>
    <row r="79" spans="1:24" x14ac:dyDescent="0.25">
      <c r="A79" s="130" t="s">
        <v>3179</v>
      </c>
      <c r="B79">
        <v>77</v>
      </c>
      <c r="C79" s="130" t="s">
        <v>884</v>
      </c>
      <c r="D79" s="130" t="s">
        <v>6</v>
      </c>
      <c r="E79">
        <v>8.65</v>
      </c>
      <c r="F79">
        <v>4.8499999999999996</v>
      </c>
      <c r="G79">
        <v>2760700</v>
      </c>
      <c r="H79">
        <v>23368</v>
      </c>
      <c r="I79">
        <v>12508</v>
      </c>
      <c r="J79">
        <v>14.09</v>
      </c>
      <c r="K79" s="130" t="s">
        <v>940</v>
      </c>
      <c r="M79" s="130" t="s">
        <v>906</v>
      </c>
      <c r="N79">
        <v>0.61</v>
      </c>
      <c r="O79">
        <v>7.76</v>
      </c>
      <c r="P79">
        <v>7.78</v>
      </c>
      <c r="Q79">
        <v>5.26</v>
      </c>
      <c r="R79" s="130"/>
      <c r="S79">
        <v>31.82</v>
      </c>
      <c r="T79" s="130"/>
      <c r="U79">
        <v>611</v>
      </c>
      <c r="V79">
        <v>510</v>
      </c>
      <c r="X79" s="130"/>
    </row>
    <row r="80" spans="1:24" x14ac:dyDescent="0.25">
      <c r="A80" s="130" t="s">
        <v>2294</v>
      </c>
      <c r="B80">
        <v>78</v>
      </c>
      <c r="C80" s="130" t="s">
        <v>884</v>
      </c>
      <c r="D80" s="130" t="s">
        <v>6</v>
      </c>
      <c r="E80">
        <v>64.75</v>
      </c>
      <c r="F80">
        <v>8.3699999999999992</v>
      </c>
      <c r="G80">
        <v>2850200</v>
      </c>
      <c r="H80">
        <v>182050</v>
      </c>
      <c r="I80">
        <v>6475</v>
      </c>
      <c r="J80">
        <v>78.75</v>
      </c>
      <c r="K80" s="130" t="s">
        <v>3523</v>
      </c>
      <c r="M80" s="130" t="s">
        <v>975</v>
      </c>
      <c r="N80">
        <v>0.82</v>
      </c>
      <c r="O80">
        <v>14.34</v>
      </c>
      <c r="P80">
        <v>13.69</v>
      </c>
      <c r="Q80">
        <v>25.45</v>
      </c>
      <c r="R80" s="130" t="s">
        <v>909</v>
      </c>
      <c r="S80">
        <v>38.119999999999997</v>
      </c>
      <c r="T80" s="130"/>
      <c r="U80">
        <v>766</v>
      </c>
      <c r="V80">
        <v>653</v>
      </c>
      <c r="X80" s="130"/>
    </row>
    <row r="81" spans="1:24" x14ac:dyDescent="0.25">
      <c r="A81" s="130" t="s">
        <v>703</v>
      </c>
      <c r="B81">
        <v>79</v>
      </c>
      <c r="C81" s="130" t="s">
        <v>881</v>
      </c>
      <c r="D81" s="130" t="s">
        <v>6</v>
      </c>
      <c r="E81">
        <v>125.5</v>
      </c>
      <c r="F81">
        <v>0.4</v>
      </c>
      <c r="G81">
        <v>8147700</v>
      </c>
      <c r="H81">
        <v>1023532</v>
      </c>
      <c r="I81">
        <v>239560</v>
      </c>
      <c r="J81">
        <v>8.98</v>
      </c>
      <c r="K81" s="130" t="s">
        <v>929</v>
      </c>
      <c r="M81" s="130" t="s">
        <v>955</v>
      </c>
      <c r="N81">
        <v>13.98</v>
      </c>
      <c r="O81">
        <v>1.59</v>
      </c>
      <c r="P81">
        <v>5.58</v>
      </c>
      <c r="Q81">
        <v>17.68</v>
      </c>
      <c r="R81" s="130" t="s">
        <v>3524</v>
      </c>
      <c r="S81">
        <v>98.55</v>
      </c>
      <c r="T81" s="130"/>
      <c r="U81">
        <v>566</v>
      </c>
      <c r="V81">
        <v>688</v>
      </c>
      <c r="X81" s="130"/>
    </row>
    <row r="82" spans="1:24" x14ac:dyDescent="0.25">
      <c r="A82" s="130" t="s">
        <v>702</v>
      </c>
      <c r="B82">
        <v>80</v>
      </c>
      <c r="C82" s="130" t="s">
        <v>890</v>
      </c>
      <c r="D82" s="130" t="s">
        <v>6</v>
      </c>
      <c r="E82">
        <v>1.75</v>
      </c>
      <c r="F82">
        <v>0</v>
      </c>
      <c r="G82">
        <v>607100</v>
      </c>
      <c r="H82">
        <v>1071</v>
      </c>
      <c r="I82">
        <v>995</v>
      </c>
      <c r="K82" s="130" t="s">
        <v>1817</v>
      </c>
      <c r="M82" s="130"/>
      <c r="N82">
        <v>0</v>
      </c>
      <c r="O82">
        <v>-2.2000000000000002</v>
      </c>
      <c r="P82">
        <v>-20.170000000000002</v>
      </c>
      <c r="Q82">
        <v>-180.57</v>
      </c>
      <c r="R82" s="130"/>
      <c r="S82">
        <v>29.34</v>
      </c>
      <c r="T82" s="130"/>
      <c r="X82" s="130"/>
    </row>
    <row r="83" spans="1:24" x14ac:dyDescent="0.25">
      <c r="A83" s="130" t="s">
        <v>701</v>
      </c>
      <c r="B83">
        <v>81</v>
      </c>
      <c r="C83" s="130" t="s">
        <v>890</v>
      </c>
      <c r="D83" s="130" t="s">
        <v>6</v>
      </c>
      <c r="E83">
        <v>18.8</v>
      </c>
      <c r="F83">
        <v>-6</v>
      </c>
      <c r="G83">
        <v>60290600</v>
      </c>
      <c r="H83">
        <v>1144732</v>
      </c>
      <c r="I83">
        <v>46882</v>
      </c>
      <c r="J83">
        <v>6.85</v>
      </c>
      <c r="K83" s="130" t="s">
        <v>2391</v>
      </c>
      <c r="M83" s="130" t="s">
        <v>963</v>
      </c>
      <c r="N83">
        <v>2.74</v>
      </c>
      <c r="O83">
        <v>51.81</v>
      </c>
      <c r="P83">
        <v>76.989999999999995</v>
      </c>
      <c r="Q83">
        <v>30.18</v>
      </c>
      <c r="R83" s="130" t="s">
        <v>2273</v>
      </c>
      <c r="S83">
        <v>50.01</v>
      </c>
      <c r="T83" s="130"/>
      <c r="U83">
        <v>64</v>
      </c>
      <c r="V83">
        <v>66</v>
      </c>
      <c r="X83" s="130"/>
    </row>
    <row r="84" spans="1:24" x14ac:dyDescent="0.25">
      <c r="A84" s="130" t="s">
        <v>700</v>
      </c>
      <c r="B84">
        <v>82</v>
      </c>
      <c r="C84" s="130" t="s">
        <v>881</v>
      </c>
      <c r="D84" s="130" t="s">
        <v>6</v>
      </c>
      <c r="E84">
        <v>35</v>
      </c>
      <c r="F84">
        <v>2.19</v>
      </c>
      <c r="G84">
        <v>7294400</v>
      </c>
      <c r="H84">
        <v>253586</v>
      </c>
      <c r="I84">
        <v>48192</v>
      </c>
      <c r="J84">
        <v>4.91</v>
      </c>
      <c r="K84" s="130" t="s">
        <v>969</v>
      </c>
      <c r="M84" s="130" t="s">
        <v>963</v>
      </c>
      <c r="N84">
        <v>7.14</v>
      </c>
      <c r="O84">
        <v>13.45</v>
      </c>
      <c r="P84">
        <v>17.96</v>
      </c>
      <c r="Q84">
        <v>7.93</v>
      </c>
      <c r="R84" s="130" t="s">
        <v>3525</v>
      </c>
      <c r="S84">
        <v>64.25</v>
      </c>
      <c r="T84" s="130"/>
      <c r="U84">
        <v>180</v>
      </c>
      <c r="V84">
        <v>159</v>
      </c>
      <c r="X84" s="130"/>
    </row>
    <row r="85" spans="1:24" x14ac:dyDescent="0.25">
      <c r="A85" s="130" t="s">
        <v>699</v>
      </c>
      <c r="B85">
        <v>83</v>
      </c>
      <c r="C85" s="130" t="s">
        <v>881</v>
      </c>
      <c r="D85" s="130" t="s">
        <v>6</v>
      </c>
      <c r="E85">
        <v>12</v>
      </c>
      <c r="F85">
        <v>3.45</v>
      </c>
      <c r="G85">
        <v>7741500</v>
      </c>
      <c r="H85">
        <v>92282</v>
      </c>
      <c r="I85">
        <v>34729</v>
      </c>
      <c r="J85">
        <v>12.19</v>
      </c>
      <c r="K85" s="130" t="s">
        <v>1066</v>
      </c>
      <c r="M85" s="130" t="s">
        <v>958</v>
      </c>
      <c r="N85">
        <v>0.98</v>
      </c>
      <c r="O85">
        <v>7.57</v>
      </c>
      <c r="P85">
        <v>10.9</v>
      </c>
      <c r="Q85">
        <v>116</v>
      </c>
      <c r="R85" s="130" t="s">
        <v>1800</v>
      </c>
      <c r="S85">
        <v>42.4</v>
      </c>
      <c r="T85" s="130"/>
      <c r="U85">
        <v>472</v>
      </c>
      <c r="V85">
        <v>477</v>
      </c>
      <c r="X85" s="130"/>
    </row>
    <row r="86" spans="1:24" x14ac:dyDescent="0.25">
      <c r="A86" s="130" t="s">
        <v>698</v>
      </c>
      <c r="B86">
        <v>84</v>
      </c>
      <c r="C86" s="130" t="s">
        <v>881</v>
      </c>
      <c r="D86" s="130" t="s">
        <v>6</v>
      </c>
      <c r="E86">
        <v>49</v>
      </c>
      <c r="F86">
        <v>0.51</v>
      </c>
      <c r="G86">
        <v>7200</v>
      </c>
      <c r="H86">
        <v>352</v>
      </c>
      <c r="I86">
        <v>14700</v>
      </c>
      <c r="J86">
        <v>3.54</v>
      </c>
      <c r="K86" s="130" t="s">
        <v>1014</v>
      </c>
      <c r="M86" s="130" t="s">
        <v>959</v>
      </c>
      <c r="N86">
        <v>13.85</v>
      </c>
      <c r="O86">
        <v>20.43</v>
      </c>
      <c r="P86">
        <v>19.11</v>
      </c>
      <c r="Q86">
        <v>42.67</v>
      </c>
      <c r="R86" s="130" t="s">
        <v>1770</v>
      </c>
      <c r="S86">
        <v>21.5</v>
      </c>
      <c r="T86" s="130"/>
      <c r="U86">
        <v>149</v>
      </c>
      <c r="V86">
        <v>73</v>
      </c>
      <c r="X86" s="130"/>
    </row>
    <row r="87" spans="1:24" x14ac:dyDescent="0.25">
      <c r="A87" s="130" t="s">
        <v>697</v>
      </c>
      <c r="B87">
        <v>85</v>
      </c>
      <c r="C87" s="130" t="s">
        <v>881</v>
      </c>
      <c r="D87" s="130" t="s">
        <v>6</v>
      </c>
      <c r="E87">
        <v>26.75</v>
      </c>
      <c r="F87">
        <v>-0.93</v>
      </c>
      <c r="G87">
        <v>80051000</v>
      </c>
      <c r="H87">
        <v>2128942</v>
      </c>
      <c r="I87">
        <v>425111</v>
      </c>
      <c r="J87">
        <v>42.34</v>
      </c>
      <c r="K87" s="130" t="s">
        <v>3526</v>
      </c>
      <c r="M87" s="130" t="s">
        <v>920</v>
      </c>
      <c r="N87">
        <v>0.63</v>
      </c>
      <c r="O87">
        <v>10.49</v>
      </c>
      <c r="P87">
        <v>11.37</v>
      </c>
      <c r="Q87">
        <v>15.73</v>
      </c>
      <c r="R87" s="130" t="s">
        <v>1049</v>
      </c>
      <c r="S87">
        <v>68.25</v>
      </c>
      <c r="T87" s="130"/>
      <c r="U87">
        <v>769</v>
      </c>
      <c r="V87">
        <v>694</v>
      </c>
      <c r="X87" s="130"/>
    </row>
    <row r="88" spans="1:24" x14ac:dyDescent="0.25">
      <c r="A88" s="130" t="s">
        <v>2296</v>
      </c>
      <c r="B88">
        <v>86</v>
      </c>
      <c r="C88" s="130" t="s">
        <v>884</v>
      </c>
      <c r="D88" s="130" t="s">
        <v>6</v>
      </c>
      <c r="E88">
        <v>50.75</v>
      </c>
      <c r="F88">
        <v>12.15</v>
      </c>
      <c r="G88">
        <v>15901700</v>
      </c>
      <c r="H88">
        <v>796436</v>
      </c>
      <c r="I88">
        <v>10150</v>
      </c>
      <c r="J88">
        <v>114.25</v>
      </c>
      <c r="K88" s="130" t="s">
        <v>3527</v>
      </c>
      <c r="M88" s="130" t="s">
        <v>934</v>
      </c>
      <c r="N88">
        <v>0.44</v>
      </c>
      <c r="O88">
        <v>11.2</v>
      </c>
      <c r="P88">
        <v>13.33</v>
      </c>
      <c r="Q88">
        <v>19.21</v>
      </c>
      <c r="R88" s="130" t="s">
        <v>922</v>
      </c>
      <c r="S88">
        <v>34.979999999999997</v>
      </c>
      <c r="T88" s="130"/>
      <c r="U88">
        <v>790</v>
      </c>
      <c r="V88">
        <v>743</v>
      </c>
      <c r="X88" s="130"/>
    </row>
    <row r="89" spans="1:24" x14ac:dyDescent="0.25">
      <c r="A89" s="130" t="s">
        <v>696</v>
      </c>
      <c r="B89">
        <v>87</v>
      </c>
      <c r="C89" s="130" t="s">
        <v>881</v>
      </c>
      <c r="D89" s="130" t="s">
        <v>6</v>
      </c>
      <c r="E89">
        <v>1.36</v>
      </c>
      <c r="F89">
        <v>3.03</v>
      </c>
      <c r="G89">
        <v>6318500</v>
      </c>
      <c r="H89">
        <v>8538</v>
      </c>
      <c r="I89">
        <v>4072</v>
      </c>
      <c r="K89" s="130" t="s">
        <v>3234</v>
      </c>
      <c r="L89">
        <v>0.28000000000000003</v>
      </c>
      <c r="M89" s="130"/>
      <c r="N89">
        <v>0</v>
      </c>
      <c r="O89">
        <v>-7.92</v>
      </c>
      <c r="P89">
        <v>-8.5500000000000007</v>
      </c>
      <c r="Q89">
        <v>-2.59</v>
      </c>
      <c r="R89" s="130"/>
      <c r="S89">
        <v>78.28</v>
      </c>
      <c r="T89" s="130"/>
      <c r="X89" s="130"/>
    </row>
    <row r="90" spans="1:24" x14ac:dyDescent="0.25">
      <c r="A90" s="130" t="s">
        <v>695</v>
      </c>
      <c r="B90">
        <v>88</v>
      </c>
      <c r="C90" s="130" t="s">
        <v>881</v>
      </c>
      <c r="D90" s="130" t="s">
        <v>6</v>
      </c>
      <c r="E90">
        <v>14.6</v>
      </c>
      <c r="F90">
        <v>-0.68</v>
      </c>
      <c r="G90">
        <v>10267300</v>
      </c>
      <c r="H90">
        <v>148836</v>
      </c>
      <c r="I90">
        <v>29200</v>
      </c>
      <c r="J90">
        <v>38.340000000000003</v>
      </c>
      <c r="K90" s="130" t="s">
        <v>2311</v>
      </c>
      <c r="M90" s="130" t="s">
        <v>883</v>
      </c>
      <c r="N90">
        <v>0.38</v>
      </c>
      <c r="O90">
        <v>10.98</v>
      </c>
      <c r="P90">
        <v>13.13</v>
      </c>
      <c r="Q90">
        <v>13.29</v>
      </c>
      <c r="R90" s="130" t="s">
        <v>947</v>
      </c>
      <c r="S90">
        <v>38.35</v>
      </c>
      <c r="T90" s="130"/>
      <c r="U90">
        <v>717</v>
      </c>
      <c r="V90">
        <v>670</v>
      </c>
      <c r="W90">
        <v>-0.16</v>
      </c>
      <c r="X90" s="130"/>
    </row>
    <row r="91" spans="1:24" x14ac:dyDescent="0.25">
      <c r="A91" s="130" t="s">
        <v>694</v>
      </c>
      <c r="B91">
        <v>89</v>
      </c>
      <c r="C91" s="130" t="s">
        <v>881</v>
      </c>
      <c r="D91" s="130" t="s">
        <v>6</v>
      </c>
      <c r="E91">
        <v>8.4499999999999993</v>
      </c>
      <c r="F91">
        <v>3.68</v>
      </c>
      <c r="G91">
        <v>90988500</v>
      </c>
      <c r="H91">
        <v>761486</v>
      </c>
      <c r="I91">
        <v>129158</v>
      </c>
      <c r="J91">
        <v>124.09</v>
      </c>
      <c r="K91" s="130" t="s">
        <v>1768</v>
      </c>
      <c r="M91" s="130" t="s">
        <v>894</v>
      </c>
      <c r="N91">
        <v>7.0000000000000007E-2</v>
      </c>
      <c r="O91">
        <v>2.96</v>
      </c>
      <c r="P91">
        <v>2.71</v>
      </c>
      <c r="Q91">
        <v>10.64</v>
      </c>
      <c r="R91" s="130" t="s">
        <v>1018</v>
      </c>
      <c r="S91">
        <v>53.68</v>
      </c>
      <c r="T91" s="130"/>
      <c r="U91">
        <v>1098</v>
      </c>
      <c r="V91">
        <v>1085</v>
      </c>
      <c r="X91" s="130"/>
    </row>
    <row r="92" spans="1:24" x14ac:dyDescent="0.25">
      <c r="A92" s="130" t="s">
        <v>2297</v>
      </c>
      <c r="B92">
        <v>90</v>
      </c>
      <c r="C92" s="130" t="s">
        <v>890</v>
      </c>
      <c r="D92" s="130" t="s">
        <v>6</v>
      </c>
      <c r="E92">
        <v>10.4</v>
      </c>
      <c r="F92">
        <v>4</v>
      </c>
      <c r="G92">
        <v>306400</v>
      </c>
      <c r="H92">
        <v>3131</v>
      </c>
      <c r="I92">
        <v>3004</v>
      </c>
      <c r="J92">
        <v>4.43</v>
      </c>
      <c r="K92" s="130" t="s">
        <v>1412</v>
      </c>
      <c r="M92" s="130"/>
      <c r="N92">
        <v>2.35</v>
      </c>
      <c r="O92">
        <v>7.66</v>
      </c>
      <c r="P92">
        <v>12.03</v>
      </c>
      <c r="Q92">
        <v>-28.23</v>
      </c>
      <c r="R92" s="130"/>
      <c r="S92">
        <v>50.08</v>
      </c>
      <c r="T92" s="130"/>
      <c r="U92">
        <v>285</v>
      </c>
      <c r="V92">
        <v>318</v>
      </c>
      <c r="X92" s="130"/>
    </row>
    <row r="93" spans="1:24" x14ac:dyDescent="0.25">
      <c r="A93" s="130" t="s">
        <v>693</v>
      </c>
      <c r="B93">
        <v>91</v>
      </c>
      <c r="C93" s="130" t="s">
        <v>881</v>
      </c>
      <c r="D93" s="130" t="s">
        <v>6</v>
      </c>
      <c r="E93">
        <v>30.5</v>
      </c>
      <c r="F93">
        <v>6.09</v>
      </c>
      <c r="G93">
        <v>4356400</v>
      </c>
      <c r="H93">
        <v>132435</v>
      </c>
      <c r="I93">
        <v>16813</v>
      </c>
      <c r="J93">
        <v>24.06</v>
      </c>
      <c r="K93" s="130" t="s">
        <v>1989</v>
      </c>
      <c r="L93">
        <v>1.04</v>
      </c>
      <c r="M93" s="130" t="s">
        <v>926</v>
      </c>
      <c r="N93">
        <v>1.27</v>
      </c>
      <c r="O93">
        <v>5.63</v>
      </c>
      <c r="P93">
        <v>7.07</v>
      </c>
      <c r="Q93">
        <v>46.78</v>
      </c>
      <c r="R93" s="130" t="s">
        <v>3166</v>
      </c>
      <c r="S93">
        <v>17.96</v>
      </c>
      <c r="T93" s="130"/>
      <c r="U93">
        <v>704</v>
      </c>
      <c r="V93">
        <v>689</v>
      </c>
      <c r="X93" s="130"/>
    </row>
    <row r="94" spans="1:24" x14ac:dyDescent="0.25">
      <c r="A94" s="130" t="s">
        <v>692</v>
      </c>
      <c r="B94">
        <v>92</v>
      </c>
      <c r="C94" s="130" t="s">
        <v>890</v>
      </c>
      <c r="D94" s="130" t="s">
        <v>6</v>
      </c>
      <c r="E94">
        <v>10</v>
      </c>
      <c r="F94">
        <v>0</v>
      </c>
      <c r="G94">
        <v>257000</v>
      </c>
      <c r="H94">
        <v>2571</v>
      </c>
      <c r="I94">
        <v>6944</v>
      </c>
      <c r="J94">
        <v>12.45</v>
      </c>
      <c r="K94" s="130" t="s">
        <v>957</v>
      </c>
      <c r="M94" s="130" t="s">
        <v>924</v>
      </c>
      <c r="N94">
        <v>0.8</v>
      </c>
      <c r="O94">
        <v>4.46</v>
      </c>
      <c r="P94">
        <v>11.03</v>
      </c>
      <c r="Q94">
        <v>4.8</v>
      </c>
      <c r="R94" s="130" t="s">
        <v>2967</v>
      </c>
      <c r="S94">
        <v>27.33</v>
      </c>
      <c r="T94" s="130"/>
      <c r="U94">
        <v>475</v>
      </c>
      <c r="V94">
        <v>641</v>
      </c>
      <c r="X94" s="130"/>
    </row>
    <row r="95" spans="1:24" x14ac:dyDescent="0.25">
      <c r="A95" s="130" t="s">
        <v>691</v>
      </c>
      <c r="B95">
        <v>93</v>
      </c>
      <c r="C95" s="130" t="s">
        <v>881</v>
      </c>
      <c r="D95" s="130" t="s">
        <v>6</v>
      </c>
      <c r="E95">
        <v>33</v>
      </c>
      <c r="F95">
        <v>2.33</v>
      </c>
      <c r="G95">
        <v>9146400</v>
      </c>
      <c r="H95">
        <v>300528</v>
      </c>
      <c r="I95">
        <v>86028</v>
      </c>
      <c r="J95">
        <v>37.799999999999997</v>
      </c>
      <c r="K95" s="130" t="s">
        <v>3528</v>
      </c>
      <c r="M95" s="130" t="s">
        <v>2000</v>
      </c>
      <c r="N95">
        <v>0.87</v>
      </c>
      <c r="O95">
        <v>5.72</v>
      </c>
      <c r="P95">
        <v>7.99</v>
      </c>
      <c r="Q95">
        <v>7.3</v>
      </c>
      <c r="R95" s="130" t="s">
        <v>899</v>
      </c>
      <c r="S95">
        <v>31.33</v>
      </c>
      <c r="T95" s="130"/>
      <c r="U95">
        <v>862</v>
      </c>
      <c r="V95">
        <v>870</v>
      </c>
      <c r="X95" s="130"/>
    </row>
    <row r="96" spans="1:24" x14ac:dyDescent="0.25">
      <c r="A96" s="130" t="s">
        <v>690</v>
      </c>
      <c r="B96">
        <v>94</v>
      </c>
      <c r="C96" s="130" t="s">
        <v>881</v>
      </c>
      <c r="D96" s="130" t="s">
        <v>6</v>
      </c>
      <c r="E96">
        <v>2.34</v>
      </c>
      <c r="F96">
        <v>-0.85</v>
      </c>
      <c r="G96">
        <v>1487500</v>
      </c>
      <c r="H96">
        <v>3506</v>
      </c>
      <c r="I96">
        <v>851</v>
      </c>
      <c r="K96" s="130" t="s">
        <v>1821</v>
      </c>
      <c r="L96">
        <v>1.61</v>
      </c>
      <c r="M96" s="130"/>
      <c r="N96">
        <v>0</v>
      </c>
      <c r="O96">
        <v>0.1</v>
      </c>
      <c r="P96">
        <v>-5.35</v>
      </c>
      <c r="Q96">
        <v>-5.53</v>
      </c>
      <c r="R96" s="130"/>
      <c r="S96">
        <v>44.72</v>
      </c>
      <c r="T96" s="130"/>
      <c r="X96" s="130"/>
    </row>
    <row r="97" spans="1:24" x14ac:dyDescent="0.25">
      <c r="A97" s="130" t="s">
        <v>689</v>
      </c>
      <c r="B97">
        <v>95</v>
      </c>
      <c r="C97" s="130" t="s">
        <v>881</v>
      </c>
      <c r="D97" s="130" t="s">
        <v>6</v>
      </c>
      <c r="E97">
        <v>174.5</v>
      </c>
      <c r="F97">
        <v>1.45</v>
      </c>
      <c r="G97">
        <v>4068100</v>
      </c>
      <c r="H97">
        <v>702900</v>
      </c>
      <c r="I97">
        <v>138708</v>
      </c>
      <c r="J97">
        <v>75.08</v>
      </c>
      <c r="K97" s="130" t="s">
        <v>3529</v>
      </c>
      <c r="M97" s="130" t="s">
        <v>1996</v>
      </c>
      <c r="N97">
        <v>2.3199999999999998</v>
      </c>
      <c r="O97">
        <v>10.16</v>
      </c>
      <c r="P97">
        <v>10.1</v>
      </c>
      <c r="Q97">
        <v>17.66</v>
      </c>
      <c r="R97" s="130" t="s">
        <v>1033</v>
      </c>
      <c r="S97">
        <v>50.7</v>
      </c>
      <c r="T97" s="130"/>
      <c r="U97">
        <v>865</v>
      </c>
      <c r="V97">
        <v>753</v>
      </c>
      <c r="X97" s="130"/>
    </row>
    <row r="98" spans="1:24" x14ac:dyDescent="0.25">
      <c r="A98" s="130" t="s">
        <v>688</v>
      </c>
      <c r="B98">
        <v>96</v>
      </c>
      <c r="C98" s="130" t="s">
        <v>881</v>
      </c>
      <c r="D98" s="130" t="s">
        <v>6</v>
      </c>
      <c r="E98">
        <v>0.74</v>
      </c>
      <c r="F98">
        <v>2.78</v>
      </c>
      <c r="G98">
        <v>5668100</v>
      </c>
      <c r="H98">
        <v>4171</v>
      </c>
      <c r="I98">
        <v>2611</v>
      </c>
      <c r="K98" s="130" t="s">
        <v>923</v>
      </c>
      <c r="M98" s="130"/>
      <c r="N98">
        <v>0</v>
      </c>
      <c r="O98">
        <v>-2.61</v>
      </c>
      <c r="P98">
        <v>-4.82</v>
      </c>
      <c r="Q98">
        <v>0.74</v>
      </c>
      <c r="R98" s="130"/>
      <c r="S98">
        <v>30.74</v>
      </c>
      <c r="T98" s="130"/>
      <c r="X98" s="130"/>
    </row>
    <row r="99" spans="1:24" x14ac:dyDescent="0.25">
      <c r="A99" s="130" t="s">
        <v>3181</v>
      </c>
      <c r="B99">
        <v>97</v>
      </c>
      <c r="C99" s="130" t="s">
        <v>884</v>
      </c>
      <c r="D99" s="130" t="s">
        <v>6</v>
      </c>
      <c r="E99">
        <v>7.85</v>
      </c>
      <c r="F99">
        <v>4.67</v>
      </c>
      <c r="G99">
        <v>8407900</v>
      </c>
      <c r="H99">
        <v>64659</v>
      </c>
      <c r="I99">
        <v>0</v>
      </c>
      <c r="K99" s="130" t="s">
        <v>900</v>
      </c>
      <c r="M99" s="130" t="s">
        <v>900</v>
      </c>
      <c r="N99">
        <v>0</v>
      </c>
      <c r="O99">
        <v>10.19</v>
      </c>
      <c r="P99">
        <v>37.31</v>
      </c>
      <c r="Q99">
        <v>3.14</v>
      </c>
      <c r="R99" s="130" t="s">
        <v>900</v>
      </c>
      <c r="S99">
        <v>29.14</v>
      </c>
      <c r="T99" s="130"/>
      <c r="X99" s="130"/>
    </row>
    <row r="100" spans="1:24" x14ac:dyDescent="0.25">
      <c r="A100" s="130" t="s">
        <v>687</v>
      </c>
      <c r="B100">
        <v>98</v>
      </c>
      <c r="C100" s="130" t="s">
        <v>881</v>
      </c>
      <c r="D100" s="130" t="s">
        <v>6</v>
      </c>
      <c r="E100">
        <v>4.78</v>
      </c>
      <c r="F100">
        <v>-1.24</v>
      </c>
      <c r="G100">
        <v>1369400</v>
      </c>
      <c r="H100">
        <v>6597</v>
      </c>
      <c r="I100">
        <v>2869</v>
      </c>
      <c r="J100">
        <v>7.69</v>
      </c>
      <c r="K100" s="130" t="s">
        <v>2391</v>
      </c>
      <c r="M100" s="130" t="s">
        <v>1030</v>
      </c>
      <c r="N100">
        <v>0.62</v>
      </c>
      <c r="O100">
        <v>24.19</v>
      </c>
      <c r="P100">
        <v>51.75</v>
      </c>
      <c r="Q100">
        <v>10.37</v>
      </c>
      <c r="R100" s="130" t="s">
        <v>3530</v>
      </c>
      <c r="S100">
        <v>20.34</v>
      </c>
      <c r="T100" s="130"/>
      <c r="U100">
        <v>95</v>
      </c>
      <c r="V100">
        <v>121</v>
      </c>
      <c r="X100" s="130"/>
    </row>
    <row r="101" spans="1:24" x14ac:dyDescent="0.25">
      <c r="A101" s="130" t="s">
        <v>686</v>
      </c>
      <c r="B101">
        <v>99</v>
      </c>
      <c r="C101" s="130" t="s">
        <v>881</v>
      </c>
      <c r="D101" s="130" t="s">
        <v>6</v>
      </c>
      <c r="E101">
        <v>37</v>
      </c>
      <c r="F101">
        <v>3.5</v>
      </c>
      <c r="G101">
        <v>12322100</v>
      </c>
      <c r="H101">
        <v>450590</v>
      </c>
      <c r="I101">
        <v>148288</v>
      </c>
      <c r="J101">
        <v>38.83</v>
      </c>
      <c r="K101" s="130" t="s">
        <v>3237</v>
      </c>
      <c r="M101" s="130" t="s">
        <v>951</v>
      </c>
      <c r="N101">
        <v>0.95</v>
      </c>
      <c r="O101">
        <v>3.11</v>
      </c>
      <c r="P101">
        <v>3.28</v>
      </c>
      <c r="Q101">
        <v>3.69</v>
      </c>
      <c r="R101" s="130" t="s">
        <v>3184</v>
      </c>
      <c r="S101">
        <v>25.57</v>
      </c>
      <c r="T101" s="130"/>
      <c r="U101">
        <v>1005</v>
      </c>
      <c r="V101">
        <v>999</v>
      </c>
      <c r="X101" s="130"/>
    </row>
    <row r="102" spans="1:24" x14ac:dyDescent="0.25">
      <c r="A102" s="130" t="s">
        <v>685</v>
      </c>
      <c r="B102">
        <v>100</v>
      </c>
      <c r="C102" s="130" t="s">
        <v>881</v>
      </c>
      <c r="D102" s="130" t="s">
        <v>6</v>
      </c>
      <c r="E102">
        <v>1.86</v>
      </c>
      <c r="F102">
        <v>1.64</v>
      </c>
      <c r="G102">
        <v>2384200</v>
      </c>
      <c r="H102">
        <v>4414</v>
      </c>
      <c r="I102">
        <v>2975</v>
      </c>
      <c r="J102">
        <v>19.440000000000001</v>
      </c>
      <c r="K102" s="130" t="s">
        <v>995</v>
      </c>
      <c r="M102" s="130" t="s">
        <v>880</v>
      </c>
      <c r="N102">
        <v>0.1</v>
      </c>
      <c r="Q102">
        <v>9.89</v>
      </c>
      <c r="R102" s="130" t="s">
        <v>3182</v>
      </c>
      <c r="S102">
        <v>25.74</v>
      </c>
      <c r="T102" s="130"/>
      <c r="X102" s="130"/>
    </row>
    <row r="103" spans="1:24" x14ac:dyDescent="0.25">
      <c r="A103" s="130" t="s">
        <v>684</v>
      </c>
      <c r="B103">
        <v>101</v>
      </c>
      <c r="C103" s="130" t="s">
        <v>881</v>
      </c>
      <c r="D103" s="130" t="s">
        <v>6</v>
      </c>
      <c r="E103">
        <v>2.66</v>
      </c>
      <c r="F103">
        <v>3.1</v>
      </c>
      <c r="G103">
        <v>1195600</v>
      </c>
      <c r="H103">
        <v>3161</v>
      </c>
      <c r="I103">
        <v>2863</v>
      </c>
      <c r="J103">
        <v>33.35</v>
      </c>
      <c r="K103" s="130" t="s">
        <v>1802</v>
      </c>
      <c r="M103" s="130" t="s">
        <v>880</v>
      </c>
      <c r="N103">
        <v>0.08</v>
      </c>
      <c r="O103">
        <v>5.5</v>
      </c>
      <c r="P103">
        <v>6.11</v>
      </c>
      <c r="Q103">
        <v>3.9</v>
      </c>
      <c r="R103" s="130" t="s">
        <v>1032</v>
      </c>
      <c r="S103">
        <v>25.34</v>
      </c>
      <c r="T103" s="130"/>
      <c r="U103">
        <v>899</v>
      </c>
      <c r="V103">
        <v>858</v>
      </c>
      <c r="X103" s="130"/>
    </row>
    <row r="104" spans="1:24" x14ac:dyDescent="0.25">
      <c r="A104" s="130" t="s">
        <v>683</v>
      </c>
      <c r="B104">
        <v>102</v>
      </c>
      <c r="C104" s="130" t="s">
        <v>881</v>
      </c>
      <c r="D104" s="130" t="s">
        <v>6</v>
      </c>
      <c r="E104">
        <v>272</v>
      </c>
      <c r="F104">
        <v>0.74</v>
      </c>
      <c r="G104">
        <v>91600</v>
      </c>
      <c r="H104">
        <v>24864</v>
      </c>
      <c r="I104">
        <v>28960</v>
      </c>
      <c r="J104">
        <v>27.43</v>
      </c>
      <c r="K104" s="130" t="s">
        <v>995</v>
      </c>
      <c r="M104" s="130" t="s">
        <v>1021</v>
      </c>
      <c r="N104">
        <v>9.92</v>
      </c>
      <c r="O104">
        <v>-6.16</v>
      </c>
      <c r="P104">
        <v>-10.39</v>
      </c>
      <c r="Q104">
        <v>-66.78</v>
      </c>
      <c r="R104" s="130" t="s">
        <v>2323</v>
      </c>
      <c r="S104">
        <v>84.43</v>
      </c>
      <c r="T104" s="130"/>
      <c r="X104" s="130"/>
    </row>
    <row r="105" spans="1:24" x14ac:dyDescent="0.25">
      <c r="A105" s="130" t="s">
        <v>682</v>
      </c>
      <c r="B105">
        <v>103</v>
      </c>
      <c r="C105" s="130" t="s">
        <v>881</v>
      </c>
      <c r="D105" s="130" t="s">
        <v>6</v>
      </c>
      <c r="E105">
        <v>38.5</v>
      </c>
      <c r="F105">
        <v>-5.52</v>
      </c>
      <c r="G105">
        <v>16865500</v>
      </c>
      <c r="H105">
        <v>642137</v>
      </c>
      <c r="I105">
        <v>65741</v>
      </c>
      <c r="J105">
        <v>20.57</v>
      </c>
      <c r="K105" s="130" t="s">
        <v>916</v>
      </c>
      <c r="M105" s="130" t="s">
        <v>981</v>
      </c>
      <c r="N105">
        <v>1.87</v>
      </c>
      <c r="O105">
        <v>1.1000000000000001</v>
      </c>
      <c r="P105">
        <v>6.8</v>
      </c>
      <c r="Q105">
        <v>6.63</v>
      </c>
      <c r="R105" s="130" t="s">
        <v>916</v>
      </c>
      <c r="S105">
        <v>44.35</v>
      </c>
      <c r="T105" s="130"/>
      <c r="U105">
        <v>752</v>
      </c>
      <c r="V105">
        <v>931</v>
      </c>
      <c r="X105" s="130"/>
    </row>
    <row r="106" spans="1:24" x14ac:dyDescent="0.25">
      <c r="A106" s="130" t="s">
        <v>681</v>
      </c>
      <c r="B106">
        <v>104</v>
      </c>
      <c r="C106" s="130" t="s">
        <v>881</v>
      </c>
      <c r="D106" s="130" t="s">
        <v>6</v>
      </c>
      <c r="E106">
        <v>0.98</v>
      </c>
      <c r="F106">
        <v>3.16</v>
      </c>
      <c r="G106">
        <v>8702200</v>
      </c>
      <c r="H106">
        <v>8410</v>
      </c>
      <c r="I106">
        <v>17027</v>
      </c>
      <c r="K106" s="130" t="s">
        <v>3194</v>
      </c>
      <c r="M106" s="130" t="s">
        <v>888</v>
      </c>
      <c r="N106">
        <v>0</v>
      </c>
      <c r="O106">
        <v>0.92</v>
      </c>
      <c r="P106">
        <v>-0.17</v>
      </c>
      <c r="Q106">
        <v>-34</v>
      </c>
      <c r="R106" s="130" t="s">
        <v>1909</v>
      </c>
      <c r="S106">
        <v>71.989999999999995</v>
      </c>
      <c r="T106" s="130"/>
      <c r="X106" s="130"/>
    </row>
    <row r="107" spans="1:24" x14ac:dyDescent="0.25">
      <c r="A107" s="130" t="s">
        <v>680</v>
      </c>
      <c r="B107">
        <v>105</v>
      </c>
      <c r="C107" s="130" t="s">
        <v>881</v>
      </c>
      <c r="D107" s="130" t="s">
        <v>232</v>
      </c>
      <c r="E107">
        <v>0.14000000000000001</v>
      </c>
      <c r="F107">
        <v>0</v>
      </c>
      <c r="G107">
        <v>0</v>
      </c>
      <c r="H107">
        <v>0</v>
      </c>
      <c r="I107">
        <v>963</v>
      </c>
      <c r="K107" s="130" t="s">
        <v>970</v>
      </c>
      <c r="L107">
        <v>2.61</v>
      </c>
      <c r="M107" s="130"/>
      <c r="N107">
        <v>0</v>
      </c>
      <c r="O107">
        <v>-9.83</v>
      </c>
      <c r="P107">
        <v>-27.42</v>
      </c>
      <c r="Q107">
        <v>4.66</v>
      </c>
      <c r="R107" s="130"/>
      <c r="S107">
        <v>37.19</v>
      </c>
      <c r="T107" s="130"/>
      <c r="X107" s="130"/>
    </row>
    <row r="108" spans="1:24" x14ac:dyDescent="0.25">
      <c r="A108" s="130" t="s">
        <v>679</v>
      </c>
      <c r="B108">
        <v>106</v>
      </c>
      <c r="C108" s="130" t="s">
        <v>881</v>
      </c>
      <c r="D108" s="130" t="s">
        <v>6</v>
      </c>
      <c r="E108">
        <v>4.74</v>
      </c>
      <c r="F108">
        <v>0.85</v>
      </c>
      <c r="G108">
        <v>527500</v>
      </c>
      <c r="H108">
        <v>2506</v>
      </c>
      <c r="I108">
        <v>2237</v>
      </c>
      <c r="J108">
        <v>30.23</v>
      </c>
      <c r="K108" s="130" t="s">
        <v>2381</v>
      </c>
      <c r="M108" s="130" t="s">
        <v>898</v>
      </c>
      <c r="N108">
        <v>0.16</v>
      </c>
      <c r="O108">
        <v>6.32</v>
      </c>
      <c r="P108">
        <v>9.89</v>
      </c>
      <c r="Q108">
        <v>6.52</v>
      </c>
      <c r="R108" s="130" t="s">
        <v>953</v>
      </c>
      <c r="S108">
        <v>42.6</v>
      </c>
      <c r="T108" s="130"/>
      <c r="U108">
        <v>757</v>
      </c>
      <c r="V108">
        <v>790</v>
      </c>
      <c r="X108" s="130"/>
    </row>
    <row r="109" spans="1:24" x14ac:dyDescent="0.25">
      <c r="A109" s="130" t="s">
        <v>678</v>
      </c>
      <c r="B109">
        <v>107</v>
      </c>
      <c r="C109" s="130" t="s">
        <v>881</v>
      </c>
      <c r="D109" s="130" t="s">
        <v>6</v>
      </c>
      <c r="E109">
        <v>10.9</v>
      </c>
      <c r="F109">
        <v>3.81</v>
      </c>
      <c r="G109">
        <v>1018900</v>
      </c>
      <c r="H109">
        <v>11089</v>
      </c>
      <c r="I109">
        <v>8944</v>
      </c>
      <c r="J109">
        <v>38.35</v>
      </c>
      <c r="K109" s="130" t="s">
        <v>3531</v>
      </c>
      <c r="M109" s="130" t="s">
        <v>906</v>
      </c>
      <c r="N109">
        <v>0.28000000000000003</v>
      </c>
      <c r="O109">
        <v>25.92</v>
      </c>
      <c r="P109">
        <v>35.35</v>
      </c>
      <c r="Q109">
        <v>36.65</v>
      </c>
      <c r="R109" s="130" t="s">
        <v>1764</v>
      </c>
      <c r="S109">
        <v>32.770000000000003</v>
      </c>
      <c r="T109" s="130"/>
      <c r="U109">
        <v>513</v>
      </c>
      <c r="V109">
        <v>512</v>
      </c>
      <c r="X109" s="130"/>
    </row>
    <row r="110" spans="1:24" x14ac:dyDescent="0.25">
      <c r="A110" s="130" t="s">
        <v>677</v>
      </c>
      <c r="B110">
        <v>108</v>
      </c>
      <c r="C110" s="130" t="s">
        <v>881</v>
      </c>
      <c r="D110" s="130" t="s">
        <v>6</v>
      </c>
      <c r="E110">
        <v>16</v>
      </c>
      <c r="F110">
        <v>0</v>
      </c>
      <c r="G110">
        <v>2518200</v>
      </c>
      <c r="H110">
        <v>40394</v>
      </c>
      <c r="I110">
        <v>48764</v>
      </c>
      <c r="J110">
        <v>9.73</v>
      </c>
      <c r="K110" s="130" t="s">
        <v>1993</v>
      </c>
      <c r="M110" s="130" t="s">
        <v>886</v>
      </c>
      <c r="N110">
        <v>1.64</v>
      </c>
      <c r="O110">
        <v>7.45</v>
      </c>
      <c r="P110">
        <v>10.91</v>
      </c>
      <c r="Q110">
        <v>61.54</v>
      </c>
      <c r="R110" s="130" t="s">
        <v>1914</v>
      </c>
      <c r="S110">
        <v>21.24</v>
      </c>
      <c r="T110" s="130"/>
      <c r="U110">
        <v>531</v>
      </c>
      <c r="V110">
        <v>526</v>
      </c>
      <c r="X110" s="130"/>
    </row>
    <row r="111" spans="1:24" x14ac:dyDescent="0.25">
      <c r="A111" s="130" t="s">
        <v>676</v>
      </c>
      <c r="B111">
        <v>109</v>
      </c>
      <c r="C111" s="130" t="s">
        <v>881</v>
      </c>
      <c r="D111" s="130" t="s">
        <v>6</v>
      </c>
      <c r="E111">
        <v>3.38</v>
      </c>
      <c r="F111">
        <v>4.97</v>
      </c>
      <c r="G111">
        <v>45325500</v>
      </c>
      <c r="H111">
        <v>152649</v>
      </c>
      <c r="I111">
        <v>3087</v>
      </c>
      <c r="K111" s="130" t="s">
        <v>1819</v>
      </c>
      <c r="M111" s="130"/>
      <c r="N111">
        <v>0</v>
      </c>
      <c r="O111">
        <v>2.13</v>
      </c>
      <c r="P111">
        <v>-0.01</v>
      </c>
      <c r="Q111">
        <v>2.98</v>
      </c>
      <c r="R111" s="130"/>
      <c r="S111">
        <v>53.62</v>
      </c>
      <c r="T111" s="130"/>
      <c r="X111" s="130"/>
    </row>
    <row r="112" spans="1:24" x14ac:dyDescent="0.25">
      <c r="A112" s="130" t="s">
        <v>2367</v>
      </c>
      <c r="B112">
        <v>110</v>
      </c>
      <c r="C112" s="130" t="s">
        <v>884</v>
      </c>
      <c r="D112" s="130" t="s">
        <v>6</v>
      </c>
      <c r="E112">
        <v>10.9</v>
      </c>
      <c r="F112">
        <v>3.81</v>
      </c>
      <c r="G112">
        <v>3240600</v>
      </c>
      <c r="H112">
        <v>35248</v>
      </c>
      <c r="I112">
        <v>9294</v>
      </c>
      <c r="J112">
        <v>11.27</v>
      </c>
      <c r="K112" s="130" t="s">
        <v>1043</v>
      </c>
      <c r="M112" s="130"/>
      <c r="N112">
        <v>0.97</v>
      </c>
      <c r="O112">
        <v>9.44</v>
      </c>
      <c r="P112">
        <v>27.93</v>
      </c>
      <c r="Q112">
        <v>15.79</v>
      </c>
      <c r="R112" s="130"/>
      <c r="S112">
        <v>26.96</v>
      </c>
      <c r="T112" s="130"/>
      <c r="U112">
        <v>230</v>
      </c>
      <c r="V112">
        <v>394</v>
      </c>
      <c r="X112" s="130"/>
    </row>
    <row r="113" spans="1:24" x14ac:dyDescent="0.25">
      <c r="A113" s="130" t="s">
        <v>675</v>
      </c>
      <c r="B113">
        <v>111</v>
      </c>
      <c r="C113" s="130" t="s">
        <v>881</v>
      </c>
      <c r="D113" s="130" t="s">
        <v>6</v>
      </c>
      <c r="E113">
        <v>1.78</v>
      </c>
      <c r="F113">
        <v>1.1399999999999999</v>
      </c>
      <c r="G113">
        <v>4800</v>
      </c>
      <c r="H113">
        <v>8</v>
      </c>
      <c r="I113">
        <v>1825</v>
      </c>
      <c r="J113">
        <v>49.31</v>
      </c>
      <c r="K113" s="130" t="s">
        <v>917</v>
      </c>
      <c r="L113">
        <v>0.04</v>
      </c>
      <c r="M113" s="130" t="s">
        <v>908</v>
      </c>
      <c r="N113">
        <v>0.04</v>
      </c>
      <c r="O113">
        <v>4.08</v>
      </c>
      <c r="P113">
        <v>2.91</v>
      </c>
      <c r="Q113">
        <v>13.2</v>
      </c>
      <c r="R113" s="130" t="s">
        <v>980</v>
      </c>
      <c r="S113">
        <v>15.86</v>
      </c>
      <c r="T113" s="130"/>
      <c r="U113">
        <v>1041</v>
      </c>
      <c r="V113">
        <v>984</v>
      </c>
      <c r="X113" s="130"/>
    </row>
    <row r="114" spans="1:24" x14ac:dyDescent="0.25">
      <c r="A114" s="130" t="s">
        <v>674</v>
      </c>
      <c r="B114">
        <v>112</v>
      </c>
      <c r="C114" s="130" t="s">
        <v>881</v>
      </c>
      <c r="D114" s="130" t="s">
        <v>6</v>
      </c>
      <c r="E114">
        <v>0.72</v>
      </c>
      <c r="F114">
        <v>1.41</v>
      </c>
      <c r="G114">
        <v>25808800</v>
      </c>
      <c r="H114">
        <v>18438</v>
      </c>
      <c r="I114">
        <v>6040</v>
      </c>
      <c r="J114">
        <v>32.29</v>
      </c>
      <c r="K114" s="130" t="s">
        <v>1059</v>
      </c>
      <c r="M114" s="130" t="s">
        <v>908</v>
      </c>
      <c r="N114">
        <v>0.02</v>
      </c>
      <c r="O114">
        <v>9.43</v>
      </c>
      <c r="P114">
        <v>7.04</v>
      </c>
      <c r="Q114">
        <v>27.11</v>
      </c>
      <c r="R114" s="130" t="s">
        <v>2315</v>
      </c>
      <c r="S114">
        <v>39.200000000000003</v>
      </c>
      <c r="T114" s="130"/>
      <c r="U114">
        <v>862</v>
      </c>
      <c r="V114">
        <v>675</v>
      </c>
      <c r="X114" s="130"/>
    </row>
    <row r="115" spans="1:24" x14ac:dyDescent="0.25">
      <c r="A115" s="130" t="s">
        <v>673</v>
      </c>
      <c r="B115">
        <v>113</v>
      </c>
      <c r="C115" s="130" t="s">
        <v>881</v>
      </c>
      <c r="D115" s="130" t="s">
        <v>6</v>
      </c>
      <c r="E115">
        <v>5.95</v>
      </c>
      <c r="F115">
        <v>3.48</v>
      </c>
      <c r="G115">
        <v>1395900</v>
      </c>
      <c r="H115">
        <v>8201</v>
      </c>
      <c r="I115">
        <v>4832</v>
      </c>
      <c r="J115">
        <v>13.16</v>
      </c>
      <c r="K115" s="130" t="s">
        <v>955</v>
      </c>
      <c r="M115" s="130" t="s">
        <v>918</v>
      </c>
      <c r="N115">
        <v>0.45</v>
      </c>
      <c r="O115">
        <v>4.99</v>
      </c>
      <c r="P115">
        <v>16.68</v>
      </c>
      <c r="Q115">
        <v>18.510000000000002</v>
      </c>
      <c r="R115" s="130" t="s">
        <v>1053</v>
      </c>
      <c r="S115">
        <v>24.65</v>
      </c>
      <c r="T115" s="130"/>
      <c r="U115">
        <v>376</v>
      </c>
      <c r="V115">
        <v>634</v>
      </c>
      <c r="X115" s="130"/>
    </row>
    <row r="116" spans="1:24" x14ac:dyDescent="0.25">
      <c r="A116" s="130" t="s">
        <v>672</v>
      </c>
      <c r="B116">
        <v>114</v>
      </c>
      <c r="C116" s="130" t="s">
        <v>881</v>
      </c>
      <c r="D116" s="130" t="s">
        <v>6</v>
      </c>
      <c r="E116">
        <v>1.1599999999999999</v>
      </c>
      <c r="F116">
        <v>1.75</v>
      </c>
      <c r="G116">
        <v>590600</v>
      </c>
      <c r="H116">
        <v>670</v>
      </c>
      <c r="I116">
        <v>1301</v>
      </c>
      <c r="J116">
        <v>30.87</v>
      </c>
      <c r="K116" s="130" t="s">
        <v>999</v>
      </c>
      <c r="L116">
        <v>0.02</v>
      </c>
      <c r="M116" s="130"/>
      <c r="N116">
        <v>0.04</v>
      </c>
      <c r="O116">
        <v>2.68</v>
      </c>
      <c r="P116">
        <v>2.19</v>
      </c>
      <c r="Q116">
        <v>3.14</v>
      </c>
      <c r="R116" s="130" t="s">
        <v>3532</v>
      </c>
      <c r="S116">
        <v>31.17</v>
      </c>
      <c r="T116" s="130"/>
      <c r="U116">
        <v>979</v>
      </c>
      <c r="V116">
        <v>973</v>
      </c>
      <c r="X116" s="130"/>
    </row>
    <row r="117" spans="1:24" x14ac:dyDescent="0.25">
      <c r="A117" s="130" t="s">
        <v>671</v>
      </c>
      <c r="B117">
        <v>115</v>
      </c>
      <c r="C117" s="130" t="s">
        <v>881</v>
      </c>
      <c r="D117" s="130" t="s">
        <v>6</v>
      </c>
      <c r="E117">
        <v>0.33</v>
      </c>
      <c r="F117">
        <v>0</v>
      </c>
      <c r="G117">
        <v>508200</v>
      </c>
      <c r="H117">
        <v>163</v>
      </c>
      <c r="I117">
        <v>703</v>
      </c>
      <c r="K117" s="130" t="s">
        <v>893</v>
      </c>
      <c r="M117" s="130"/>
      <c r="N117">
        <v>0</v>
      </c>
      <c r="O117">
        <v>-2.11</v>
      </c>
      <c r="P117">
        <v>-13.14</v>
      </c>
      <c r="Q117">
        <v>1.7</v>
      </c>
      <c r="R117" s="130"/>
      <c r="S117">
        <v>53.5</v>
      </c>
      <c r="T117" s="130"/>
      <c r="X117" s="130"/>
    </row>
    <row r="118" spans="1:24" x14ac:dyDescent="0.25">
      <c r="A118" s="130" t="s">
        <v>670</v>
      </c>
      <c r="B118">
        <v>116</v>
      </c>
      <c r="C118" s="130" t="s">
        <v>881</v>
      </c>
      <c r="D118" s="130" t="s">
        <v>6</v>
      </c>
      <c r="E118">
        <v>10.1</v>
      </c>
      <c r="F118">
        <v>1</v>
      </c>
      <c r="G118">
        <v>2500</v>
      </c>
      <c r="H118">
        <v>25</v>
      </c>
      <c r="I118">
        <v>121</v>
      </c>
      <c r="K118" s="130" t="s">
        <v>931</v>
      </c>
      <c r="L118">
        <v>0.57999999999999996</v>
      </c>
      <c r="M118" s="130"/>
      <c r="N118">
        <v>0</v>
      </c>
      <c r="O118">
        <v>-5.44</v>
      </c>
      <c r="P118">
        <v>-5.98</v>
      </c>
      <c r="Q118">
        <v>-5.86</v>
      </c>
      <c r="R118" s="130"/>
      <c r="S118">
        <v>29.51</v>
      </c>
      <c r="T118" s="130"/>
      <c r="X118" s="130"/>
    </row>
    <row r="119" spans="1:24" x14ac:dyDescent="0.25">
      <c r="A119" s="130" t="s">
        <v>669</v>
      </c>
      <c r="B119">
        <v>117</v>
      </c>
      <c r="C119" s="130" t="s">
        <v>881</v>
      </c>
      <c r="D119" s="130" t="s">
        <v>6</v>
      </c>
      <c r="E119">
        <v>9</v>
      </c>
      <c r="F119">
        <v>3.45</v>
      </c>
      <c r="G119">
        <v>40844800</v>
      </c>
      <c r="H119">
        <v>365560</v>
      </c>
      <c r="I119">
        <v>118508</v>
      </c>
      <c r="J119">
        <v>25.24</v>
      </c>
      <c r="K119" s="130" t="s">
        <v>2368</v>
      </c>
      <c r="M119" s="130" t="s">
        <v>906</v>
      </c>
      <c r="N119">
        <v>0.36</v>
      </c>
      <c r="O119">
        <v>4.26</v>
      </c>
      <c r="P119">
        <v>7.82</v>
      </c>
      <c r="Q119">
        <v>12.24</v>
      </c>
      <c r="R119" s="130" t="s">
        <v>2331</v>
      </c>
      <c r="S119">
        <v>59.67</v>
      </c>
      <c r="T119" s="130"/>
      <c r="U119">
        <v>771</v>
      </c>
      <c r="V119">
        <v>847</v>
      </c>
      <c r="X119" s="130"/>
    </row>
    <row r="120" spans="1:24" x14ac:dyDescent="0.25">
      <c r="A120" s="130" t="s">
        <v>668</v>
      </c>
      <c r="B120">
        <v>118</v>
      </c>
      <c r="C120" s="130" t="s">
        <v>881</v>
      </c>
      <c r="D120" s="130" t="s">
        <v>6</v>
      </c>
      <c r="E120">
        <v>0.88</v>
      </c>
      <c r="F120">
        <v>4.76</v>
      </c>
      <c r="G120">
        <v>2045100</v>
      </c>
      <c r="H120">
        <v>1774</v>
      </c>
      <c r="I120">
        <v>665</v>
      </c>
      <c r="K120" s="130" t="s">
        <v>1052</v>
      </c>
      <c r="M120" s="130"/>
      <c r="N120">
        <v>0</v>
      </c>
      <c r="O120">
        <v>-5.21</v>
      </c>
      <c r="P120">
        <v>-10.119999999999999</v>
      </c>
      <c r="Q120">
        <v>4.22</v>
      </c>
      <c r="R120" s="130"/>
      <c r="S120">
        <v>56.49</v>
      </c>
      <c r="T120" s="130"/>
      <c r="X120" s="130"/>
    </row>
    <row r="121" spans="1:24" x14ac:dyDescent="0.25">
      <c r="A121" s="130" t="s">
        <v>667</v>
      </c>
      <c r="B121">
        <v>119</v>
      </c>
      <c r="C121" s="130" t="s">
        <v>890</v>
      </c>
      <c r="D121" s="130" t="s">
        <v>6</v>
      </c>
      <c r="E121">
        <v>20.5</v>
      </c>
      <c r="F121">
        <v>1.99</v>
      </c>
      <c r="G121">
        <v>16900</v>
      </c>
      <c r="H121">
        <v>348</v>
      </c>
      <c r="I121">
        <v>615</v>
      </c>
      <c r="J121">
        <v>7.41</v>
      </c>
      <c r="K121" s="130" t="s">
        <v>1819</v>
      </c>
      <c r="M121" s="130" t="s">
        <v>963</v>
      </c>
      <c r="N121">
        <v>2.76</v>
      </c>
      <c r="O121">
        <v>7.3</v>
      </c>
      <c r="P121">
        <v>10.64</v>
      </c>
      <c r="Q121">
        <v>13.12</v>
      </c>
      <c r="R121" s="130" t="s">
        <v>3185</v>
      </c>
      <c r="S121">
        <v>27.68</v>
      </c>
      <c r="T121" s="130"/>
      <c r="U121">
        <v>377</v>
      </c>
      <c r="V121">
        <v>389</v>
      </c>
      <c r="X121" s="130"/>
    </row>
    <row r="122" spans="1:24" x14ac:dyDescent="0.25">
      <c r="A122" s="130" t="s">
        <v>666</v>
      </c>
      <c r="B122">
        <v>120</v>
      </c>
      <c r="C122" s="130" t="s">
        <v>881</v>
      </c>
      <c r="D122" s="130" t="s">
        <v>6</v>
      </c>
      <c r="E122">
        <v>0.93</v>
      </c>
      <c r="F122">
        <v>3.33</v>
      </c>
      <c r="G122">
        <v>27526400</v>
      </c>
      <c r="H122">
        <v>25385</v>
      </c>
      <c r="I122">
        <v>4233</v>
      </c>
      <c r="K122" s="130" t="s">
        <v>998</v>
      </c>
      <c r="M122" s="130"/>
      <c r="N122">
        <v>0</v>
      </c>
      <c r="O122">
        <v>1.34</v>
      </c>
      <c r="P122">
        <v>-4.58</v>
      </c>
      <c r="Q122">
        <v>-1.46</v>
      </c>
      <c r="R122" s="130"/>
      <c r="S122">
        <v>94.48</v>
      </c>
      <c r="T122" s="130"/>
      <c r="X122" s="130"/>
    </row>
    <row r="123" spans="1:24" x14ac:dyDescent="0.25">
      <c r="A123" s="130" t="s">
        <v>1820</v>
      </c>
      <c r="B123">
        <v>121</v>
      </c>
      <c r="C123" s="130" t="s">
        <v>890</v>
      </c>
      <c r="D123" s="130" t="s">
        <v>6</v>
      </c>
      <c r="E123">
        <v>7.95</v>
      </c>
      <c r="F123">
        <v>1.92</v>
      </c>
      <c r="G123">
        <v>28045100</v>
      </c>
      <c r="H123">
        <v>223057</v>
      </c>
      <c r="I123">
        <v>11445</v>
      </c>
      <c r="K123" s="130" t="s">
        <v>3533</v>
      </c>
      <c r="M123" s="130"/>
      <c r="N123">
        <v>0</v>
      </c>
      <c r="O123">
        <v>-11.38</v>
      </c>
      <c r="P123">
        <v>-12.75</v>
      </c>
      <c r="Q123">
        <v>-137.53</v>
      </c>
      <c r="R123" s="130"/>
      <c r="S123">
        <v>25.59</v>
      </c>
      <c r="T123" s="130"/>
      <c r="X123" s="130"/>
    </row>
    <row r="124" spans="1:24" x14ac:dyDescent="0.25">
      <c r="A124" s="130" t="s">
        <v>665</v>
      </c>
      <c r="B124">
        <v>122</v>
      </c>
      <c r="C124" s="130" t="s">
        <v>890</v>
      </c>
      <c r="D124" s="130" t="s">
        <v>6</v>
      </c>
      <c r="E124">
        <v>7.85</v>
      </c>
      <c r="F124">
        <v>16.3</v>
      </c>
      <c r="G124">
        <v>83351200</v>
      </c>
      <c r="H124">
        <v>605532</v>
      </c>
      <c r="I124">
        <v>2308</v>
      </c>
      <c r="J124">
        <v>12.85</v>
      </c>
      <c r="K124" s="130" t="s">
        <v>2287</v>
      </c>
      <c r="M124" s="130" t="s">
        <v>976</v>
      </c>
      <c r="N124">
        <v>0.61</v>
      </c>
      <c r="O124">
        <v>14.12</v>
      </c>
      <c r="P124">
        <v>28.53</v>
      </c>
      <c r="Q124">
        <v>8.0399999999999991</v>
      </c>
      <c r="R124" s="130" t="s">
        <v>3193</v>
      </c>
      <c r="S124">
        <v>29.23</v>
      </c>
      <c r="T124" s="130"/>
      <c r="U124">
        <v>259</v>
      </c>
      <c r="V124">
        <v>304</v>
      </c>
      <c r="X124" s="130"/>
    </row>
    <row r="125" spans="1:24" x14ac:dyDescent="0.25">
      <c r="A125" s="130" t="s">
        <v>664</v>
      </c>
      <c r="B125">
        <v>123</v>
      </c>
      <c r="C125" s="130" t="s">
        <v>881</v>
      </c>
      <c r="D125" s="130" t="s">
        <v>6</v>
      </c>
      <c r="E125">
        <v>103.5</v>
      </c>
      <c r="F125">
        <v>-0.96</v>
      </c>
      <c r="G125">
        <v>6820300</v>
      </c>
      <c r="H125">
        <v>702275</v>
      </c>
      <c r="I125">
        <v>103500</v>
      </c>
      <c r="J125">
        <v>35.92</v>
      </c>
      <c r="K125" s="130" t="s">
        <v>3534</v>
      </c>
      <c r="M125" s="130" t="s">
        <v>963</v>
      </c>
      <c r="N125">
        <v>2.88</v>
      </c>
      <c r="O125">
        <v>18.53</v>
      </c>
      <c r="P125">
        <v>26.73</v>
      </c>
      <c r="Q125">
        <v>13.39</v>
      </c>
      <c r="R125" s="130" t="s">
        <v>948</v>
      </c>
      <c r="S125">
        <v>28.69</v>
      </c>
      <c r="T125" s="130"/>
      <c r="U125">
        <v>541</v>
      </c>
      <c r="V125">
        <v>536</v>
      </c>
      <c r="X125" s="130"/>
    </row>
    <row r="126" spans="1:24" x14ac:dyDescent="0.25">
      <c r="A126" s="130" t="s">
        <v>663</v>
      </c>
      <c r="B126">
        <v>124</v>
      </c>
      <c r="C126" s="130" t="s">
        <v>881</v>
      </c>
      <c r="D126" s="130" t="s">
        <v>6</v>
      </c>
      <c r="E126">
        <v>2.54</v>
      </c>
      <c r="F126">
        <v>3.25</v>
      </c>
      <c r="G126">
        <v>1381700</v>
      </c>
      <c r="H126">
        <v>3451</v>
      </c>
      <c r="I126">
        <v>12601</v>
      </c>
      <c r="J126">
        <v>32.729999999999997</v>
      </c>
      <c r="K126" s="130" t="s">
        <v>1048</v>
      </c>
      <c r="M126" s="130" t="s">
        <v>908</v>
      </c>
      <c r="N126">
        <v>0.08</v>
      </c>
      <c r="O126">
        <v>1.95</v>
      </c>
      <c r="P126">
        <v>1.62</v>
      </c>
      <c r="Q126">
        <v>0.28000000000000003</v>
      </c>
      <c r="R126" s="130" t="s">
        <v>935</v>
      </c>
      <c r="S126">
        <v>28.01</v>
      </c>
      <c r="T126" s="130"/>
      <c r="U126">
        <v>1010</v>
      </c>
      <c r="V126">
        <v>1018</v>
      </c>
      <c r="X126" s="130"/>
    </row>
    <row r="127" spans="1:24" x14ac:dyDescent="0.25">
      <c r="A127" s="130" t="s">
        <v>662</v>
      </c>
      <c r="B127">
        <v>125</v>
      </c>
      <c r="C127" s="130" t="s">
        <v>881</v>
      </c>
      <c r="D127" s="130" t="s">
        <v>6</v>
      </c>
      <c r="E127">
        <v>0.46</v>
      </c>
      <c r="F127">
        <v>2.2200000000000002</v>
      </c>
      <c r="G127">
        <v>4957700</v>
      </c>
      <c r="H127">
        <v>2292</v>
      </c>
      <c r="I127">
        <v>1273</v>
      </c>
      <c r="J127">
        <v>51.92</v>
      </c>
      <c r="K127" s="130" t="s">
        <v>977</v>
      </c>
      <c r="M127" s="130" t="s">
        <v>908</v>
      </c>
      <c r="N127">
        <v>0.01</v>
      </c>
      <c r="O127">
        <v>2.8</v>
      </c>
      <c r="P127">
        <v>1.83</v>
      </c>
      <c r="Q127">
        <v>1.49</v>
      </c>
      <c r="R127" s="130" t="s">
        <v>2411</v>
      </c>
      <c r="S127">
        <v>48.19</v>
      </c>
      <c r="T127" s="130"/>
      <c r="U127">
        <v>1069</v>
      </c>
      <c r="V127">
        <v>1049</v>
      </c>
      <c r="X127" s="130"/>
    </row>
    <row r="128" spans="1:24" x14ac:dyDescent="0.25">
      <c r="A128" s="130" t="s">
        <v>661</v>
      </c>
      <c r="B128">
        <v>126</v>
      </c>
      <c r="C128" s="130" t="s">
        <v>881</v>
      </c>
      <c r="D128" s="130" t="s">
        <v>6</v>
      </c>
      <c r="E128">
        <v>2.92</v>
      </c>
      <c r="F128">
        <v>0</v>
      </c>
      <c r="G128">
        <v>194700</v>
      </c>
      <c r="H128">
        <v>560</v>
      </c>
      <c r="I128">
        <v>2176</v>
      </c>
      <c r="J128">
        <v>6.23</v>
      </c>
      <c r="K128" s="130" t="s">
        <v>964</v>
      </c>
      <c r="M128" s="130" t="s">
        <v>924</v>
      </c>
      <c r="N128">
        <v>0.47</v>
      </c>
      <c r="O128">
        <v>14.23</v>
      </c>
      <c r="P128">
        <v>18.73</v>
      </c>
      <c r="Q128">
        <v>27.06</v>
      </c>
      <c r="R128" s="130" t="s">
        <v>3136</v>
      </c>
      <c r="S128">
        <v>68.290000000000006</v>
      </c>
      <c r="T128" s="130"/>
      <c r="U128">
        <v>183</v>
      </c>
      <c r="V128">
        <v>150</v>
      </c>
      <c r="X128" s="130"/>
    </row>
    <row r="129" spans="1:24" x14ac:dyDescent="0.25">
      <c r="A129" s="130" t="s">
        <v>660</v>
      </c>
      <c r="B129">
        <v>127</v>
      </c>
      <c r="C129" s="130" t="s">
        <v>881</v>
      </c>
      <c r="D129" s="130" t="s">
        <v>6</v>
      </c>
      <c r="E129">
        <v>41.5</v>
      </c>
      <c r="F129">
        <v>1.84</v>
      </c>
      <c r="G129">
        <v>3657800</v>
      </c>
      <c r="H129">
        <v>151508</v>
      </c>
      <c r="I129">
        <v>56025</v>
      </c>
      <c r="K129" s="130" t="s">
        <v>1044</v>
      </c>
      <c r="M129" s="130"/>
      <c r="N129">
        <v>0</v>
      </c>
      <c r="O129">
        <v>-1.45</v>
      </c>
      <c r="P129">
        <v>-9.44</v>
      </c>
      <c r="Q129">
        <v>-0.6</v>
      </c>
      <c r="R129" s="130"/>
      <c r="S129">
        <v>71.959999999999994</v>
      </c>
      <c r="T129" s="130"/>
      <c r="X129" s="130"/>
    </row>
    <row r="130" spans="1:24" x14ac:dyDescent="0.25">
      <c r="A130" s="130" t="s">
        <v>3187</v>
      </c>
      <c r="B130">
        <v>128</v>
      </c>
      <c r="C130" s="130" t="s">
        <v>884</v>
      </c>
      <c r="D130" s="130" t="s">
        <v>6</v>
      </c>
      <c r="E130">
        <v>4.46</v>
      </c>
      <c r="F130">
        <v>5.19</v>
      </c>
      <c r="G130">
        <v>33051300</v>
      </c>
      <c r="H130">
        <v>145467</v>
      </c>
      <c r="I130">
        <v>0</v>
      </c>
      <c r="K130" s="130" t="s">
        <v>900</v>
      </c>
      <c r="M130" s="130" t="s">
        <v>900</v>
      </c>
      <c r="N130">
        <v>0</v>
      </c>
      <c r="O130">
        <v>8.8000000000000007</v>
      </c>
      <c r="P130">
        <v>9.2100000000000009</v>
      </c>
      <c r="Q130">
        <v>10.43</v>
      </c>
      <c r="R130" s="130" t="s">
        <v>900</v>
      </c>
      <c r="S130">
        <v>30.12</v>
      </c>
      <c r="T130" s="130"/>
      <c r="X130" s="130"/>
    </row>
    <row r="131" spans="1:24" x14ac:dyDescent="0.25">
      <c r="A131" s="130" t="s">
        <v>659</v>
      </c>
      <c r="B131">
        <v>129</v>
      </c>
      <c r="C131" s="130" t="s">
        <v>890</v>
      </c>
      <c r="D131" s="130" t="s">
        <v>6</v>
      </c>
      <c r="E131">
        <v>3.82</v>
      </c>
      <c r="F131">
        <v>-1.04</v>
      </c>
      <c r="G131">
        <v>42002800</v>
      </c>
      <c r="H131">
        <v>159992</v>
      </c>
      <c r="I131">
        <v>3542</v>
      </c>
      <c r="J131">
        <v>13.18</v>
      </c>
      <c r="K131" s="130" t="s">
        <v>1770</v>
      </c>
      <c r="M131" s="130"/>
      <c r="N131">
        <v>0.28999999999999998</v>
      </c>
      <c r="O131">
        <v>8.76</v>
      </c>
      <c r="P131">
        <v>16.96</v>
      </c>
      <c r="Q131">
        <v>2.81</v>
      </c>
      <c r="R131" s="130"/>
      <c r="S131">
        <v>33.049999999999997</v>
      </c>
      <c r="T131" s="130"/>
      <c r="U131">
        <v>389</v>
      </c>
      <c r="V131">
        <v>496</v>
      </c>
      <c r="X131" s="130"/>
    </row>
    <row r="132" spans="1:24" x14ac:dyDescent="0.25">
      <c r="A132" s="130" t="s">
        <v>658</v>
      </c>
      <c r="B132">
        <v>130</v>
      </c>
      <c r="C132" s="130" t="s">
        <v>881</v>
      </c>
      <c r="D132" s="130" t="s">
        <v>6</v>
      </c>
      <c r="E132">
        <v>0.44</v>
      </c>
      <c r="F132">
        <v>2.33</v>
      </c>
      <c r="G132">
        <v>7105700</v>
      </c>
      <c r="H132">
        <v>3120</v>
      </c>
      <c r="I132">
        <v>3637</v>
      </c>
      <c r="K132" s="130" t="s">
        <v>949</v>
      </c>
      <c r="M132" s="130"/>
      <c r="N132">
        <v>0</v>
      </c>
      <c r="O132">
        <v>4.1500000000000004</v>
      </c>
      <c r="P132">
        <v>-19.63</v>
      </c>
      <c r="Q132">
        <v>6.08</v>
      </c>
      <c r="R132" s="130"/>
      <c r="S132">
        <v>54.03</v>
      </c>
      <c r="T132" s="130"/>
      <c r="X132" s="130"/>
    </row>
    <row r="133" spans="1:24" x14ac:dyDescent="0.25">
      <c r="A133" s="130" t="s">
        <v>657</v>
      </c>
      <c r="B133">
        <v>131</v>
      </c>
      <c r="C133" s="130" t="s">
        <v>881</v>
      </c>
      <c r="D133" s="130" t="s">
        <v>6</v>
      </c>
      <c r="E133">
        <v>1.1100000000000001</v>
      </c>
      <c r="F133">
        <v>1.83</v>
      </c>
      <c r="G133">
        <v>32409300</v>
      </c>
      <c r="H133">
        <v>35188</v>
      </c>
      <c r="I133">
        <v>4446</v>
      </c>
      <c r="J133">
        <v>5.81</v>
      </c>
      <c r="K133" s="130" t="s">
        <v>3186</v>
      </c>
      <c r="M133" s="130"/>
      <c r="N133">
        <v>0.19</v>
      </c>
      <c r="O133">
        <v>9.3800000000000008</v>
      </c>
      <c r="P133">
        <v>11.96</v>
      </c>
      <c r="Q133">
        <v>9.02</v>
      </c>
      <c r="R133" s="130"/>
      <c r="S133">
        <v>62.2</v>
      </c>
      <c r="T133" s="130"/>
      <c r="U133">
        <v>261</v>
      </c>
      <c r="V133">
        <v>243</v>
      </c>
      <c r="X133" s="130"/>
    </row>
    <row r="134" spans="1:24" x14ac:dyDescent="0.25">
      <c r="A134" s="130" t="s">
        <v>656</v>
      </c>
      <c r="B134">
        <v>132</v>
      </c>
      <c r="C134" s="130" t="s">
        <v>881</v>
      </c>
      <c r="D134" s="130" t="s">
        <v>6</v>
      </c>
      <c r="E134">
        <v>27</v>
      </c>
      <c r="F134">
        <v>0</v>
      </c>
      <c r="G134">
        <v>0</v>
      </c>
      <c r="H134">
        <v>0</v>
      </c>
      <c r="I134">
        <v>324</v>
      </c>
      <c r="K134" s="130" t="s">
        <v>909</v>
      </c>
      <c r="L134">
        <v>0.41</v>
      </c>
      <c r="M134" s="130"/>
      <c r="N134">
        <v>0</v>
      </c>
      <c r="O134">
        <v>-7.14</v>
      </c>
      <c r="P134">
        <v>-9.2799999999999994</v>
      </c>
      <c r="Q134">
        <v>-19.54</v>
      </c>
      <c r="R134" s="130"/>
      <c r="S134">
        <v>55.22</v>
      </c>
      <c r="T134" s="130"/>
      <c r="X134" s="130"/>
    </row>
    <row r="135" spans="1:24" x14ac:dyDescent="0.25">
      <c r="A135" s="130" t="s">
        <v>655</v>
      </c>
      <c r="B135">
        <v>133</v>
      </c>
      <c r="C135" s="130" t="s">
        <v>881</v>
      </c>
      <c r="D135" s="130" t="s">
        <v>6</v>
      </c>
      <c r="E135">
        <v>12.3</v>
      </c>
      <c r="F135">
        <v>4.24</v>
      </c>
      <c r="G135">
        <v>7130900</v>
      </c>
      <c r="H135">
        <v>86968</v>
      </c>
      <c r="I135">
        <v>12540</v>
      </c>
      <c r="J135">
        <v>57.06</v>
      </c>
      <c r="K135" s="130" t="s">
        <v>3535</v>
      </c>
      <c r="M135" s="130"/>
      <c r="N135">
        <v>0.22</v>
      </c>
      <c r="O135">
        <v>9.6300000000000008</v>
      </c>
      <c r="P135">
        <v>11.78</v>
      </c>
      <c r="Q135">
        <v>27.56</v>
      </c>
      <c r="R135" s="130" t="s">
        <v>888</v>
      </c>
      <c r="S135">
        <v>64.59</v>
      </c>
      <c r="T135" s="130"/>
      <c r="U135">
        <v>795</v>
      </c>
      <c r="V135">
        <v>755</v>
      </c>
      <c r="X135" s="130"/>
    </row>
    <row r="136" spans="1:24" x14ac:dyDescent="0.25">
      <c r="A136" s="130" t="s">
        <v>654</v>
      </c>
      <c r="B136">
        <v>134</v>
      </c>
      <c r="C136" s="130" t="s">
        <v>881</v>
      </c>
      <c r="D136" s="130" t="s">
        <v>6</v>
      </c>
      <c r="E136">
        <v>0.82</v>
      </c>
      <c r="F136">
        <v>3.8</v>
      </c>
      <c r="G136">
        <v>390600</v>
      </c>
      <c r="H136">
        <v>314</v>
      </c>
      <c r="I136">
        <v>1046</v>
      </c>
      <c r="J136">
        <v>14.91</v>
      </c>
      <c r="K136" s="130" t="s">
        <v>944</v>
      </c>
      <c r="M136" s="130" t="s">
        <v>888</v>
      </c>
      <c r="N136">
        <v>0.06</v>
      </c>
      <c r="O136">
        <v>2.52</v>
      </c>
      <c r="P136">
        <v>3.73</v>
      </c>
      <c r="Q136">
        <v>3.28</v>
      </c>
      <c r="R136" s="130" t="s">
        <v>2398</v>
      </c>
      <c r="S136">
        <v>25.82</v>
      </c>
      <c r="T136" s="130"/>
      <c r="U136">
        <v>744</v>
      </c>
      <c r="V136">
        <v>783</v>
      </c>
      <c r="X136" s="130"/>
    </row>
    <row r="137" spans="1:24" x14ac:dyDescent="0.25">
      <c r="A137" s="130" t="s">
        <v>653</v>
      </c>
      <c r="B137">
        <v>135</v>
      </c>
      <c r="C137" s="130" t="s">
        <v>881</v>
      </c>
      <c r="D137" s="130" t="s">
        <v>6</v>
      </c>
      <c r="E137">
        <v>3.52</v>
      </c>
      <c r="F137">
        <v>-5.88</v>
      </c>
      <c r="G137">
        <v>127721800</v>
      </c>
      <c r="H137">
        <v>459202</v>
      </c>
      <c r="I137">
        <v>38720</v>
      </c>
      <c r="J137">
        <v>9.2100000000000009</v>
      </c>
      <c r="K137" s="130" t="s">
        <v>3235</v>
      </c>
      <c r="M137" s="130" t="s">
        <v>958</v>
      </c>
      <c r="N137">
        <v>0.38</v>
      </c>
      <c r="O137">
        <v>72.13</v>
      </c>
      <c r="P137">
        <v>80.42</v>
      </c>
      <c r="Q137">
        <v>38.14</v>
      </c>
      <c r="R137" s="130" t="s">
        <v>3536</v>
      </c>
      <c r="S137">
        <v>42.53</v>
      </c>
      <c r="T137" s="130"/>
      <c r="U137">
        <v>115</v>
      </c>
      <c r="V137">
        <v>114</v>
      </c>
      <c r="X137" s="130"/>
    </row>
    <row r="138" spans="1:24" x14ac:dyDescent="0.25">
      <c r="A138" s="130" t="s">
        <v>652</v>
      </c>
      <c r="B138">
        <v>136</v>
      </c>
      <c r="C138" s="130" t="s">
        <v>881</v>
      </c>
      <c r="D138" s="130" t="s">
        <v>6</v>
      </c>
      <c r="E138">
        <v>0.68</v>
      </c>
      <c r="F138">
        <v>4.62</v>
      </c>
      <c r="G138">
        <v>17333700</v>
      </c>
      <c r="H138">
        <v>11549</v>
      </c>
      <c r="I138">
        <v>1503</v>
      </c>
      <c r="K138" s="130" t="s">
        <v>972</v>
      </c>
      <c r="M138" s="130"/>
      <c r="N138">
        <v>0</v>
      </c>
      <c r="O138">
        <v>-8.4600000000000009</v>
      </c>
      <c r="P138">
        <v>-52.28</v>
      </c>
      <c r="Q138">
        <v>-107.86</v>
      </c>
      <c r="R138" s="130"/>
      <c r="S138">
        <v>69.5</v>
      </c>
      <c r="T138" s="130"/>
      <c r="X138" s="130"/>
    </row>
    <row r="139" spans="1:24" x14ac:dyDescent="0.25">
      <c r="A139" s="130" t="s">
        <v>651</v>
      </c>
      <c r="B139">
        <v>137</v>
      </c>
      <c r="C139" s="130" t="s">
        <v>890</v>
      </c>
      <c r="D139" s="130" t="s">
        <v>6</v>
      </c>
      <c r="E139">
        <v>145</v>
      </c>
      <c r="F139">
        <v>0.69</v>
      </c>
      <c r="G139">
        <v>5900</v>
      </c>
      <c r="H139">
        <v>871</v>
      </c>
      <c r="I139">
        <v>1088</v>
      </c>
      <c r="J139">
        <v>27.36</v>
      </c>
      <c r="K139" s="130" t="s">
        <v>3237</v>
      </c>
      <c r="M139" s="130" t="s">
        <v>2375</v>
      </c>
      <c r="N139">
        <v>5.3</v>
      </c>
      <c r="O139">
        <v>4.5999999999999996</v>
      </c>
      <c r="P139">
        <v>4.75</v>
      </c>
      <c r="Q139">
        <v>1.6</v>
      </c>
      <c r="R139" s="130" t="s">
        <v>2305</v>
      </c>
      <c r="S139">
        <v>25.8</v>
      </c>
      <c r="T139" s="130"/>
      <c r="U139">
        <v>891</v>
      </c>
      <c r="V139">
        <v>856</v>
      </c>
      <c r="X139" s="130"/>
    </row>
    <row r="140" spans="1:24" x14ac:dyDescent="0.25">
      <c r="A140" s="130" t="s">
        <v>650</v>
      </c>
      <c r="B140">
        <v>138</v>
      </c>
      <c r="C140" s="130" t="s">
        <v>881</v>
      </c>
      <c r="D140" s="130" t="s">
        <v>6</v>
      </c>
      <c r="E140">
        <v>5.0999999999999996</v>
      </c>
      <c r="F140">
        <v>-11.3</v>
      </c>
      <c r="G140">
        <v>10820600</v>
      </c>
      <c r="H140">
        <v>58795</v>
      </c>
      <c r="I140">
        <v>4080</v>
      </c>
      <c r="K140" s="130" t="s">
        <v>3537</v>
      </c>
      <c r="M140" s="130"/>
      <c r="N140">
        <v>0</v>
      </c>
      <c r="O140">
        <v>0.24</v>
      </c>
      <c r="P140">
        <v>-13.64</v>
      </c>
      <c r="Q140">
        <v>-35.79</v>
      </c>
      <c r="R140" s="130"/>
      <c r="S140">
        <v>35.549999999999997</v>
      </c>
      <c r="T140" s="130"/>
      <c r="X140" s="130"/>
    </row>
    <row r="141" spans="1:24" x14ac:dyDescent="0.25">
      <c r="A141" s="130" t="s">
        <v>649</v>
      </c>
      <c r="B141">
        <v>139</v>
      </c>
      <c r="C141" s="130" t="s">
        <v>890</v>
      </c>
      <c r="D141" s="130" t="s">
        <v>6</v>
      </c>
      <c r="E141">
        <v>0.98</v>
      </c>
      <c r="F141">
        <v>3.16</v>
      </c>
      <c r="G141">
        <v>2681000</v>
      </c>
      <c r="H141">
        <v>2634</v>
      </c>
      <c r="I141">
        <v>1045</v>
      </c>
      <c r="K141" s="130" t="s">
        <v>1819</v>
      </c>
      <c r="M141" s="130"/>
      <c r="N141">
        <v>0</v>
      </c>
      <c r="O141">
        <v>1.25</v>
      </c>
      <c r="P141">
        <v>-6.69</v>
      </c>
      <c r="Q141">
        <v>-28.82</v>
      </c>
      <c r="R141" s="130"/>
      <c r="S141">
        <v>29.4</v>
      </c>
      <c r="T141" s="130"/>
      <c r="X141" s="130"/>
    </row>
    <row r="142" spans="1:24" x14ac:dyDescent="0.25">
      <c r="A142" s="130" t="s">
        <v>648</v>
      </c>
      <c r="B142">
        <v>140</v>
      </c>
      <c r="C142" s="130" t="s">
        <v>881</v>
      </c>
      <c r="D142" s="130" t="s">
        <v>6</v>
      </c>
      <c r="E142">
        <v>0.6</v>
      </c>
      <c r="F142">
        <v>3.45</v>
      </c>
      <c r="G142">
        <v>566800</v>
      </c>
      <c r="H142">
        <v>335</v>
      </c>
      <c r="I142">
        <v>519</v>
      </c>
      <c r="K142" s="130" t="s">
        <v>1405</v>
      </c>
      <c r="M142" s="130"/>
      <c r="N142">
        <v>0</v>
      </c>
      <c r="O142">
        <v>-11.48</v>
      </c>
      <c r="P142">
        <v>-47.53</v>
      </c>
      <c r="Q142">
        <v>-12.83</v>
      </c>
      <c r="R142" s="130"/>
      <c r="S142">
        <v>63.25</v>
      </c>
      <c r="T142" s="130"/>
      <c r="X142" s="130"/>
    </row>
    <row r="143" spans="1:24" x14ac:dyDescent="0.25">
      <c r="A143" s="130" t="s">
        <v>647</v>
      </c>
      <c r="B143">
        <v>141</v>
      </c>
      <c r="C143" s="130" t="s">
        <v>890</v>
      </c>
      <c r="D143" s="130" t="s">
        <v>6</v>
      </c>
      <c r="E143">
        <v>0.83</v>
      </c>
      <c r="F143">
        <v>2.4700000000000002</v>
      </c>
      <c r="G143">
        <v>4239900</v>
      </c>
      <c r="H143">
        <v>3466</v>
      </c>
      <c r="I143">
        <v>28902</v>
      </c>
      <c r="J143">
        <v>11.85</v>
      </c>
      <c r="K143" s="130" t="s">
        <v>1407</v>
      </c>
      <c r="M143" s="130" t="s">
        <v>908</v>
      </c>
      <c r="N143">
        <v>7.0000000000000007E-2</v>
      </c>
      <c r="O143">
        <v>1.55</v>
      </c>
      <c r="P143">
        <v>7.42</v>
      </c>
      <c r="Q143">
        <v>27.28</v>
      </c>
      <c r="R143" s="130" t="s">
        <v>1035</v>
      </c>
      <c r="S143">
        <v>5.17</v>
      </c>
      <c r="T143" s="130"/>
      <c r="U143">
        <v>567</v>
      </c>
      <c r="V143">
        <v>754</v>
      </c>
      <c r="X143" s="130"/>
    </row>
    <row r="144" spans="1:24" x14ac:dyDescent="0.25">
      <c r="A144" s="130" t="s">
        <v>646</v>
      </c>
      <c r="B144">
        <v>142</v>
      </c>
      <c r="C144" s="130" t="s">
        <v>890</v>
      </c>
      <c r="D144" s="130" t="s">
        <v>6</v>
      </c>
      <c r="E144">
        <v>2.56</v>
      </c>
      <c r="F144">
        <v>-0.78</v>
      </c>
      <c r="G144">
        <v>253400</v>
      </c>
      <c r="H144">
        <v>642</v>
      </c>
      <c r="I144">
        <v>768</v>
      </c>
      <c r="K144" s="130" t="s">
        <v>970</v>
      </c>
      <c r="M144" s="130"/>
      <c r="N144">
        <v>0</v>
      </c>
      <c r="O144">
        <v>-0.83</v>
      </c>
      <c r="P144">
        <v>-0.81</v>
      </c>
      <c r="Q144">
        <v>-6.82</v>
      </c>
      <c r="R144" s="130"/>
      <c r="S144">
        <v>26.68</v>
      </c>
      <c r="T144" s="130"/>
      <c r="X144" s="130"/>
    </row>
    <row r="145" spans="1:24" x14ac:dyDescent="0.25">
      <c r="A145" s="130" t="s">
        <v>2370</v>
      </c>
      <c r="B145">
        <v>143</v>
      </c>
      <c r="C145" s="130" t="s">
        <v>884</v>
      </c>
      <c r="D145" s="130" t="s">
        <v>6</v>
      </c>
      <c r="E145">
        <v>4.8600000000000003</v>
      </c>
      <c r="F145">
        <v>1.25</v>
      </c>
      <c r="G145">
        <v>1149500</v>
      </c>
      <c r="H145">
        <v>5563</v>
      </c>
      <c r="I145">
        <v>3402</v>
      </c>
      <c r="J145">
        <v>17.66</v>
      </c>
      <c r="K145" s="130"/>
      <c r="M145" s="130" t="s">
        <v>896</v>
      </c>
      <c r="N145">
        <v>0.28000000000000003</v>
      </c>
      <c r="O145">
        <v>3.14</v>
      </c>
      <c r="P145">
        <v>10.84</v>
      </c>
      <c r="Q145">
        <v>2.44</v>
      </c>
      <c r="R145" s="130" t="s">
        <v>1055</v>
      </c>
      <c r="S145">
        <v>30.19</v>
      </c>
      <c r="T145" s="130"/>
      <c r="U145">
        <v>579</v>
      </c>
      <c r="V145">
        <v>796</v>
      </c>
      <c r="X145" s="130"/>
    </row>
    <row r="146" spans="1:24" x14ac:dyDescent="0.25">
      <c r="A146" s="130" t="s">
        <v>645</v>
      </c>
      <c r="B146">
        <v>144</v>
      </c>
      <c r="C146" s="130" t="s">
        <v>881</v>
      </c>
      <c r="D146" s="130" t="s">
        <v>6</v>
      </c>
      <c r="E146">
        <v>18.899999999999999</v>
      </c>
      <c r="F146">
        <v>2.16</v>
      </c>
      <c r="G146">
        <v>2265100</v>
      </c>
      <c r="H146">
        <v>42582</v>
      </c>
      <c r="I146">
        <v>32015</v>
      </c>
      <c r="J146">
        <v>34.590000000000003</v>
      </c>
      <c r="K146" s="130" t="s">
        <v>1053</v>
      </c>
      <c r="M146" s="130" t="s">
        <v>883</v>
      </c>
      <c r="N146">
        <v>0.55000000000000004</v>
      </c>
      <c r="O146">
        <v>2.84</v>
      </c>
      <c r="P146">
        <v>3.52</v>
      </c>
      <c r="Q146">
        <v>6.67</v>
      </c>
      <c r="R146" s="130" t="s">
        <v>914</v>
      </c>
      <c r="S146">
        <v>65.489999999999995</v>
      </c>
      <c r="T146" s="130"/>
      <c r="U146">
        <v>975</v>
      </c>
      <c r="V146">
        <v>992</v>
      </c>
      <c r="X146" s="130"/>
    </row>
    <row r="147" spans="1:24" x14ac:dyDescent="0.25">
      <c r="A147" s="130" t="s">
        <v>644</v>
      </c>
      <c r="B147">
        <v>145</v>
      </c>
      <c r="C147" s="130" t="s">
        <v>881</v>
      </c>
      <c r="D147" s="130" t="s">
        <v>6</v>
      </c>
      <c r="E147">
        <v>5.55</v>
      </c>
      <c r="F147">
        <v>0.91</v>
      </c>
      <c r="G147">
        <v>20524200</v>
      </c>
      <c r="H147">
        <v>113906</v>
      </c>
      <c r="I147">
        <v>45118</v>
      </c>
      <c r="J147">
        <v>21.45</v>
      </c>
      <c r="K147" s="130" t="s">
        <v>948</v>
      </c>
      <c r="M147" s="130" t="s">
        <v>894</v>
      </c>
      <c r="N147">
        <v>0.26</v>
      </c>
      <c r="O147">
        <v>5.71</v>
      </c>
      <c r="P147">
        <v>8.9700000000000006</v>
      </c>
      <c r="Q147">
        <v>29.36</v>
      </c>
      <c r="R147" s="130" t="s">
        <v>989</v>
      </c>
      <c r="S147">
        <v>24.22</v>
      </c>
      <c r="T147" s="130"/>
      <c r="U147">
        <v>698</v>
      </c>
      <c r="V147">
        <v>735</v>
      </c>
      <c r="X147" s="130"/>
    </row>
    <row r="148" spans="1:24" x14ac:dyDescent="0.25">
      <c r="A148" s="130" t="s">
        <v>643</v>
      </c>
      <c r="B148">
        <v>146</v>
      </c>
      <c r="C148" s="130" t="s">
        <v>881</v>
      </c>
      <c r="D148" s="130" t="s">
        <v>6</v>
      </c>
      <c r="E148">
        <v>3.18</v>
      </c>
      <c r="F148">
        <v>-1.24</v>
      </c>
      <c r="G148">
        <v>2146400</v>
      </c>
      <c r="H148">
        <v>6892</v>
      </c>
      <c r="I148">
        <v>1212</v>
      </c>
      <c r="K148" s="130" t="s">
        <v>977</v>
      </c>
      <c r="M148" s="130"/>
      <c r="N148">
        <v>0</v>
      </c>
      <c r="O148">
        <v>-4.99</v>
      </c>
      <c r="P148">
        <v>-4.96</v>
      </c>
      <c r="Q148">
        <v>-7.6</v>
      </c>
      <c r="R148" s="130"/>
      <c r="S148">
        <v>36.950000000000003</v>
      </c>
      <c r="T148" s="130"/>
      <c r="X148" s="130"/>
    </row>
    <row r="149" spans="1:24" x14ac:dyDescent="0.25">
      <c r="A149" s="130" t="s">
        <v>642</v>
      </c>
      <c r="B149">
        <v>147</v>
      </c>
      <c r="C149" s="130" t="s">
        <v>881</v>
      </c>
      <c r="D149" s="130" t="s">
        <v>6</v>
      </c>
      <c r="E149">
        <v>2.14</v>
      </c>
      <c r="F149">
        <v>4.9000000000000004</v>
      </c>
      <c r="G149">
        <v>20109100</v>
      </c>
      <c r="H149">
        <v>42960</v>
      </c>
      <c r="I149">
        <v>2054</v>
      </c>
      <c r="J149">
        <v>20.9</v>
      </c>
      <c r="K149" s="130" t="s">
        <v>977</v>
      </c>
      <c r="M149" s="130"/>
      <c r="N149">
        <v>0.1</v>
      </c>
      <c r="O149">
        <v>3.82</v>
      </c>
      <c r="P149">
        <v>5.8</v>
      </c>
      <c r="Q149">
        <v>7.46</v>
      </c>
      <c r="R149" s="130"/>
      <c r="S149">
        <v>41.41</v>
      </c>
      <c r="T149" s="130"/>
      <c r="U149">
        <v>789</v>
      </c>
      <c r="V149">
        <v>815</v>
      </c>
      <c r="X149" s="130"/>
    </row>
    <row r="150" spans="1:24" x14ac:dyDescent="0.25">
      <c r="A150" s="130" t="s">
        <v>641</v>
      </c>
      <c r="B150">
        <v>148</v>
      </c>
      <c r="C150" s="130" t="s">
        <v>890</v>
      </c>
      <c r="D150" s="130" t="s">
        <v>6</v>
      </c>
      <c r="E150">
        <v>1.51</v>
      </c>
      <c r="F150">
        <v>3.42</v>
      </c>
      <c r="G150">
        <v>925900</v>
      </c>
      <c r="H150">
        <v>1367</v>
      </c>
      <c r="I150">
        <v>1553</v>
      </c>
      <c r="J150">
        <v>35.119999999999997</v>
      </c>
      <c r="K150" s="130" t="s">
        <v>970</v>
      </c>
      <c r="M150" s="130" t="s">
        <v>898</v>
      </c>
      <c r="N150">
        <v>0.04</v>
      </c>
      <c r="O150">
        <v>2.42</v>
      </c>
      <c r="P150">
        <v>1.66</v>
      </c>
      <c r="Q150">
        <v>3.65</v>
      </c>
      <c r="R150" s="130" t="s">
        <v>1769</v>
      </c>
      <c r="S150">
        <v>38.21</v>
      </c>
      <c r="T150" s="130"/>
      <c r="U150">
        <v>1027</v>
      </c>
      <c r="V150">
        <v>1021</v>
      </c>
      <c r="X150" s="130"/>
    </row>
    <row r="151" spans="1:24" x14ac:dyDescent="0.25">
      <c r="A151" s="130" t="s">
        <v>640</v>
      </c>
      <c r="B151">
        <v>149</v>
      </c>
      <c r="C151" s="130" t="s">
        <v>881</v>
      </c>
      <c r="D151" s="130" t="s">
        <v>6</v>
      </c>
      <c r="E151">
        <v>6.4</v>
      </c>
      <c r="F151">
        <v>10.34</v>
      </c>
      <c r="G151">
        <v>3325300</v>
      </c>
      <c r="H151">
        <v>21627</v>
      </c>
      <c r="I151">
        <v>1635</v>
      </c>
      <c r="K151" s="130" t="s">
        <v>3538</v>
      </c>
      <c r="M151" s="130"/>
      <c r="N151">
        <v>0</v>
      </c>
      <c r="O151">
        <v>-9.3699999999999992</v>
      </c>
      <c r="P151">
        <v>-29.74</v>
      </c>
      <c r="Q151">
        <v>-25.51</v>
      </c>
      <c r="R151" s="130"/>
      <c r="S151">
        <v>44.45</v>
      </c>
      <c r="T151" s="130"/>
      <c r="X151" s="130"/>
    </row>
    <row r="152" spans="1:24" x14ac:dyDescent="0.25">
      <c r="A152" s="130" t="s">
        <v>639</v>
      </c>
      <c r="B152">
        <v>150</v>
      </c>
      <c r="C152" s="130" t="s">
        <v>881</v>
      </c>
      <c r="D152" s="130" t="s">
        <v>6</v>
      </c>
      <c r="E152">
        <v>2.7</v>
      </c>
      <c r="F152">
        <v>3.05</v>
      </c>
      <c r="G152">
        <v>751300</v>
      </c>
      <c r="H152">
        <v>2002</v>
      </c>
      <c r="I152">
        <v>10862</v>
      </c>
      <c r="J152">
        <v>37.19</v>
      </c>
      <c r="K152" s="130" t="s">
        <v>3522</v>
      </c>
      <c r="M152" s="130" t="s">
        <v>918</v>
      </c>
      <c r="N152">
        <v>7.0000000000000007E-2</v>
      </c>
      <c r="O152">
        <v>4.57</v>
      </c>
      <c r="P152">
        <v>7.52</v>
      </c>
      <c r="Q152">
        <v>8.7200000000000006</v>
      </c>
      <c r="R152" s="130" t="s">
        <v>1815</v>
      </c>
      <c r="S152">
        <v>15.19</v>
      </c>
      <c r="T152" s="130"/>
      <c r="U152">
        <v>868</v>
      </c>
      <c r="V152">
        <v>926</v>
      </c>
      <c r="X152" s="130"/>
    </row>
    <row r="153" spans="1:24" x14ac:dyDescent="0.25">
      <c r="A153" s="130" t="s">
        <v>638</v>
      </c>
      <c r="B153">
        <v>151</v>
      </c>
      <c r="C153" s="130" t="s">
        <v>890</v>
      </c>
      <c r="D153" s="130" t="s">
        <v>6</v>
      </c>
      <c r="E153">
        <v>1.66</v>
      </c>
      <c r="F153">
        <v>1.22</v>
      </c>
      <c r="G153">
        <v>32200</v>
      </c>
      <c r="H153">
        <v>53</v>
      </c>
      <c r="I153">
        <v>1706</v>
      </c>
      <c r="K153" s="130" t="s">
        <v>949</v>
      </c>
      <c r="M153" s="130"/>
      <c r="N153">
        <v>0</v>
      </c>
      <c r="O153">
        <v>-1.88</v>
      </c>
      <c r="P153">
        <v>-7.41</v>
      </c>
      <c r="Q153">
        <v>-1</v>
      </c>
      <c r="R153" s="130"/>
      <c r="S153">
        <v>27.44</v>
      </c>
      <c r="T153" s="130"/>
      <c r="X153" s="130"/>
    </row>
    <row r="154" spans="1:24" x14ac:dyDescent="0.25">
      <c r="A154" s="130" t="s">
        <v>637</v>
      </c>
      <c r="B154">
        <v>152</v>
      </c>
      <c r="C154" s="130" t="s">
        <v>881</v>
      </c>
      <c r="D154" s="130" t="s">
        <v>6</v>
      </c>
      <c r="E154">
        <v>1.68</v>
      </c>
      <c r="F154">
        <v>1.82</v>
      </c>
      <c r="G154">
        <v>445200</v>
      </c>
      <c r="H154">
        <v>744</v>
      </c>
      <c r="I154">
        <v>989</v>
      </c>
      <c r="J154">
        <v>17.239999999999998</v>
      </c>
      <c r="K154" s="130" t="s">
        <v>1010</v>
      </c>
      <c r="M154" s="130" t="s">
        <v>880</v>
      </c>
      <c r="N154">
        <v>0.1</v>
      </c>
      <c r="O154">
        <v>5.39</v>
      </c>
      <c r="P154">
        <v>7.3</v>
      </c>
      <c r="Q154">
        <v>4.84</v>
      </c>
      <c r="R154" s="130" t="s">
        <v>921</v>
      </c>
      <c r="S154">
        <v>41.6</v>
      </c>
      <c r="T154" s="130"/>
      <c r="U154">
        <v>678</v>
      </c>
      <c r="V154">
        <v>686</v>
      </c>
      <c r="X154" s="130"/>
    </row>
    <row r="155" spans="1:24" x14ac:dyDescent="0.25">
      <c r="A155" s="130" t="s">
        <v>636</v>
      </c>
      <c r="B155">
        <v>153</v>
      </c>
      <c r="C155" s="130" t="s">
        <v>881</v>
      </c>
      <c r="D155" s="130" t="s">
        <v>6</v>
      </c>
      <c r="E155">
        <v>37.5</v>
      </c>
      <c r="F155">
        <v>0.67</v>
      </c>
      <c r="G155">
        <v>16144300</v>
      </c>
      <c r="H155">
        <v>604636</v>
      </c>
      <c r="I155">
        <v>90000</v>
      </c>
      <c r="J155">
        <v>31.6</v>
      </c>
      <c r="K155" s="130" t="s">
        <v>3539</v>
      </c>
      <c r="M155" s="130" t="s">
        <v>963</v>
      </c>
      <c r="N155">
        <v>1.19</v>
      </c>
      <c r="O155">
        <v>25.28</v>
      </c>
      <c r="P155">
        <v>54.31</v>
      </c>
      <c r="Q155">
        <v>5.33</v>
      </c>
      <c r="R155" s="130" t="s">
        <v>962</v>
      </c>
      <c r="S155">
        <v>50.03</v>
      </c>
      <c r="T155" s="130"/>
      <c r="U155">
        <v>453</v>
      </c>
      <c r="V155">
        <v>475</v>
      </c>
      <c r="X155" s="130"/>
    </row>
    <row r="156" spans="1:24" x14ac:dyDescent="0.25">
      <c r="A156" s="130" t="s">
        <v>635</v>
      </c>
      <c r="B156">
        <v>154</v>
      </c>
      <c r="C156" s="130" t="s">
        <v>881</v>
      </c>
      <c r="D156" s="130" t="s">
        <v>6</v>
      </c>
      <c r="E156">
        <v>5.85</v>
      </c>
      <c r="F156">
        <v>2.63</v>
      </c>
      <c r="G156">
        <v>190200</v>
      </c>
      <c r="H156">
        <v>1083</v>
      </c>
      <c r="I156">
        <v>784</v>
      </c>
      <c r="K156" s="130" t="s">
        <v>1907</v>
      </c>
      <c r="M156" s="130" t="s">
        <v>1036</v>
      </c>
      <c r="N156">
        <v>0</v>
      </c>
      <c r="O156">
        <v>-4.07</v>
      </c>
      <c r="P156">
        <v>-5.98</v>
      </c>
      <c r="Q156">
        <v>-18.14</v>
      </c>
      <c r="R156" s="130" t="s">
        <v>1012</v>
      </c>
      <c r="S156">
        <v>67.88</v>
      </c>
      <c r="T156" s="130"/>
      <c r="X156" s="130"/>
    </row>
    <row r="157" spans="1:24" x14ac:dyDescent="0.25">
      <c r="A157" s="130" t="s">
        <v>634</v>
      </c>
      <c r="B157">
        <v>155</v>
      </c>
      <c r="C157" s="130" t="s">
        <v>890</v>
      </c>
      <c r="D157" s="130" t="s">
        <v>6</v>
      </c>
      <c r="E157">
        <v>2.12</v>
      </c>
      <c r="F157">
        <v>2.91</v>
      </c>
      <c r="G157">
        <v>4544900</v>
      </c>
      <c r="H157">
        <v>9585</v>
      </c>
      <c r="I157">
        <v>12641</v>
      </c>
      <c r="J157">
        <v>20.79</v>
      </c>
      <c r="K157" s="130" t="s">
        <v>887</v>
      </c>
      <c r="M157" s="130" t="s">
        <v>880</v>
      </c>
      <c r="N157">
        <v>0.1</v>
      </c>
      <c r="O157">
        <v>6.55</v>
      </c>
      <c r="P157">
        <v>6.75</v>
      </c>
      <c r="Q157">
        <v>6.5</v>
      </c>
      <c r="R157" s="130" t="s">
        <v>2418</v>
      </c>
      <c r="S157">
        <v>15.1</v>
      </c>
      <c r="T157" s="130"/>
      <c r="U157">
        <v>758</v>
      </c>
      <c r="V157">
        <v>680</v>
      </c>
      <c r="X157" s="130"/>
    </row>
    <row r="158" spans="1:24" x14ac:dyDescent="0.25">
      <c r="A158" s="130" t="s">
        <v>633</v>
      </c>
      <c r="B158">
        <v>156</v>
      </c>
      <c r="C158" s="130" t="s">
        <v>881</v>
      </c>
      <c r="D158" s="130" t="s">
        <v>6</v>
      </c>
      <c r="E158">
        <v>64</v>
      </c>
      <c r="F158">
        <v>1.19</v>
      </c>
      <c r="G158">
        <v>28901900</v>
      </c>
      <c r="H158">
        <v>1840916</v>
      </c>
      <c r="I158">
        <v>574918</v>
      </c>
      <c r="J158">
        <v>41.55</v>
      </c>
      <c r="K158" s="130" t="s">
        <v>2357</v>
      </c>
      <c r="M158" s="130" t="s">
        <v>889</v>
      </c>
      <c r="N158">
        <v>1.54</v>
      </c>
      <c r="O158">
        <v>3.93</v>
      </c>
      <c r="P158">
        <v>13.38</v>
      </c>
      <c r="Q158">
        <v>2.13</v>
      </c>
      <c r="R158" s="130" t="s">
        <v>993</v>
      </c>
      <c r="S158">
        <v>57.82</v>
      </c>
      <c r="T158" s="130"/>
      <c r="U158">
        <v>720</v>
      </c>
      <c r="V158">
        <v>970</v>
      </c>
      <c r="X158" s="130"/>
    </row>
    <row r="159" spans="1:24" x14ac:dyDescent="0.25">
      <c r="A159" s="130" t="s">
        <v>2300</v>
      </c>
      <c r="B159">
        <v>157</v>
      </c>
      <c r="C159" s="130" t="s">
        <v>884</v>
      </c>
      <c r="D159" s="130" t="s">
        <v>6</v>
      </c>
      <c r="E159">
        <v>7.45</v>
      </c>
      <c r="F159">
        <v>-1.32</v>
      </c>
      <c r="G159">
        <v>1621600</v>
      </c>
      <c r="H159">
        <v>12107</v>
      </c>
      <c r="I159">
        <v>1118</v>
      </c>
      <c r="J159">
        <v>37.25</v>
      </c>
      <c r="K159" s="130" t="s">
        <v>1915</v>
      </c>
      <c r="M159" s="130" t="s">
        <v>896</v>
      </c>
      <c r="N159">
        <v>0.2</v>
      </c>
      <c r="O159">
        <v>8.32</v>
      </c>
      <c r="P159">
        <v>8.89</v>
      </c>
      <c r="Q159">
        <v>12.86</v>
      </c>
      <c r="R159" s="130" t="s">
        <v>2383</v>
      </c>
      <c r="S159">
        <v>41.01</v>
      </c>
      <c r="T159" s="130"/>
      <c r="U159">
        <v>835</v>
      </c>
      <c r="V159">
        <v>742</v>
      </c>
      <c r="X159" s="130"/>
    </row>
    <row r="160" spans="1:24" x14ac:dyDescent="0.25">
      <c r="A160" s="130" t="s">
        <v>632</v>
      </c>
      <c r="B160">
        <v>158</v>
      </c>
      <c r="C160" s="130" t="s">
        <v>881</v>
      </c>
      <c r="D160" s="130" t="s">
        <v>6</v>
      </c>
      <c r="E160">
        <v>25.75</v>
      </c>
      <c r="F160">
        <v>4.25</v>
      </c>
      <c r="G160">
        <v>74614100</v>
      </c>
      <c r="H160">
        <v>1898753</v>
      </c>
      <c r="I160">
        <v>221739</v>
      </c>
      <c r="J160">
        <v>24.26</v>
      </c>
      <c r="K160" s="130" t="s">
        <v>954</v>
      </c>
      <c r="M160" s="130" t="s">
        <v>883</v>
      </c>
      <c r="N160">
        <v>1.06</v>
      </c>
      <c r="O160">
        <v>3.37</v>
      </c>
      <c r="P160">
        <v>4.22</v>
      </c>
      <c r="Q160">
        <v>2.15</v>
      </c>
      <c r="R160" s="130" t="s">
        <v>2376</v>
      </c>
      <c r="S160">
        <v>45.67</v>
      </c>
      <c r="T160" s="130"/>
      <c r="U160">
        <v>864</v>
      </c>
      <c r="V160">
        <v>870</v>
      </c>
      <c r="X160" s="130"/>
    </row>
    <row r="161" spans="1:24" x14ac:dyDescent="0.25">
      <c r="A161" s="130" t="s">
        <v>631</v>
      </c>
      <c r="B161">
        <v>159</v>
      </c>
      <c r="C161" s="130" t="s">
        <v>890</v>
      </c>
      <c r="D161" s="130" t="s">
        <v>6</v>
      </c>
      <c r="E161">
        <v>6.85</v>
      </c>
      <c r="F161">
        <v>29.25</v>
      </c>
      <c r="G161">
        <v>2861200</v>
      </c>
      <c r="H161">
        <v>18579</v>
      </c>
      <c r="I161">
        <v>274</v>
      </c>
      <c r="J161">
        <v>2.87</v>
      </c>
      <c r="K161" s="130" t="s">
        <v>975</v>
      </c>
      <c r="M161" s="130"/>
      <c r="N161">
        <v>2.39</v>
      </c>
      <c r="O161">
        <v>8.64</v>
      </c>
      <c r="P161">
        <v>14.33</v>
      </c>
      <c r="Q161">
        <v>9.67</v>
      </c>
      <c r="R161" s="130"/>
      <c r="S161">
        <v>46.05</v>
      </c>
      <c r="T161" s="130"/>
      <c r="U161">
        <v>219</v>
      </c>
      <c r="V161">
        <v>267</v>
      </c>
      <c r="X161" s="130"/>
    </row>
    <row r="162" spans="1:24" x14ac:dyDescent="0.25">
      <c r="A162" s="130" t="s">
        <v>630</v>
      </c>
      <c r="B162">
        <v>160</v>
      </c>
      <c r="C162" s="130" t="s">
        <v>881</v>
      </c>
      <c r="D162" s="130" t="s">
        <v>6</v>
      </c>
      <c r="E162">
        <v>3.98</v>
      </c>
      <c r="F162">
        <v>3.11</v>
      </c>
      <c r="G162">
        <v>5975700</v>
      </c>
      <c r="H162">
        <v>23692</v>
      </c>
      <c r="I162">
        <v>2518</v>
      </c>
      <c r="J162">
        <v>6.53</v>
      </c>
      <c r="K162" s="130" t="s">
        <v>1993</v>
      </c>
      <c r="M162" s="130" t="s">
        <v>930</v>
      </c>
      <c r="N162">
        <v>0.61</v>
      </c>
      <c r="O162">
        <v>10.41</v>
      </c>
      <c r="P162">
        <v>17.66</v>
      </c>
      <c r="Q162">
        <v>7.34</v>
      </c>
      <c r="R162" s="130" t="s">
        <v>1992</v>
      </c>
      <c r="S162">
        <v>55.34</v>
      </c>
      <c r="T162" s="130"/>
      <c r="U162">
        <v>212</v>
      </c>
      <c r="V162">
        <v>255</v>
      </c>
      <c r="X162" s="130"/>
    </row>
    <row r="163" spans="1:24" x14ac:dyDescent="0.25">
      <c r="A163" s="130" t="s">
        <v>629</v>
      </c>
      <c r="B163">
        <v>161</v>
      </c>
      <c r="C163" s="130" t="s">
        <v>881</v>
      </c>
      <c r="D163" s="130" t="s">
        <v>6</v>
      </c>
      <c r="E163">
        <v>1.76</v>
      </c>
      <c r="F163">
        <v>-1.1200000000000001</v>
      </c>
      <c r="G163">
        <v>301900</v>
      </c>
      <c r="H163">
        <v>537</v>
      </c>
      <c r="I163">
        <v>774</v>
      </c>
      <c r="J163">
        <v>14.05</v>
      </c>
      <c r="K163" s="130" t="s">
        <v>1819</v>
      </c>
      <c r="M163" s="130" t="s">
        <v>880</v>
      </c>
      <c r="N163">
        <v>0.13</v>
      </c>
      <c r="O163">
        <v>3.81</v>
      </c>
      <c r="P163">
        <v>5.51</v>
      </c>
      <c r="Q163">
        <v>4.8899999999999997</v>
      </c>
      <c r="R163" s="130" t="s">
        <v>2374</v>
      </c>
      <c r="S163">
        <v>30.19</v>
      </c>
      <c r="T163" s="130"/>
      <c r="U163">
        <v>682</v>
      </c>
      <c r="V163">
        <v>703</v>
      </c>
      <c r="X163" s="130"/>
    </row>
    <row r="164" spans="1:24" x14ac:dyDescent="0.25">
      <c r="A164" s="130" t="s">
        <v>628</v>
      </c>
      <c r="B164">
        <v>162</v>
      </c>
      <c r="C164" s="130" t="s">
        <v>881</v>
      </c>
      <c r="D164" s="130" t="s">
        <v>6</v>
      </c>
      <c r="E164">
        <v>60.75</v>
      </c>
      <c r="F164">
        <v>2.5299999999999998</v>
      </c>
      <c r="G164">
        <v>10143700</v>
      </c>
      <c r="H164">
        <v>610172</v>
      </c>
      <c r="I164">
        <v>272646</v>
      </c>
      <c r="J164">
        <v>48.14</v>
      </c>
      <c r="K164" s="130" t="s">
        <v>3540</v>
      </c>
      <c r="M164" s="130" t="s">
        <v>889</v>
      </c>
      <c r="N164">
        <v>1.26</v>
      </c>
      <c r="O164">
        <v>3.68</v>
      </c>
      <c r="P164">
        <v>7.62</v>
      </c>
      <c r="Q164">
        <v>28.06</v>
      </c>
      <c r="R164" s="130" t="s">
        <v>954</v>
      </c>
      <c r="S164">
        <v>65.650000000000006</v>
      </c>
      <c r="T164" s="130"/>
      <c r="U164">
        <v>903</v>
      </c>
      <c r="V164">
        <v>1000</v>
      </c>
      <c r="X164" s="130"/>
    </row>
    <row r="165" spans="1:24" x14ac:dyDescent="0.25">
      <c r="A165" s="130" t="s">
        <v>627</v>
      </c>
      <c r="B165">
        <v>163</v>
      </c>
      <c r="C165" s="130" t="s">
        <v>890</v>
      </c>
      <c r="D165" s="130" t="s">
        <v>6</v>
      </c>
      <c r="E165">
        <v>3.7</v>
      </c>
      <c r="F165">
        <v>2.78</v>
      </c>
      <c r="G165">
        <v>69800</v>
      </c>
      <c r="H165">
        <v>258</v>
      </c>
      <c r="I165">
        <v>736</v>
      </c>
      <c r="J165">
        <v>10.72</v>
      </c>
      <c r="K165" s="130" t="s">
        <v>1010</v>
      </c>
      <c r="M165" s="130" t="s">
        <v>992</v>
      </c>
      <c r="N165">
        <v>0.35</v>
      </c>
      <c r="O165">
        <v>12.75</v>
      </c>
      <c r="P165">
        <v>12.18</v>
      </c>
      <c r="Q165">
        <v>14.43</v>
      </c>
      <c r="R165" s="130" t="s">
        <v>2307</v>
      </c>
      <c r="S165">
        <v>18.53</v>
      </c>
      <c r="T165" s="130"/>
      <c r="U165">
        <v>406</v>
      </c>
      <c r="V165">
        <v>290</v>
      </c>
      <c r="X165" s="130"/>
    </row>
    <row r="166" spans="1:24" x14ac:dyDescent="0.25">
      <c r="A166" s="130" t="s">
        <v>626</v>
      </c>
      <c r="B166">
        <v>164</v>
      </c>
      <c r="C166" s="130" t="s">
        <v>881</v>
      </c>
      <c r="D166" s="130" t="s">
        <v>6</v>
      </c>
      <c r="E166">
        <v>0.8</v>
      </c>
      <c r="F166">
        <v>-1.23</v>
      </c>
      <c r="G166">
        <v>923900</v>
      </c>
      <c r="H166">
        <v>740</v>
      </c>
      <c r="I166">
        <v>720</v>
      </c>
      <c r="K166" s="130" t="s">
        <v>974</v>
      </c>
      <c r="M166" s="130"/>
      <c r="N166">
        <v>0</v>
      </c>
      <c r="O166">
        <v>-6.27</v>
      </c>
      <c r="P166">
        <v>-6.7</v>
      </c>
      <c r="Q166">
        <v>1.77</v>
      </c>
      <c r="R166" s="130"/>
      <c r="S166">
        <v>45.87</v>
      </c>
      <c r="T166" s="130"/>
      <c r="X166" s="130"/>
    </row>
    <row r="167" spans="1:24" x14ac:dyDescent="0.25">
      <c r="A167" s="130" t="s">
        <v>625</v>
      </c>
      <c r="B167">
        <v>165</v>
      </c>
      <c r="C167" s="130" t="s">
        <v>890</v>
      </c>
      <c r="D167" s="130" t="s">
        <v>6</v>
      </c>
      <c r="E167">
        <v>4.5199999999999996</v>
      </c>
      <c r="F167">
        <v>3.67</v>
      </c>
      <c r="G167">
        <v>2007000</v>
      </c>
      <c r="H167">
        <v>9042</v>
      </c>
      <c r="I167">
        <v>2712</v>
      </c>
      <c r="J167">
        <v>34.57</v>
      </c>
      <c r="K167" s="130" t="s">
        <v>2391</v>
      </c>
      <c r="M167" s="130" t="s">
        <v>894</v>
      </c>
      <c r="N167">
        <v>0.13</v>
      </c>
      <c r="O167">
        <v>7.52</v>
      </c>
      <c r="P167">
        <v>10.67</v>
      </c>
      <c r="Q167">
        <v>0.99</v>
      </c>
      <c r="R167" s="130" t="s">
        <v>912</v>
      </c>
      <c r="S167">
        <v>31.55</v>
      </c>
      <c r="T167" s="130"/>
      <c r="U167">
        <v>763</v>
      </c>
      <c r="V167">
        <v>764</v>
      </c>
      <c r="X167" s="130"/>
    </row>
    <row r="168" spans="1:24" x14ac:dyDescent="0.25">
      <c r="A168" s="130" t="s">
        <v>624</v>
      </c>
      <c r="B168">
        <v>166</v>
      </c>
      <c r="C168" s="130" t="s">
        <v>881</v>
      </c>
      <c r="D168" s="130" t="s">
        <v>6</v>
      </c>
      <c r="E168">
        <v>1.17</v>
      </c>
      <c r="F168">
        <v>0.86</v>
      </c>
      <c r="G168">
        <v>450000</v>
      </c>
      <c r="H168">
        <v>520</v>
      </c>
      <c r="I168">
        <v>887</v>
      </c>
      <c r="K168" s="130" t="s">
        <v>978</v>
      </c>
      <c r="M168" s="130"/>
      <c r="N168">
        <v>0</v>
      </c>
      <c r="O168">
        <v>-8</v>
      </c>
      <c r="P168">
        <v>-18.68</v>
      </c>
      <c r="Q168">
        <v>-35.479999999999997</v>
      </c>
      <c r="R168" s="130"/>
      <c r="S168">
        <v>58.92</v>
      </c>
      <c r="T168" s="130"/>
      <c r="X168" s="130"/>
    </row>
    <row r="169" spans="1:24" x14ac:dyDescent="0.25">
      <c r="A169" s="130" t="s">
        <v>623</v>
      </c>
      <c r="B169">
        <v>167</v>
      </c>
      <c r="C169" s="130" t="s">
        <v>890</v>
      </c>
      <c r="D169" s="130" t="s">
        <v>6</v>
      </c>
      <c r="E169">
        <v>36.25</v>
      </c>
      <c r="F169">
        <v>2.11</v>
      </c>
      <c r="G169">
        <v>24258500</v>
      </c>
      <c r="H169">
        <v>876929</v>
      </c>
      <c r="I169">
        <v>218624</v>
      </c>
      <c r="J169">
        <v>253.67</v>
      </c>
      <c r="K169" s="130" t="s">
        <v>1994</v>
      </c>
      <c r="M169" s="130" t="s">
        <v>943</v>
      </c>
      <c r="N169">
        <v>0.14000000000000001</v>
      </c>
      <c r="O169">
        <v>1.68</v>
      </c>
      <c r="P169">
        <v>1.52</v>
      </c>
      <c r="Q169">
        <v>2.35</v>
      </c>
      <c r="R169" s="130" t="s">
        <v>953</v>
      </c>
      <c r="S169">
        <v>53.09</v>
      </c>
      <c r="T169" s="130"/>
      <c r="U169">
        <v>1143</v>
      </c>
      <c r="V169">
        <v>1155</v>
      </c>
      <c r="X169" s="130"/>
    </row>
    <row r="170" spans="1:24" x14ac:dyDescent="0.25">
      <c r="A170" s="130" t="s">
        <v>622</v>
      </c>
      <c r="B170">
        <v>168</v>
      </c>
      <c r="C170" s="130" t="s">
        <v>881</v>
      </c>
      <c r="D170" s="130" t="s">
        <v>6</v>
      </c>
      <c r="E170">
        <v>1.1000000000000001</v>
      </c>
      <c r="F170">
        <v>2.8</v>
      </c>
      <c r="G170">
        <v>371900</v>
      </c>
      <c r="H170">
        <v>407</v>
      </c>
      <c r="I170">
        <v>550</v>
      </c>
      <c r="J170">
        <v>67.900000000000006</v>
      </c>
      <c r="K170" s="130" t="s">
        <v>1069</v>
      </c>
      <c r="M170" s="130"/>
      <c r="N170">
        <v>0.02</v>
      </c>
      <c r="O170">
        <v>1.23</v>
      </c>
      <c r="P170">
        <v>-0.14000000000000001</v>
      </c>
      <c r="Q170">
        <v>-2.21</v>
      </c>
      <c r="R170" s="130"/>
      <c r="S170">
        <v>30.97</v>
      </c>
      <c r="T170" s="130"/>
      <c r="U170">
        <v>1083</v>
      </c>
      <c r="V170">
        <v>1100</v>
      </c>
      <c r="X170" s="130"/>
    </row>
    <row r="171" spans="1:24" x14ac:dyDescent="0.25">
      <c r="A171" s="130" t="s">
        <v>621</v>
      </c>
      <c r="B171">
        <v>169</v>
      </c>
      <c r="C171" s="130" t="s">
        <v>890</v>
      </c>
      <c r="D171" s="130" t="s">
        <v>6</v>
      </c>
      <c r="E171">
        <v>47.25</v>
      </c>
      <c r="F171">
        <v>0.53</v>
      </c>
      <c r="G171">
        <v>11400</v>
      </c>
      <c r="H171">
        <v>535</v>
      </c>
      <c r="I171">
        <v>2457</v>
      </c>
      <c r="J171">
        <v>12.88</v>
      </c>
      <c r="K171" s="130" t="s">
        <v>1407</v>
      </c>
      <c r="L171">
        <v>0.22</v>
      </c>
      <c r="M171" s="130" t="s">
        <v>1017</v>
      </c>
      <c r="N171">
        <v>3.67</v>
      </c>
      <c r="O171">
        <v>5.17</v>
      </c>
      <c r="P171">
        <v>5.2</v>
      </c>
      <c r="Q171">
        <v>6.34</v>
      </c>
      <c r="R171" s="130" t="s">
        <v>2358</v>
      </c>
      <c r="S171">
        <v>38.07</v>
      </c>
      <c r="T171" s="130"/>
      <c r="U171">
        <v>667</v>
      </c>
      <c r="V171">
        <v>617</v>
      </c>
      <c r="X171" s="130"/>
    </row>
    <row r="172" spans="1:24" x14ac:dyDescent="0.25">
      <c r="A172" s="130" t="s">
        <v>620</v>
      </c>
      <c r="B172">
        <v>170</v>
      </c>
      <c r="C172" s="130" t="s">
        <v>881</v>
      </c>
      <c r="D172" s="130" t="s">
        <v>6</v>
      </c>
      <c r="E172">
        <v>2.1</v>
      </c>
      <c r="F172">
        <v>0</v>
      </c>
      <c r="G172">
        <v>692700</v>
      </c>
      <c r="H172">
        <v>1419</v>
      </c>
      <c r="I172">
        <v>1042</v>
      </c>
      <c r="J172">
        <v>2.38</v>
      </c>
      <c r="K172" s="130" t="s">
        <v>892</v>
      </c>
      <c r="L172">
        <v>2.56</v>
      </c>
      <c r="M172" s="130" t="s">
        <v>920</v>
      </c>
      <c r="N172">
        <v>0.88</v>
      </c>
      <c r="O172">
        <v>25.35</v>
      </c>
      <c r="P172">
        <v>57.45</v>
      </c>
      <c r="Q172">
        <v>14.5</v>
      </c>
      <c r="R172" s="130" t="s">
        <v>3541</v>
      </c>
      <c r="S172">
        <v>19.38</v>
      </c>
      <c r="T172" s="130"/>
      <c r="U172">
        <v>17</v>
      </c>
      <c r="V172">
        <v>42</v>
      </c>
      <c r="X172" s="130"/>
    </row>
    <row r="173" spans="1:24" x14ac:dyDescent="0.25">
      <c r="A173" s="130" t="s">
        <v>619</v>
      </c>
      <c r="B173">
        <v>171</v>
      </c>
      <c r="C173" s="130" t="s">
        <v>881</v>
      </c>
      <c r="D173" s="130" t="s">
        <v>6</v>
      </c>
      <c r="E173">
        <v>56.5</v>
      </c>
      <c r="F173">
        <v>0</v>
      </c>
      <c r="G173">
        <v>0</v>
      </c>
      <c r="H173">
        <v>0</v>
      </c>
      <c r="I173">
        <v>1158</v>
      </c>
      <c r="J173">
        <v>44.99</v>
      </c>
      <c r="K173" s="130" t="s">
        <v>978</v>
      </c>
      <c r="L173">
        <v>0.12</v>
      </c>
      <c r="M173" s="130" t="s">
        <v>979</v>
      </c>
      <c r="N173">
        <v>1.26</v>
      </c>
      <c r="O173">
        <v>2.39</v>
      </c>
      <c r="P173">
        <v>2.2400000000000002</v>
      </c>
      <c r="Q173">
        <v>24.12</v>
      </c>
      <c r="R173" s="130" t="s">
        <v>1366</v>
      </c>
      <c r="S173">
        <v>24.99</v>
      </c>
      <c r="T173" s="130"/>
      <c r="U173">
        <v>1050</v>
      </c>
      <c r="V173">
        <v>1060</v>
      </c>
      <c r="W173">
        <v>-2.56</v>
      </c>
      <c r="X173" s="130"/>
    </row>
    <row r="174" spans="1:24" x14ac:dyDescent="0.25">
      <c r="A174" s="130" t="s">
        <v>618</v>
      </c>
      <c r="B174">
        <v>172</v>
      </c>
      <c r="C174" s="130" t="s">
        <v>881</v>
      </c>
      <c r="D174" s="130" t="s">
        <v>6</v>
      </c>
      <c r="E174">
        <v>1.94</v>
      </c>
      <c r="F174">
        <v>3.74</v>
      </c>
      <c r="G174">
        <v>10177700</v>
      </c>
      <c r="H174">
        <v>19597</v>
      </c>
      <c r="I174">
        <v>2281</v>
      </c>
      <c r="J174">
        <v>8.94</v>
      </c>
      <c r="K174" s="130" t="s">
        <v>1035</v>
      </c>
      <c r="M174" s="130" t="s">
        <v>904</v>
      </c>
      <c r="N174">
        <v>0.22</v>
      </c>
      <c r="O174">
        <v>9.77</v>
      </c>
      <c r="P174">
        <v>14.53</v>
      </c>
      <c r="Q174">
        <v>2.31</v>
      </c>
      <c r="R174" s="130" t="s">
        <v>3542</v>
      </c>
      <c r="S174">
        <v>70.77</v>
      </c>
      <c r="T174" s="130"/>
      <c r="U174">
        <v>304</v>
      </c>
      <c r="V174">
        <v>328</v>
      </c>
      <c r="X174" s="130"/>
    </row>
    <row r="175" spans="1:24" x14ac:dyDescent="0.25">
      <c r="A175" s="130" t="s">
        <v>617</v>
      </c>
      <c r="B175">
        <v>173</v>
      </c>
      <c r="C175" s="130" t="s">
        <v>881</v>
      </c>
      <c r="D175" s="130" t="s">
        <v>6</v>
      </c>
      <c r="E175">
        <v>6.85</v>
      </c>
      <c r="F175">
        <v>-1.44</v>
      </c>
      <c r="G175">
        <v>76600</v>
      </c>
      <c r="H175">
        <v>526</v>
      </c>
      <c r="I175">
        <v>2726</v>
      </c>
      <c r="K175" s="130" t="s">
        <v>999</v>
      </c>
      <c r="M175" s="130" t="s">
        <v>904</v>
      </c>
      <c r="N175">
        <v>0</v>
      </c>
      <c r="O175">
        <v>-8.36</v>
      </c>
      <c r="P175">
        <v>-11.2</v>
      </c>
      <c r="Q175">
        <v>-5.79</v>
      </c>
      <c r="R175" s="130" t="s">
        <v>917</v>
      </c>
      <c r="S175">
        <v>26.18</v>
      </c>
      <c r="T175" s="130"/>
      <c r="X175" s="130"/>
    </row>
    <row r="176" spans="1:24" x14ac:dyDescent="0.25">
      <c r="A176" s="130" t="s">
        <v>2301</v>
      </c>
      <c r="B176">
        <v>174</v>
      </c>
      <c r="C176" s="130" t="s">
        <v>884</v>
      </c>
      <c r="D176" s="130" t="s">
        <v>6</v>
      </c>
      <c r="E176">
        <v>2.36</v>
      </c>
      <c r="F176">
        <v>4.42</v>
      </c>
      <c r="G176">
        <v>1667900</v>
      </c>
      <c r="H176">
        <v>3902</v>
      </c>
      <c r="I176">
        <v>3021</v>
      </c>
      <c r="J176">
        <v>22.25</v>
      </c>
      <c r="K176" s="130" t="s">
        <v>1012</v>
      </c>
      <c r="M176" s="130" t="s">
        <v>896</v>
      </c>
      <c r="N176">
        <v>0.11</v>
      </c>
      <c r="O176">
        <v>5.03</v>
      </c>
      <c r="P176">
        <v>6.39</v>
      </c>
      <c r="Q176">
        <v>2.36</v>
      </c>
      <c r="R176" s="130" t="s">
        <v>1065</v>
      </c>
      <c r="S176">
        <v>46.3</v>
      </c>
      <c r="T176" s="130"/>
      <c r="U176">
        <v>793</v>
      </c>
      <c r="V176">
        <v>784</v>
      </c>
      <c r="X176" s="130"/>
    </row>
    <row r="177" spans="1:24" x14ac:dyDescent="0.25">
      <c r="A177" s="130" t="s">
        <v>616</v>
      </c>
      <c r="B177">
        <v>175</v>
      </c>
      <c r="C177" s="130" t="s">
        <v>881</v>
      </c>
      <c r="D177" s="130" t="s">
        <v>6</v>
      </c>
      <c r="E177">
        <v>3.3</v>
      </c>
      <c r="F177">
        <v>2.48</v>
      </c>
      <c r="G177">
        <v>4020000</v>
      </c>
      <c r="H177">
        <v>13231</v>
      </c>
      <c r="I177">
        <v>2079</v>
      </c>
      <c r="J177">
        <v>12.08</v>
      </c>
      <c r="K177" s="130" t="s">
        <v>911</v>
      </c>
      <c r="M177" s="130" t="s">
        <v>880</v>
      </c>
      <c r="N177">
        <v>0.27</v>
      </c>
      <c r="O177">
        <v>7.32</v>
      </c>
      <c r="P177">
        <v>10.8</v>
      </c>
      <c r="Q177">
        <v>8.94</v>
      </c>
      <c r="R177" s="130" t="s">
        <v>1023</v>
      </c>
      <c r="S177">
        <v>56.47</v>
      </c>
      <c r="T177" s="130"/>
      <c r="U177">
        <v>475</v>
      </c>
      <c r="V177">
        <v>487</v>
      </c>
      <c r="X177" s="130"/>
    </row>
    <row r="178" spans="1:24" x14ac:dyDescent="0.25">
      <c r="A178" s="130" t="s">
        <v>615</v>
      </c>
      <c r="B178">
        <v>176</v>
      </c>
      <c r="C178" s="130" t="s">
        <v>881</v>
      </c>
      <c r="D178" s="130" t="s">
        <v>6</v>
      </c>
      <c r="E178">
        <v>4.9400000000000004</v>
      </c>
      <c r="F178">
        <v>8.81</v>
      </c>
      <c r="G178">
        <v>17125100</v>
      </c>
      <c r="H178">
        <v>82524</v>
      </c>
      <c r="I178">
        <v>1492</v>
      </c>
      <c r="K178" s="130" t="s">
        <v>1924</v>
      </c>
      <c r="M178" s="130"/>
      <c r="N178">
        <v>0</v>
      </c>
      <c r="O178">
        <v>0.24</v>
      </c>
      <c r="P178">
        <v>-2.94</v>
      </c>
      <c r="Q178">
        <v>4.7</v>
      </c>
      <c r="R178" s="130"/>
      <c r="S178">
        <v>34.74</v>
      </c>
      <c r="T178" s="130"/>
      <c r="X178" s="130"/>
    </row>
    <row r="179" spans="1:24" x14ac:dyDescent="0.25">
      <c r="A179" s="130" t="s">
        <v>614</v>
      </c>
      <c r="B179">
        <v>177</v>
      </c>
      <c r="C179" s="130" t="s">
        <v>881</v>
      </c>
      <c r="D179" s="130" t="s">
        <v>1901</v>
      </c>
      <c r="E179">
        <v>2.8</v>
      </c>
      <c r="F179">
        <v>2.19</v>
      </c>
      <c r="G179">
        <v>21060700</v>
      </c>
      <c r="H179">
        <v>58406</v>
      </c>
      <c r="I179">
        <v>25552</v>
      </c>
      <c r="J179">
        <v>14.67</v>
      </c>
      <c r="K179" s="130" t="s">
        <v>2369</v>
      </c>
      <c r="M179" s="130" t="s">
        <v>934</v>
      </c>
      <c r="N179">
        <v>0.19</v>
      </c>
      <c r="O179">
        <v>24.97</v>
      </c>
      <c r="P179">
        <v>32.19</v>
      </c>
      <c r="Q179">
        <v>22.1</v>
      </c>
      <c r="R179" s="130" t="s">
        <v>3543</v>
      </c>
      <c r="S179">
        <v>41.04</v>
      </c>
      <c r="T179" s="130"/>
      <c r="U179">
        <v>277</v>
      </c>
      <c r="V179">
        <v>272</v>
      </c>
      <c r="X179" s="130"/>
    </row>
    <row r="180" spans="1:24" x14ac:dyDescent="0.25">
      <c r="A180" s="130" t="s">
        <v>613</v>
      </c>
      <c r="B180">
        <v>178</v>
      </c>
      <c r="C180" s="130" t="s">
        <v>881</v>
      </c>
      <c r="D180" s="130" t="s">
        <v>6</v>
      </c>
      <c r="E180">
        <v>0.44</v>
      </c>
      <c r="F180">
        <v>2.33</v>
      </c>
      <c r="G180">
        <v>2966900</v>
      </c>
      <c r="H180">
        <v>1279</v>
      </c>
      <c r="I180">
        <v>2370</v>
      </c>
      <c r="J180">
        <v>19.850000000000001</v>
      </c>
      <c r="K180" s="130" t="s">
        <v>977</v>
      </c>
      <c r="M180" s="130" t="s">
        <v>908</v>
      </c>
      <c r="N180">
        <v>0.02</v>
      </c>
      <c r="O180">
        <v>5.09</v>
      </c>
      <c r="P180">
        <v>4.82</v>
      </c>
      <c r="Q180">
        <v>9.16</v>
      </c>
      <c r="R180" s="130" t="s">
        <v>2364</v>
      </c>
      <c r="S180">
        <v>29.21</v>
      </c>
      <c r="T180" s="130"/>
      <c r="U180">
        <v>797</v>
      </c>
      <c r="V180">
        <v>741</v>
      </c>
      <c r="X180" s="130"/>
    </row>
    <row r="181" spans="1:24" x14ac:dyDescent="0.25">
      <c r="A181" s="130" t="s">
        <v>612</v>
      </c>
      <c r="B181">
        <v>179</v>
      </c>
      <c r="C181" s="130" t="s">
        <v>881</v>
      </c>
      <c r="D181" s="130" t="s">
        <v>6</v>
      </c>
      <c r="E181">
        <v>14.9</v>
      </c>
      <c r="F181">
        <v>0.68</v>
      </c>
      <c r="G181">
        <v>344900</v>
      </c>
      <c r="H181">
        <v>5108</v>
      </c>
      <c r="I181">
        <v>4737</v>
      </c>
      <c r="J181">
        <v>58.25</v>
      </c>
      <c r="K181" s="130" t="s">
        <v>954</v>
      </c>
      <c r="M181" s="130" t="s">
        <v>886</v>
      </c>
      <c r="N181">
        <v>0.26</v>
      </c>
      <c r="O181">
        <v>-2.11</v>
      </c>
      <c r="P181">
        <v>-2.4</v>
      </c>
      <c r="Q181">
        <v>14.2</v>
      </c>
      <c r="R181" s="130" t="s">
        <v>3197</v>
      </c>
      <c r="S181">
        <v>34.9</v>
      </c>
      <c r="T181" s="130"/>
      <c r="X181" s="130"/>
    </row>
    <row r="182" spans="1:24" x14ac:dyDescent="0.25">
      <c r="A182" s="130" t="s">
        <v>611</v>
      </c>
      <c r="B182">
        <v>180</v>
      </c>
      <c r="C182" s="130" t="s">
        <v>881</v>
      </c>
      <c r="D182" s="130" t="s">
        <v>6</v>
      </c>
      <c r="E182">
        <v>342</v>
      </c>
      <c r="F182">
        <v>4.91</v>
      </c>
      <c r="G182">
        <v>1609700</v>
      </c>
      <c r="H182">
        <v>542974</v>
      </c>
      <c r="I182">
        <v>426605</v>
      </c>
      <c r="J182">
        <v>55.24</v>
      </c>
      <c r="K182" s="130" t="s">
        <v>3544</v>
      </c>
      <c r="M182" s="130" t="s">
        <v>947</v>
      </c>
      <c r="N182">
        <v>6.19</v>
      </c>
      <c r="O182">
        <v>11.81</v>
      </c>
      <c r="P182">
        <v>19.39</v>
      </c>
      <c r="Q182">
        <v>11.09</v>
      </c>
      <c r="R182" s="130" t="s">
        <v>1824</v>
      </c>
      <c r="S182">
        <v>22.35</v>
      </c>
      <c r="T182" s="130"/>
      <c r="U182">
        <v>652</v>
      </c>
      <c r="V182">
        <v>692</v>
      </c>
      <c r="X182" s="130"/>
    </row>
    <row r="183" spans="1:24" x14ac:dyDescent="0.25">
      <c r="A183" s="130" t="s">
        <v>610</v>
      </c>
      <c r="B183">
        <v>181</v>
      </c>
      <c r="C183" s="130" t="s">
        <v>881</v>
      </c>
      <c r="D183" s="130" t="s">
        <v>6</v>
      </c>
      <c r="E183">
        <v>3</v>
      </c>
      <c r="F183">
        <v>7.14</v>
      </c>
      <c r="G183">
        <v>2363700</v>
      </c>
      <c r="H183">
        <v>6935</v>
      </c>
      <c r="I183">
        <v>2191</v>
      </c>
      <c r="J183">
        <v>21.72</v>
      </c>
      <c r="K183" s="130" t="s">
        <v>938</v>
      </c>
      <c r="M183" s="130" t="s">
        <v>888</v>
      </c>
      <c r="N183">
        <v>0.14000000000000001</v>
      </c>
      <c r="O183">
        <v>2.52</v>
      </c>
      <c r="P183">
        <v>2.25</v>
      </c>
      <c r="Q183">
        <v>3.69</v>
      </c>
      <c r="R183" s="130" t="s">
        <v>1993</v>
      </c>
      <c r="S183">
        <v>71.75</v>
      </c>
      <c r="T183" s="130"/>
      <c r="U183">
        <v>890</v>
      </c>
      <c r="V183">
        <v>891</v>
      </c>
      <c r="X183" s="130"/>
    </row>
    <row r="184" spans="1:24" x14ac:dyDescent="0.25">
      <c r="A184" s="130" t="s">
        <v>819</v>
      </c>
      <c r="B184">
        <v>182</v>
      </c>
      <c r="C184" s="130" t="s">
        <v>884</v>
      </c>
      <c r="D184" s="130" t="s">
        <v>6</v>
      </c>
      <c r="E184">
        <v>0.82</v>
      </c>
      <c r="F184">
        <v>1.23</v>
      </c>
      <c r="G184">
        <v>692700</v>
      </c>
      <c r="H184">
        <v>562</v>
      </c>
      <c r="I184">
        <v>689</v>
      </c>
      <c r="K184" s="130" t="s">
        <v>3545</v>
      </c>
      <c r="M184" s="130"/>
      <c r="N184">
        <v>0</v>
      </c>
      <c r="O184">
        <v>-0.97</v>
      </c>
      <c r="P184">
        <v>-2</v>
      </c>
      <c r="Q184">
        <v>-17.489999999999998</v>
      </c>
      <c r="R184" s="130"/>
      <c r="S184">
        <v>24.84</v>
      </c>
      <c r="T184" s="130"/>
      <c r="X184" s="130"/>
    </row>
    <row r="185" spans="1:24" x14ac:dyDescent="0.25">
      <c r="A185" s="130" t="s">
        <v>609</v>
      </c>
      <c r="B185">
        <v>183</v>
      </c>
      <c r="C185" s="130" t="s">
        <v>881</v>
      </c>
      <c r="D185" s="130" t="s">
        <v>6</v>
      </c>
      <c r="E185">
        <v>0.55000000000000004</v>
      </c>
      <c r="F185">
        <v>14.58</v>
      </c>
      <c r="G185">
        <v>13032200</v>
      </c>
      <c r="H185">
        <v>6889</v>
      </c>
      <c r="I185">
        <v>1108</v>
      </c>
      <c r="K185" s="130" t="s">
        <v>2290</v>
      </c>
      <c r="M185" s="130"/>
      <c r="N185">
        <v>0</v>
      </c>
      <c r="O185">
        <v>-23.62</v>
      </c>
      <c r="P185">
        <v>-38.92</v>
      </c>
      <c r="Q185">
        <v>-61.32</v>
      </c>
      <c r="R185" s="130"/>
      <c r="S185">
        <v>78.790000000000006</v>
      </c>
      <c r="T185" s="130"/>
      <c r="X185" s="130"/>
    </row>
    <row r="186" spans="1:24" x14ac:dyDescent="0.25">
      <c r="A186" s="130" t="s">
        <v>820</v>
      </c>
      <c r="B186">
        <v>184</v>
      </c>
      <c r="C186" s="130" t="s">
        <v>884</v>
      </c>
      <c r="D186" s="130" t="s">
        <v>6</v>
      </c>
      <c r="E186">
        <v>58</v>
      </c>
      <c r="F186">
        <v>-6.07</v>
      </c>
      <c r="G186">
        <v>6553500</v>
      </c>
      <c r="H186">
        <v>400348</v>
      </c>
      <c r="I186">
        <v>25520</v>
      </c>
      <c r="J186">
        <v>152.6</v>
      </c>
      <c r="K186" s="130" t="s">
        <v>3546</v>
      </c>
      <c r="M186" s="130" t="s">
        <v>908</v>
      </c>
      <c r="N186">
        <v>0.38</v>
      </c>
      <c r="O186">
        <v>24.15</v>
      </c>
      <c r="P186">
        <v>31.44</v>
      </c>
      <c r="Q186">
        <v>18.260000000000002</v>
      </c>
      <c r="R186" s="130"/>
      <c r="S186">
        <v>31.08</v>
      </c>
      <c r="T186" s="130"/>
      <c r="U186">
        <v>616</v>
      </c>
      <c r="V186">
        <v>611</v>
      </c>
      <c r="X186" s="130"/>
    </row>
    <row r="187" spans="1:24" x14ac:dyDescent="0.25">
      <c r="A187" s="130" t="s">
        <v>821</v>
      </c>
      <c r="B187">
        <v>185</v>
      </c>
      <c r="C187" s="130" t="s">
        <v>890</v>
      </c>
      <c r="D187" s="130" t="s">
        <v>6</v>
      </c>
      <c r="E187">
        <v>10.6</v>
      </c>
      <c r="F187">
        <v>0.95</v>
      </c>
      <c r="G187">
        <v>281100</v>
      </c>
      <c r="H187">
        <v>2966</v>
      </c>
      <c r="I187">
        <v>12521</v>
      </c>
      <c r="J187">
        <v>30.88</v>
      </c>
      <c r="K187" s="130" t="s">
        <v>1068</v>
      </c>
      <c r="M187" s="130" t="s">
        <v>883</v>
      </c>
      <c r="N187">
        <v>0.34</v>
      </c>
      <c r="O187">
        <v>4.83</v>
      </c>
      <c r="P187">
        <v>4.6399999999999997</v>
      </c>
      <c r="Q187">
        <v>40.39</v>
      </c>
      <c r="R187" s="130" t="s">
        <v>3192</v>
      </c>
      <c r="S187">
        <v>25.34</v>
      </c>
      <c r="T187" s="130"/>
      <c r="U187">
        <v>921</v>
      </c>
      <c r="V187">
        <v>871</v>
      </c>
      <c r="X187" s="130"/>
    </row>
    <row r="188" spans="1:24" x14ac:dyDescent="0.25">
      <c r="A188" s="130" t="s">
        <v>608</v>
      </c>
      <c r="B188">
        <v>186</v>
      </c>
      <c r="C188" s="130" t="s">
        <v>881</v>
      </c>
      <c r="D188" s="130" t="s">
        <v>6</v>
      </c>
      <c r="E188">
        <v>5.9</v>
      </c>
      <c r="F188">
        <v>1.72</v>
      </c>
      <c r="G188">
        <v>4124300</v>
      </c>
      <c r="H188">
        <v>24080</v>
      </c>
      <c r="I188">
        <v>2419</v>
      </c>
      <c r="K188" s="130" t="s">
        <v>1059</v>
      </c>
      <c r="M188" s="130"/>
      <c r="N188">
        <v>0</v>
      </c>
      <c r="O188">
        <v>13.77</v>
      </c>
      <c r="P188">
        <v>-0.47</v>
      </c>
      <c r="Q188">
        <v>-1.26</v>
      </c>
      <c r="R188" s="130"/>
      <c r="S188">
        <v>61.74</v>
      </c>
      <c r="T188" s="130"/>
      <c r="X188" s="130"/>
    </row>
    <row r="189" spans="1:24" x14ac:dyDescent="0.25">
      <c r="A189" s="130" t="s">
        <v>607</v>
      </c>
      <c r="B189">
        <v>187</v>
      </c>
      <c r="C189" s="130" t="s">
        <v>890</v>
      </c>
      <c r="D189" s="130" t="s">
        <v>6</v>
      </c>
      <c r="E189">
        <v>19.100000000000001</v>
      </c>
      <c r="F189">
        <v>1.6</v>
      </c>
      <c r="G189">
        <v>4865400</v>
      </c>
      <c r="H189">
        <v>92962</v>
      </c>
      <c r="I189">
        <v>46263</v>
      </c>
      <c r="J189">
        <v>32.01</v>
      </c>
      <c r="K189" s="130" t="s">
        <v>1997</v>
      </c>
      <c r="M189" s="130" t="s">
        <v>896</v>
      </c>
      <c r="N189">
        <v>0.6</v>
      </c>
      <c r="O189">
        <v>9.09</v>
      </c>
      <c r="P189">
        <v>18.28</v>
      </c>
      <c r="Q189">
        <v>5.49</v>
      </c>
      <c r="R189" s="130" t="s">
        <v>904</v>
      </c>
      <c r="S189">
        <v>24.75</v>
      </c>
      <c r="T189" s="130"/>
      <c r="U189">
        <v>586</v>
      </c>
      <c r="V189">
        <v>681</v>
      </c>
      <c r="X189" s="130"/>
    </row>
    <row r="190" spans="1:24" x14ac:dyDescent="0.25">
      <c r="A190" s="130" t="s">
        <v>2302</v>
      </c>
      <c r="B190">
        <v>188</v>
      </c>
      <c r="C190" s="130" t="s">
        <v>884</v>
      </c>
      <c r="D190" s="130" t="s">
        <v>6</v>
      </c>
      <c r="E190">
        <v>7.8</v>
      </c>
      <c r="F190">
        <v>3.31</v>
      </c>
      <c r="G190">
        <v>208800</v>
      </c>
      <c r="H190">
        <v>1591</v>
      </c>
      <c r="I190">
        <v>1794</v>
      </c>
      <c r="J190">
        <v>34.11</v>
      </c>
      <c r="K190" s="130" t="s">
        <v>3246</v>
      </c>
      <c r="M190" s="130"/>
      <c r="N190">
        <v>0.23</v>
      </c>
      <c r="O190">
        <v>7.64</v>
      </c>
      <c r="P190">
        <v>8.27</v>
      </c>
      <c r="Q190">
        <v>4.99</v>
      </c>
      <c r="R190" s="130"/>
      <c r="S190">
        <v>26.04</v>
      </c>
      <c r="T190" s="130"/>
      <c r="U190">
        <v>832</v>
      </c>
      <c r="V190">
        <v>750</v>
      </c>
      <c r="X190" s="130"/>
    </row>
    <row r="191" spans="1:24" x14ac:dyDescent="0.25">
      <c r="A191" s="130" t="s">
        <v>606</v>
      </c>
      <c r="B191">
        <v>189</v>
      </c>
      <c r="C191" s="130" t="s">
        <v>881</v>
      </c>
      <c r="D191" s="130" t="s">
        <v>6</v>
      </c>
      <c r="E191">
        <v>7.25</v>
      </c>
      <c r="F191">
        <v>2.11</v>
      </c>
      <c r="G191">
        <v>395300</v>
      </c>
      <c r="H191">
        <v>2832</v>
      </c>
      <c r="I191">
        <v>6199</v>
      </c>
      <c r="J191">
        <v>10.66</v>
      </c>
      <c r="K191" s="130" t="s">
        <v>3212</v>
      </c>
      <c r="M191" s="130" t="s">
        <v>1008</v>
      </c>
      <c r="N191">
        <v>0.68</v>
      </c>
      <c r="O191">
        <v>20.61</v>
      </c>
      <c r="P191">
        <v>26.01</v>
      </c>
      <c r="Q191">
        <v>13.89</v>
      </c>
      <c r="R191" s="130" t="s">
        <v>2412</v>
      </c>
      <c r="S191">
        <v>37.659999999999997</v>
      </c>
      <c r="T191" s="130"/>
      <c r="U191">
        <v>223</v>
      </c>
      <c r="V191">
        <v>204</v>
      </c>
      <c r="X191" s="130"/>
    </row>
    <row r="192" spans="1:24" x14ac:dyDescent="0.25">
      <c r="A192" s="130" t="s">
        <v>605</v>
      </c>
      <c r="B192">
        <v>190</v>
      </c>
      <c r="C192" s="130" t="s">
        <v>881</v>
      </c>
      <c r="D192" s="130" t="s">
        <v>6</v>
      </c>
      <c r="E192">
        <v>44.75</v>
      </c>
      <c r="F192">
        <v>4.68</v>
      </c>
      <c r="G192">
        <v>7265200</v>
      </c>
      <c r="H192">
        <v>321327</v>
      </c>
      <c r="I192">
        <v>105960</v>
      </c>
      <c r="J192">
        <v>32.5</v>
      </c>
      <c r="K192" s="130" t="s">
        <v>3238</v>
      </c>
      <c r="M192" s="130" t="s">
        <v>1061</v>
      </c>
      <c r="N192">
        <v>1.38</v>
      </c>
      <c r="O192">
        <v>3.95</v>
      </c>
      <c r="P192">
        <v>16.93</v>
      </c>
      <c r="Q192">
        <v>3.61</v>
      </c>
      <c r="R192" s="130" t="s">
        <v>3219</v>
      </c>
      <c r="S192">
        <v>29.26</v>
      </c>
      <c r="T192" s="130"/>
      <c r="U192">
        <v>613</v>
      </c>
      <c r="V192">
        <v>923</v>
      </c>
      <c r="X192" s="130"/>
    </row>
    <row r="193" spans="1:24" x14ac:dyDescent="0.25">
      <c r="A193" s="130" t="s">
        <v>604</v>
      </c>
      <c r="B193">
        <v>191</v>
      </c>
      <c r="C193" s="130" t="s">
        <v>890</v>
      </c>
      <c r="D193" s="130" t="s">
        <v>6</v>
      </c>
      <c r="E193">
        <v>30</v>
      </c>
      <c r="F193">
        <v>0</v>
      </c>
      <c r="G193">
        <v>0</v>
      </c>
      <c r="H193">
        <v>0</v>
      </c>
      <c r="I193">
        <v>300</v>
      </c>
      <c r="J193">
        <v>45.62</v>
      </c>
      <c r="K193" s="130" t="s">
        <v>985</v>
      </c>
      <c r="M193" s="130" t="s">
        <v>920</v>
      </c>
      <c r="N193">
        <v>0.66</v>
      </c>
      <c r="O193">
        <v>1.38</v>
      </c>
      <c r="P193">
        <v>1.73</v>
      </c>
      <c r="Q193">
        <v>4.5599999999999996</v>
      </c>
      <c r="R193" s="130" t="s">
        <v>1408</v>
      </c>
      <c r="S193">
        <v>26.61</v>
      </c>
      <c r="T193" s="130"/>
      <c r="U193">
        <v>1062</v>
      </c>
      <c r="V193">
        <v>1099</v>
      </c>
      <c r="W193">
        <v>-1.1299999999999999</v>
      </c>
      <c r="X193" s="130"/>
    </row>
    <row r="194" spans="1:24" x14ac:dyDescent="0.25">
      <c r="A194" s="130" t="s">
        <v>1409</v>
      </c>
      <c r="B194">
        <v>192</v>
      </c>
      <c r="C194" s="130" t="s">
        <v>881</v>
      </c>
      <c r="D194" s="130" t="s">
        <v>6</v>
      </c>
      <c r="E194">
        <v>9.85</v>
      </c>
      <c r="F194">
        <v>3.68</v>
      </c>
      <c r="G194">
        <v>145600</v>
      </c>
      <c r="H194">
        <v>1421</v>
      </c>
      <c r="I194">
        <v>8373</v>
      </c>
      <c r="K194" s="130" t="s">
        <v>1766</v>
      </c>
      <c r="M194" s="130"/>
      <c r="N194">
        <v>0</v>
      </c>
      <c r="O194">
        <v>-3.27</v>
      </c>
      <c r="P194">
        <v>-30.59</v>
      </c>
      <c r="Q194">
        <v>-15.35</v>
      </c>
      <c r="R194" s="130"/>
      <c r="S194">
        <v>26.81</v>
      </c>
      <c r="T194" s="130"/>
      <c r="X194" s="130"/>
    </row>
    <row r="195" spans="1:24" x14ac:dyDescent="0.25">
      <c r="A195" s="130" t="s">
        <v>603</v>
      </c>
      <c r="B195">
        <v>193</v>
      </c>
      <c r="C195" s="130" t="s">
        <v>881</v>
      </c>
      <c r="D195" s="130" t="s">
        <v>95</v>
      </c>
      <c r="E195">
        <v>0.49</v>
      </c>
      <c r="F195">
        <v>-5.77</v>
      </c>
      <c r="G195">
        <v>1293600</v>
      </c>
      <c r="H195">
        <v>625</v>
      </c>
      <c r="I195">
        <v>701</v>
      </c>
      <c r="K195" s="130" t="s">
        <v>957</v>
      </c>
      <c r="M195" s="130"/>
      <c r="N195">
        <v>0</v>
      </c>
      <c r="O195">
        <v>-7.53</v>
      </c>
      <c r="P195">
        <v>-10.19</v>
      </c>
      <c r="Q195">
        <v>-22.81</v>
      </c>
      <c r="R195" s="130"/>
      <c r="S195">
        <v>41.63</v>
      </c>
      <c r="T195" s="130"/>
      <c r="X195" s="130"/>
    </row>
    <row r="196" spans="1:24" x14ac:dyDescent="0.25">
      <c r="A196" s="130" t="s">
        <v>602</v>
      </c>
      <c r="B196">
        <v>194</v>
      </c>
      <c r="C196" s="130" t="s">
        <v>881</v>
      </c>
      <c r="D196" s="130" t="s">
        <v>6</v>
      </c>
      <c r="E196">
        <v>85.5</v>
      </c>
      <c r="F196">
        <v>4.91</v>
      </c>
      <c r="G196">
        <v>20432900</v>
      </c>
      <c r="H196">
        <v>1732329</v>
      </c>
      <c r="I196">
        <v>318915</v>
      </c>
      <c r="J196">
        <v>52.28</v>
      </c>
      <c r="K196" s="130" t="s">
        <v>3547</v>
      </c>
      <c r="M196" s="130" t="s">
        <v>943</v>
      </c>
      <c r="N196">
        <v>1.64</v>
      </c>
      <c r="O196">
        <v>8.93</v>
      </c>
      <c r="P196">
        <v>20.23</v>
      </c>
      <c r="Q196">
        <v>28.84</v>
      </c>
      <c r="R196" s="130" t="s">
        <v>1046</v>
      </c>
      <c r="S196">
        <v>40.369999999999997</v>
      </c>
      <c r="T196" s="130"/>
      <c r="U196">
        <v>638</v>
      </c>
      <c r="V196">
        <v>761</v>
      </c>
      <c r="X196" s="130"/>
    </row>
    <row r="197" spans="1:24" x14ac:dyDescent="0.25">
      <c r="A197" s="130" t="s">
        <v>601</v>
      </c>
      <c r="B197">
        <v>195</v>
      </c>
      <c r="C197" s="130" t="s">
        <v>881</v>
      </c>
      <c r="D197" s="130" t="s">
        <v>6</v>
      </c>
      <c r="E197">
        <v>1.41</v>
      </c>
      <c r="F197">
        <v>1.44</v>
      </c>
      <c r="G197">
        <v>330400</v>
      </c>
      <c r="H197">
        <v>465</v>
      </c>
      <c r="I197">
        <v>799</v>
      </c>
      <c r="K197" s="130" t="s">
        <v>969</v>
      </c>
      <c r="M197" s="130"/>
      <c r="N197">
        <v>0</v>
      </c>
      <c r="O197">
        <v>-3.63</v>
      </c>
      <c r="P197">
        <v>-5.59</v>
      </c>
      <c r="Q197">
        <v>14.43</v>
      </c>
      <c r="R197" s="130"/>
      <c r="S197">
        <v>41.92</v>
      </c>
      <c r="T197" s="130"/>
      <c r="X197" s="130"/>
    </row>
    <row r="198" spans="1:24" x14ac:dyDescent="0.25">
      <c r="A198" s="130" t="s">
        <v>600</v>
      </c>
      <c r="B198">
        <v>196</v>
      </c>
      <c r="C198" s="130" t="s">
        <v>881</v>
      </c>
      <c r="D198" s="130" t="s">
        <v>6</v>
      </c>
      <c r="E198">
        <v>6.7</v>
      </c>
      <c r="F198">
        <v>10.74</v>
      </c>
      <c r="G198">
        <v>5120400</v>
      </c>
      <c r="H198">
        <v>33218</v>
      </c>
      <c r="I198">
        <v>11147</v>
      </c>
      <c r="J198">
        <v>10.5</v>
      </c>
      <c r="K198" s="130" t="s">
        <v>2355</v>
      </c>
      <c r="M198" s="130" t="s">
        <v>1008</v>
      </c>
      <c r="N198">
        <v>0.64</v>
      </c>
      <c r="O198">
        <v>6.48</v>
      </c>
      <c r="P198">
        <v>9.58</v>
      </c>
      <c r="Q198">
        <v>22.7</v>
      </c>
      <c r="R198" s="130" t="s">
        <v>3548</v>
      </c>
      <c r="S198">
        <v>41.08</v>
      </c>
      <c r="T198" s="130"/>
      <c r="U198">
        <v>474</v>
      </c>
      <c r="V198">
        <v>491</v>
      </c>
      <c r="X198" s="130"/>
    </row>
    <row r="199" spans="1:24" x14ac:dyDescent="0.25">
      <c r="A199" s="130" t="s">
        <v>599</v>
      </c>
      <c r="B199">
        <v>197</v>
      </c>
      <c r="C199" s="130" t="s">
        <v>881</v>
      </c>
      <c r="D199" s="130" t="s">
        <v>6</v>
      </c>
      <c r="E199">
        <v>1.76</v>
      </c>
      <c r="F199">
        <v>1.73</v>
      </c>
      <c r="G199">
        <v>15048300</v>
      </c>
      <c r="H199">
        <v>26581</v>
      </c>
      <c r="I199">
        <v>1689</v>
      </c>
      <c r="J199">
        <v>33.21</v>
      </c>
      <c r="K199" s="130" t="s">
        <v>1002</v>
      </c>
      <c r="M199" s="130" t="s">
        <v>896</v>
      </c>
      <c r="N199">
        <v>0.05</v>
      </c>
      <c r="O199">
        <v>4.97</v>
      </c>
      <c r="P199">
        <v>3.79</v>
      </c>
      <c r="Q199">
        <v>2.94</v>
      </c>
      <c r="R199" s="130" t="s">
        <v>1009</v>
      </c>
      <c r="S199">
        <v>49.74</v>
      </c>
      <c r="T199" s="130"/>
      <c r="U199">
        <v>949</v>
      </c>
      <c r="V199">
        <v>874</v>
      </c>
      <c r="X199" s="130"/>
    </row>
    <row r="200" spans="1:24" x14ac:dyDescent="0.25">
      <c r="A200" s="130" t="s">
        <v>598</v>
      </c>
      <c r="B200">
        <v>198</v>
      </c>
      <c r="C200" s="130" t="s">
        <v>881</v>
      </c>
      <c r="D200" s="130" t="s">
        <v>6</v>
      </c>
      <c r="E200">
        <v>2.36</v>
      </c>
      <c r="F200">
        <v>6.31</v>
      </c>
      <c r="G200">
        <v>20691300</v>
      </c>
      <c r="H200">
        <v>48509</v>
      </c>
      <c r="I200">
        <v>2617</v>
      </c>
      <c r="J200">
        <v>13.89</v>
      </c>
      <c r="K200" s="130" t="s">
        <v>893</v>
      </c>
      <c r="M200" s="130" t="s">
        <v>894</v>
      </c>
      <c r="N200">
        <v>0.17</v>
      </c>
      <c r="O200">
        <v>7</v>
      </c>
      <c r="P200">
        <v>10.220000000000001</v>
      </c>
      <c r="Q200">
        <v>32.58</v>
      </c>
      <c r="R200" s="130" t="s">
        <v>3540</v>
      </c>
      <c r="S200">
        <v>48.74</v>
      </c>
      <c r="T200" s="130"/>
      <c r="U200">
        <v>517</v>
      </c>
      <c r="V200">
        <v>549</v>
      </c>
      <c r="X200" s="130"/>
    </row>
    <row r="201" spans="1:24" x14ac:dyDescent="0.25">
      <c r="A201" s="130" t="s">
        <v>597</v>
      </c>
      <c r="B201">
        <v>199</v>
      </c>
      <c r="C201" s="130" t="s">
        <v>881</v>
      </c>
      <c r="D201" s="130" t="s">
        <v>6</v>
      </c>
      <c r="E201">
        <v>0.85</v>
      </c>
      <c r="F201">
        <v>0</v>
      </c>
      <c r="G201">
        <v>5225200</v>
      </c>
      <c r="H201">
        <v>4473</v>
      </c>
      <c r="I201">
        <v>2363</v>
      </c>
      <c r="J201">
        <v>28.33</v>
      </c>
      <c r="K201" s="130" t="s">
        <v>1907</v>
      </c>
      <c r="M201" s="130"/>
      <c r="N201">
        <v>0.03</v>
      </c>
      <c r="O201">
        <v>12.27</v>
      </c>
      <c r="P201">
        <v>10.52</v>
      </c>
      <c r="Q201">
        <v>-1427.17</v>
      </c>
      <c r="R201" s="130"/>
      <c r="S201">
        <v>51.48</v>
      </c>
      <c r="T201" s="130"/>
      <c r="U201">
        <v>722</v>
      </c>
      <c r="V201">
        <v>574</v>
      </c>
      <c r="X201" s="130"/>
    </row>
    <row r="202" spans="1:24" x14ac:dyDescent="0.25">
      <c r="A202" s="130" t="s">
        <v>596</v>
      </c>
      <c r="B202">
        <v>200</v>
      </c>
      <c r="C202" s="130" t="s">
        <v>881</v>
      </c>
      <c r="D202" s="130" t="s">
        <v>95</v>
      </c>
      <c r="E202">
        <v>0.8</v>
      </c>
      <c r="F202">
        <v>-1.23</v>
      </c>
      <c r="G202">
        <v>21510400</v>
      </c>
      <c r="H202">
        <v>16884</v>
      </c>
      <c r="I202">
        <v>3198</v>
      </c>
      <c r="J202">
        <v>4.04</v>
      </c>
      <c r="K202" s="130" t="s">
        <v>3549</v>
      </c>
      <c r="M202" s="130"/>
      <c r="N202">
        <v>0.2</v>
      </c>
      <c r="O202">
        <v>52.54</v>
      </c>
      <c r="P202">
        <v>128.91999999999999</v>
      </c>
      <c r="Q202">
        <v>4.42</v>
      </c>
      <c r="R202" s="130"/>
      <c r="S202">
        <v>68.56</v>
      </c>
      <c r="T202" s="130"/>
      <c r="U202">
        <v>18</v>
      </c>
      <c r="V202">
        <v>23</v>
      </c>
      <c r="X202" s="130"/>
    </row>
    <row r="203" spans="1:24" x14ac:dyDescent="0.25">
      <c r="A203" s="130" t="s">
        <v>595</v>
      </c>
      <c r="B203">
        <v>201</v>
      </c>
      <c r="C203" s="130" t="s">
        <v>881</v>
      </c>
      <c r="D203" s="130" t="s">
        <v>6</v>
      </c>
      <c r="E203">
        <v>175</v>
      </c>
      <c r="F203">
        <v>2.04</v>
      </c>
      <c r="G203">
        <v>2301900</v>
      </c>
      <c r="H203">
        <v>399754</v>
      </c>
      <c r="I203">
        <v>92131</v>
      </c>
      <c r="J203">
        <v>12.07</v>
      </c>
      <c r="K203" s="130" t="s">
        <v>1048</v>
      </c>
      <c r="M203" s="130" t="s">
        <v>1905</v>
      </c>
      <c r="N203">
        <v>14.5</v>
      </c>
      <c r="O203">
        <v>6.51</v>
      </c>
      <c r="P203">
        <v>6.73</v>
      </c>
      <c r="Q203">
        <v>32.81</v>
      </c>
      <c r="R203" s="130" t="s">
        <v>1005</v>
      </c>
      <c r="S203">
        <v>50</v>
      </c>
      <c r="T203" s="130"/>
      <c r="U203">
        <v>602</v>
      </c>
      <c r="V203">
        <v>524</v>
      </c>
      <c r="X203" s="130"/>
    </row>
    <row r="204" spans="1:24" x14ac:dyDescent="0.25">
      <c r="A204" s="130" t="s">
        <v>594</v>
      </c>
      <c r="B204">
        <v>202</v>
      </c>
      <c r="C204" s="130" t="s">
        <v>881</v>
      </c>
      <c r="D204" s="130" t="s">
        <v>6</v>
      </c>
      <c r="E204">
        <v>7.25</v>
      </c>
      <c r="F204">
        <v>0.69</v>
      </c>
      <c r="G204">
        <v>2631400</v>
      </c>
      <c r="H204">
        <v>19029</v>
      </c>
      <c r="I204">
        <v>4350</v>
      </c>
      <c r="J204">
        <v>11.72</v>
      </c>
      <c r="K204" s="130" t="s">
        <v>2303</v>
      </c>
      <c r="M204" s="130" t="s">
        <v>922</v>
      </c>
      <c r="N204">
        <v>0.62</v>
      </c>
      <c r="O204">
        <v>39.4</v>
      </c>
      <c r="P204">
        <v>38.15</v>
      </c>
      <c r="Q204">
        <v>26.59</v>
      </c>
      <c r="R204" s="130" t="s">
        <v>3227</v>
      </c>
      <c r="S204">
        <v>52.36</v>
      </c>
      <c r="T204" s="130"/>
      <c r="U204">
        <v>194</v>
      </c>
      <c r="V204">
        <v>178</v>
      </c>
      <c r="X204" s="130"/>
    </row>
    <row r="205" spans="1:24" x14ac:dyDescent="0.25">
      <c r="A205" s="130" t="s">
        <v>593</v>
      </c>
      <c r="B205">
        <v>203</v>
      </c>
      <c r="C205" s="130" t="s">
        <v>881</v>
      </c>
      <c r="D205" s="130" t="s">
        <v>95</v>
      </c>
      <c r="E205">
        <v>0.2</v>
      </c>
      <c r="F205">
        <v>5.26</v>
      </c>
      <c r="G205">
        <v>18095200</v>
      </c>
      <c r="H205">
        <v>3471</v>
      </c>
      <c r="I205">
        <v>1687</v>
      </c>
      <c r="K205" s="130" t="s">
        <v>1060</v>
      </c>
      <c r="M205" s="130"/>
      <c r="N205">
        <v>0</v>
      </c>
      <c r="O205">
        <v>-5.55</v>
      </c>
      <c r="P205">
        <v>-7.45</v>
      </c>
      <c r="Q205">
        <v>-47.8</v>
      </c>
      <c r="R205" s="130"/>
      <c r="S205">
        <v>43.23</v>
      </c>
      <c r="T205" s="130"/>
      <c r="X205" s="130"/>
    </row>
    <row r="206" spans="1:24" x14ac:dyDescent="0.25">
      <c r="A206" s="130" t="s">
        <v>592</v>
      </c>
      <c r="B206">
        <v>204</v>
      </c>
      <c r="C206" s="130" t="s">
        <v>881</v>
      </c>
      <c r="D206" s="130" t="s">
        <v>6</v>
      </c>
      <c r="E206">
        <v>4.8600000000000003</v>
      </c>
      <c r="F206">
        <v>-1.22</v>
      </c>
      <c r="G206">
        <v>1587300</v>
      </c>
      <c r="H206">
        <v>7609</v>
      </c>
      <c r="I206">
        <v>4532</v>
      </c>
      <c r="J206">
        <v>4.49</v>
      </c>
      <c r="K206" s="130" t="s">
        <v>1061</v>
      </c>
      <c r="M206" s="130" t="s">
        <v>883</v>
      </c>
      <c r="N206">
        <v>1.08</v>
      </c>
      <c r="O206">
        <v>21.84</v>
      </c>
      <c r="P206">
        <v>23.13</v>
      </c>
      <c r="Q206">
        <v>-41.6</v>
      </c>
      <c r="R206" s="130" t="s">
        <v>2378</v>
      </c>
      <c r="S206">
        <v>34.159999999999997</v>
      </c>
      <c r="T206" s="130"/>
      <c r="U206">
        <v>109</v>
      </c>
      <c r="V206">
        <v>77</v>
      </c>
      <c r="X206" s="130"/>
    </row>
    <row r="207" spans="1:24" x14ac:dyDescent="0.25">
      <c r="A207" s="130" t="s">
        <v>591</v>
      </c>
      <c r="B207">
        <v>205</v>
      </c>
      <c r="C207" s="130" t="s">
        <v>881</v>
      </c>
      <c r="D207" s="130" t="s">
        <v>6</v>
      </c>
      <c r="E207">
        <v>9.8000000000000007</v>
      </c>
      <c r="F207">
        <v>1.03</v>
      </c>
      <c r="G207">
        <v>3398600</v>
      </c>
      <c r="H207">
        <v>33509</v>
      </c>
      <c r="I207">
        <v>27440</v>
      </c>
      <c r="J207">
        <v>16.489999999999998</v>
      </c>
      <c r="K207" s="130" t="s">
        <v>1987</v>
      </c>
      <c r="M207" s="130" t="s">
        <v>927</v>
      </c>
      <c r="N207">
        <v>0.59</v>
      </c>
      <c r="O207">
        <v>11.84</v>
      </c>
      <c r="P207">
        <v>15.12</v>
      </c>
      <c r="Q207">
        <v>14.16</v>
      </c>
      <c r="R207" s="130" t="s">
        <v>2411</v>
      </c>
      <c r="S207">
        <v>25.95</v>
      </c>
      <c r="T207" s="130"/>
      <c r="U207">
        <v>450</v>
      </c>
      <c r="V207">
        <v>427</v>
      </c>
      <c r="X207" s="130"/>
    </row>
    <row r="208" spans="1:24" x14ac:dyDescent="0.25">
      <c r="A208" s="130" t="s">
        <v>590</v>
      </c>
      <c r="B208">
        <v>206</v>
      </c>
      <c r="C208" s="130" t="s">
        <v>881</v>
      </c>
      <c r="D208" s="130" t="s">
        <v>6</v>
      </c>
      <c r="E208">
        <v>3.7</v>
      </c>
      <c r="F208">
        <v>5.71</v>
      </c>
      <c r="G208">
        <v>21543900</v>
      </c>
      <c r="H208">
        <v>77365</v>
      </c>
      <c r="I208">
        <v>16767</v>
      </c>
      <c r="K208" s="130" t="s">
        <v>1322</v>
      </c>
      <c r="M208" s="130"/>
      <c r="N208">
        <v>0</v>
      </c>
      <c r="O208">
        <v>-6.62</v>
      </c>
      <c r="P208">
        <v>-41.57</v>
      </c>
      <c r="Q208">
        <v>-50.28</v>
      </c>
      <c r="R208" s="130"/>
      <c r="S208">
        <v>58.79</v>
      </c>
      <c r="T208" s="130"/>
      <c r="X208" s="130"/>
    </row>
    <row r="209" spans="1:24" x14ac:dyDescent="0.25">
      <c r="A209" s="130" t="s">
        <v>589</v>
      </c>
      <c r="B209">
        <v>207</v>
      </c>
      <c r="C209" s="130" t="s">
        <v>881</v>
      </c>
      <c r="D209" s="130" t="s">
        <v>6</v>
      </c>
      <c r="E209">
        <v>9.65</v>
      </c>
      <c r="F209">
        <v>5.46</v>
      </c>
      <c r="G209">
        <v>25379800</v>
      </c>
      <c r="H209">
        <v>242458</v>
      </c>
      <c r="I209">
        <v>33397</v>
      </c>
      <c r="J209">
        <v>4.42</v>
      </c>
      <c r="K209" s="130" t="s">
        <v>1366</v>
      </c>
      <c r="M209" s="130"/>
      <c r="N209">
        <v>2.1800000000000002</v>
      </c>
      <c r="O209">
        <v>12.58</v>
      </c>
      <c r="P209">
        <v>35.659999999999997</v>
      </c>
      <c r="Q209">
        <v>10.23</v>
      </c>
      <c r="R209" s="130"/>
      <c r="S209">
        <v>34.01</v>
      </c>
      <c r="T209" s="130"/>
      <c r="U209">
        <v>55</v>
      </c>
      <c r="V209">
        <v>173</v>
      </c>
      <c r="X209" s="130"/>
    </row>
    <row r="210" spans="1:24" x14ac:dyDescent="0.25">
      <c r="A210" s="130" t="s">
        <v>588</v>
      </c>
      <c r="B210">
        <v>208</v>
      </c>
      <c r="C210" s="130" t="s">
        <v>890</v>
      </c>
      <c r="D210" s="130" t="s">
        <v>6</v>
      </c>
      <c r="E210">
        <v>0.38</v>
      </c>
      <c r="F210">
        <v>2.7</v>
      </c>
      <c r="G210">
        <v>1842900</v>
      </c>
      <c r="H210">
        <v>689</v>
      </c>
      <c r="I210">
        <v>1908</v>
      </c>
      <c r="K210" s="130" t="s">
        <v>903</v>
      </c>
      <c r="M210" s="130"/>
      <c r="N210">
        <v>0</v>
      </c>
      <c r="O210">
        <v>0.23</v>
      </c>
      <c r="P210">
        <v>-0.04</v>
      </c>
      <c r="Q210">
        <v>-1.08</v>
      </c>
      <c r="R210" s="130"/>
      <c r="S210">
        <v>39.65</v>
      </c>
      <c r="T210" s="130"/>
      <c r="X210" s="130"/>
    </row>
    <row r="211" spans="1:24" x14ac:dyDescent="0.25">
      <c r="A211" s="130" t="s">
        <v>587</v>
      </c>
      <c r="B211">
        <v>209</v>
      </c>
      <c r="C211" s="130" t="s">
        <v>890</v>
      </c>
      <c r="D211" s="130" t="s">
        <v>6</v>
      </c>
      <c r="E211">
        <v>3.76</v>
      </c>
      <c r="F211">
        <v>2.17</v>
      </c>
      <c r="G211">
        <v>19443900</v>
      </c>
      <c r="H211">
        <v>72574</v>
      </c>
      <c r="I211">
        <v>8422</v>
      </c>
      <c r="J211">
        <v>44.42</v>
      </c>
      <c r="K211" s="130" t="s">
        <v>921</v>
      </c>
      <c r="M211" s="130"/>
      <c r="N211">
        <v>0.08</v>
      </c>
      <c r="O211">
        <v>6.5</v>
      </c>
      <c r="P211">
        <v>7.05</v>
      </c>
      <c r="Q211">
        <v>26.76</v>
      </c>
      <c r="R211" s="130"/>
      <c r="S211">
        <v>33.840000000000003</v>
      </c>
      <c r="T211" s="130"/>
      <c r="U211">
        <v>918</v>
      </c>
      <c r="V211">
        <v>853</v>
      </c>
      <c r="X211" s="130"/>
    </row>
    <row r="212" spans="1:24" x14ac:dyDescent="0.25">
      <c r="A212" s="130" t="s">
        <v>586</v>
      </c>
      <c r="B212">
        <v>210</v>
      </c>
      <c r="C212" s="130" t="s">
        <v>881</v>
      </c>
      <c r="D212" s="130" t="s">
        <v>6</v>
      </c>
      <c r="E212">
        <v>1.37</v>
      </c>
      <c r="F212">
        <v>2.2400000000000002</v>
      </c>
      <c r="G212">
        <v>406100</v>
      </c>
      <c r="H212">
        <v>542</v>
      </c>
      <c r="I212">
        <v>767</v>
      </c>
      <c r="J212">
        <v>94.67</v>
      </c>
      <c r="K212" s="130" t="s">
        <v>932</v>
      </c>
      <c r="M212" s="130"/>
      <c r="N212">
        <v>0.01</v>
      </c>
      <c r="O212">
        <v>2.4300000000000002</v>
      </c>
      <c r="P212">
        <v>0.92</v>
      </c>
      <c r="Q212">
        <v>-1.84</v>
      </c>
      <c r="R212" s="130"/>
      <c r="S212">
        <v>43.42</v>
      </c>
      <c r="T212" s="130"/>
      <c r="U212">
        <v>1125</v>
      </c>
      <c r="V212">
        <v>1105</v>
      </c>
      <c r="X212" s="130"/>
    </row>
    <row r="213" spans="1:24" x14ac:dyDescent="0.25">
      <c r="A213" s="130" t="s">
        <v>585</v>
      </c>
      <c r="B213">
        <v>211</v>
      </c>
      <c r="C213" s="130" t="s">
        <v>881</v>
      </c>
      <c r="D213" s="130" t="s">
        <v>6</v>
      </c>
      <c r="E213">
        <v>0.32</v>
      </c>
      <c r="F213">
        <v>0</v>
      </c>
      <c r="G213">
        <v>9341500</v>
      </c>
      <c r="H213">
        <v>2999</v>
      </c>
      <c r="I213">
        <v>1554</v>
      </c>
      <c r="K213" s="130" t="s">
        <v>938</v>
      </c>
      <c r="M213" s="130"/>
      <c r="N213">
        <v>0</v>
      </c>
      <c r="O213">
        <v>2.62</v>
      </c>
      <c r="P213">
        <v>-5.42</v>
      </c>
      <c r="Q213">
        <v>-5.39</v>
      </c>
      <c r="R213" s="130"/>
      <c r="S213">
        <v>57.93</v>
      </c>
      <c r="T213" s="130"/>
      <c r="X213" s="130"/>
    </row>
    <row r="214" spans="1:24" x14ac:dyDescent="0.25">
      <c r="A214" s="130" t="s">
        <v>584</v>
      </c>
      <c r="B214">
        <v>212</v>
      </c>
      <c r="C214" s="130" t="s">
        <v>890</v>
      </c>
      <c r="D214" s="130" t="s">
        <v>6</v>
      </c>
      <c r="E214">
        <v>21.3</v>
      </c>
      <c r="F214">
        <v>0.47</v>
      </c>
      <c r="G214">
        <v>9100</v>
      </c>
      <c r="H214">
        <v>194</v>
      </c>
      <c r="I214">
        <v>375</v>
      </c>
      <c r="J214">
        <v>40.43</v>
      </c>
      <c r="K214" s="130" t="s">
        <v>1020</v>
      </c>
      <c r="M214" s="130"/>
      <c r="N214">
        <v>0.53</v>
      </c>
      <c r="O214">
        <v>1.37</v>
      </c>
      <c r="P214">
        <v>0.82</v>
      </c>
      <c r="Q214">
        <v>1.44</v>
      </c>
      <c r="R214" s="130"/>
      <c r="S214">
        <v>23.69</v>
      </c>
      <c r="T214" s="130"/>
      <c r="U214">
        <v>1063</v>
      </c>
      <c r="V214">
        <v>1083</v>
      </c>
      <c r="X214" s="130"/>
    </row>
    <row r="215" spans="1:24" x14ac:dyDescent="0.25">
      <c r="A215" s="130" t="s">
        <v>583</v>
      </c>
      <c r="B215">
        <v>213</v>
      </c>
      <c r="C215" s="130" t="s">
        <v>890</v>
      </c>
      <c r="D215" s="130" t="s">
        <v>6</v>
      </c>
      <c r="E215">
        <v>0.88</v>
      </c>
      <c r="F215">
        <v>4.76</v>
      </c>
      <c r="G215">
        <v>176600</v>
      </c>
      <c r="H215">
        <v>156</v>
      </c>
      <c r="I215">
        <v>541</v>
      </c>
      <c r="K215" s="130" t="s">
        <v>1014</v>
      </c>
      <c r="M215" s="130"/>
      <c r="N215">
        <v>0</v>
      </c>
      <c r="O215">
        <v>-6.02</v>
      </c>
      <c r="P215">
        <v>-6.6</v>
      </c>
      <c r="Q215">
        <v>-19.09</v>
      </c>
      <c r="R215" s="130"/>
      <c r="S215">
        <v>51.66</v>
      </c>
      <c r="T215" s="130"/>
      <c r="X215" s="130"/>
    </row>
    <row r="216" spans="1:24" x14ac:dyDescent="0.25">
      <c r="A216" s="130" t="s">
        <v>582</v>
      </c>
      <c r="B216">
        <v>214</v>
      </c>
      <c r="C216" s="130" t="s">
        <v>881</v>
      </c>
      <c r="D216" s="130" t="s">
        <v>6</v>
      </c>
      <c r="E216">
        <v>187.5</v>
      </c>
      <c r="F216">
        <v>0</v>
      </c>
      <c r="G216">
        <v>0</v>
      </c>
      <c r="H216">
        <v>0</v>
      </c>
      <c r="I216">
        <v>1476</v>
      </c>
      <c r="J216">
        <v>25.16</v>
      </c>
      <c r="K216" s="130" t="s">
        <v>1061</v>
      </c>
      <c r="M216" s="130" t="s">
        <v>1067</v>
      </c>
      <c r="N216">
        <v>7.45</v>
      </c>
      <c r="O216">
        <v>3.65</v>
      </c>
      <c r="P216">
        <v>3.61</v>
      </c>
      <c r="Q216">
        <v>-7.02</v>
      </c>
      <c r="R216" s="130" t="s">
        <v>1998</v>
      </c>
      <c r="S216">
        <v>22.03</v>
      </c>
      <c r="T216" s="130"/>
      <c r="U216">
        <v>893</v>
      </c>
      <c r="V216">
        <v>874</v>
      </c>
      <c r="W216">
        <v>-10.62</v>
      </c>
      <c r="X216" s="130"/>
    </row>
    <row r="217" spans="1:24" x14ac:dyDescent="0.25">
      <c r="A217" s="130" t="s">
        <v>581</v>
      </c>
      <c r="B217">
        <v>215</v>
      </c>
      <c r="C217" s="130" t="s">
        <v>881</v>
      </c>
      <c r="D217" s="130" t="s">
        <v>6</v>
      </c>
      <c r="E217">
        <v>1.58</v>
      </c>
      <c r="F217">
        <v>0.64</v>
      </c>
      <c r="G217">
        <v>174300</v>
      </c>
      <c r="H217">
        <v>269</v>
      </c>
      <c r="I217">
        <v>569</v>
      </c>
      <c r="K217" s="130" t="s">
        <v>916</v>
      </c>
      <c r="L217">
        <v>0.15</v>
      </c>
      <c r="M217" s="130"/>
      <c r="N217">
        <v>0</v>
      </c>
      <c r="O217">
        <v>-1.1399999999999999</v>
      </c>
      <c r="P217">
        <v>-0.91</v>
      </c>
      <c r="Q217">
        <v>-18.329999999999998</v>
      </c>
      <c r="R217" s="130"/>
      <c r="S217">
        <v>27.13</v>
      </c>
      <c r="T217" s="130"/>
      <c r="X217" s="130"/>
    </row>
    <row r="218" spans="1:24" x14ac:dyDescent="0.25">
      <c r="A218" s="130" t="s">
        <v>580</v>
      </c>
      <c r="B218">
        <v>216</v>
      </c>
      <c r="C218" s="130" t="s">
        <v>881</v>
      </c>
      <c r="D218" s="130" t="s">
        <v>6</v>
      </c>
      <c r="E218">
        <v>31</v>
      </c>
      <c r="F218">
        <v>1.64</v>
      </c>
      <c r="G218">
        <v>3900</v>
      </c>
      <c r="H218">
        <v>121</v>
      </c>
      <c r="I218">
        <v>1488</v>
      </c>
      <c r="J218">
        <v>8.81</v>
      </c>
      <c r="K218" s="130" t="s">
        <v>953</v>
      </c>
      <c r="L218">
        <v>0.96</v>
      </c>
      <c r="M218" s="130" t="s">
        <v>2376</v>
      </c>
      <c r="N218">
        <v>3.52</v>
      </c>
      <c r="O218">
        <v>6.28</v>
      </c>
      <c r="P218">
        <v>9.89</v>
      </c>
      <c r="Q218">
        <v>1.64</v>
      </c>
      <c r="R218" s="130" t="s">
        <v>3196</v>
      </c>
      <c r="S218">
        <v>25.26</v>
      </c>
      <c r="T218" s="130"/>
      <c r="U218">
        <v>429</v>
      </c>
      <c r="V218">
        <v>466</v>
      </c>
      <c r="X218" s="130"/>
    </row>
    <row r="219" spans="1:24" x14ac:dyDescent="0.25">
      <c r="A219" s="130" t="s">
        <v>579</v>
      </c>
      <c r="B219">
        <v>217</v>
      </c>
      <c r="C219" s="130" t="s">
        <v>881</v>
      </c>
      <c r="D219" s="130" t="s">
        <v>6</v>
      </c>
      <c r="E219">
        <v>2.78</v>
      </c>
      <c r="F219">
        <v>5.3</v>
      </c>
      <c r="G219">
        <v>668200</v>
      </c>
      <c r="H219">
        <v>1840</v>
      </c>
      <c r="I219">
        <v>2780</v>
      </c>
      <c r="K219" s="130" t="s">
        <v>1058</v>
      </c>
      <c r="M219" s="130"/>
      <c r="N219">
        <v>0</v>
      </c>
      <c r="O219">
        <v>-4.33</v>
      </c>
      <c r="P219">
        <v>-4.8499999999999996</v>
      </c>
      <c r="Q219">
        <v>-12.1</v>
      </c>
      <c r="R219" s="130" t="s">
        <v>927</v>
      </c>
      <c r="S219">
        <v>25.36</v>
      </c>
      <c r="T219" s="130"/>
      <c r="X219" s="130"/>
    </row>
    <row r="220" spans="1:24" x14ac:dyDescent="0.25">
      <c r="A220" s="130" t="s">
        <v>578</v>
      </c>
      <c r="B220">
        <v>218</v>
      </c>
      <c r="C220" s="130" t="s">
        <v>881</v>
      </c>
      <c r="D220" s="130" t="s">
        <v>6</v>
      </c>
      <c r="E220">
        <v>3.66</v>
      </c>
      <c r="F220">
        <v>2.23</v>
      </c>
      <c r="G220">
        <v>463800</v>
      </c>
      <c r="H220">
        <v>1679</v>
      </c>
      <c r="I220">
        <v>1266</v>
      </c>
      <c r="K220" s="130" t="s">
        <v>929</v>
      </c>
      <c r="M220" s="130" t="s">
        <v>938</v>
      </c>
      <c r="N220">
        <v>0</v>
      </c>
      <c r="O220">
        <v>0.3</v>
      </c>
      <c r="P220">
        <v>-2.19</v>
      </c>
      <c r="Q220">
        <v>-19.170000000000002</v>
      </c>
      <c r="R220" s="130" t="s">
        <v>3550</v>
      </c>
      <c r="S220">
        <v>54.79</v>
      </c>
      <c r="T220" s="130"/>
      <c r="X220" s="130"/>
    </row>
    <row r="221" spans="1:24" x14ac:dyDescent="0.25">
      <c r="A221" s="130" t="s">
        <v>577</v>
      </c>
      <c r="B221">
        <v>219</v>
      </c>
      <c r="C221" s="130" t="s">
        <v>890</v>
      </c>
      <c r="D221" s="130" t="s">
        <v>6</v>
      </c>
      <c r="E221">
        <v>43.75</v>
      </c>
      <c r="F221">
        <v>6.71</v>
      </c>
      <c r="G221">
        <v>6719600</v>
      </c>
      <c r="H221">
        <v>288816</v>
      </c>
      <c r="I221">
        <v>42000</v>
      </c>
      <c r="J221">
        <v>56.62</v>
      </c>
      <c r="K221" s="130" t="s">
        <v>3551</v>
      </c>
      <c r="M221" s="130" t="s">
        <v>943</v>
      </c>
      <c r="N221">
        <v>0.77</v>
      </c>
      <c r="O221">
        <v>13.92</v>
      </c>
      <c r="P221">
        <v>45.39</v>
      </c>
      <c r="Q221">
        <v>13.63</v>
      </c>
      <c r="R221" s="130" t="s">
        <v>935</v>
      </c>
      <c r="S221">
        <v>34.01</v>
      </c>
      <c r="T221" s="130"/>
      <c r="U221">
        <v>543</v>
      </c>
      <c r="V221">
        <v>639</v>
      </c>
      <c r="X221" s="130"/>
    </row>
    <row r="222" spans="1:24" x14ac:dyDescent="0.25">
      <c r="A222" s="130" t="s">
        <v>576</v>
      </c>
      <c r="B222">
        <v>220</v>
      </c>
      <c r="C222" s="130" t="s">
        <v>881</v>
      </c>
      <c r="D222" s="130" t="s">
        <v>6</v>
      </c>
      <c r="E222">
        <v>3.06</v>
      </c>
      <c r="F222">
        <v>5.52</v>
      </c>
      <c r="G222">
        <v>11914300</v>
      </c>
      <c r="H222">
        <v>36256</v>
      </c>
      <c r="I222">
        <v>4630</v>
      </c>
      <c r="J222">
        <v>13.7</v>
      </c>
      <c r="K222" s="130" t="s">
        <v>3214</v>
      </c>
      <c r="M222" s="130" t="s">
        <v>918</v>
      </c>
      <c r="N222">
        <v>0.22</v>
      </c>
      <c r="O222">
        <v>13.38</v>
      </c>
      <c r="P222">
        <v>19.34</v>
      </c>
      <c r="Q222">
        <v>15.4</v>
      </c>
      <c r="R222" s="130" t="s">
        <v>2362</v>
      </c>
      <c r="S222">
        <v>21.04</v>
      </c>
      <c r="T222" s="130"/>
      <c r="U222">
        <v>345</v>
      </c>
      <c r="V222">
        <v>345</v>
      </c>
      <c r="X222" s="130"/>
    </row>
    <row r="223" spans="1:24" x14ac:dyDescent="0.25">
      <c r="A223" s="130" t="s">
        <v>575</v>
      </c>
      <c r="B223">
        <v>221</v>
      </c>
      <c r="C223" s="130" t="s">
        <v>881</v>
      </c>
      <c r="D223" s="130" t="s">
        <v>6</v>
      </c>
      <c r="E223">
        <v>15.2</v>
      </c>
      <c r="F223">
        <v>0</v>
      </c>
      <c r="G223">
        <v>272700</v>
      </c>
      <c r="H223">
        <v>4138</v>
      </c>
      <c r="I223">
        <v>35253</v>
      </c>
      <c r="J223">
        <v>20.93</v>
      </c>
      <c r="K223" s="130" t="s">
        <v>964</v>
      </c>
      <c r="M223" s="130" t="s">
        <v>1321</v>
      </c>
      <c r="N223">
        <v>0.73</v>
      </c>
      <c r="O223">
        <v>3.16</v>
      </c>
      <c r="P223">
        <v>4.92</v>
      </c>
      <c r="Q223">
        <v>14.22</v>
      </c>
      <c r="R223" s="130" t="s">
        <v>937</v>
      </c>
      <c r="S223">
        <v>16.7</v>
      </c>
      <c r="T223" s="130"/>
      <c r="U223">
        <v>814</v>
      </c>
      <c r="V223">
        <v>846</v>
      </c>
      <c r="X223" s="130"/>
    </row>
    <row r="224" spans="1:24" x14ac:dyDescent="0.25">
      <c r="A224" s="130" t="s">
        <v>574</v>
      </c>
      <c r="B224">
        <v>222</v>
      </c>
      <c r="C224" s="130" t="s">
        <v>881</v>
      </c>
      <c r="D224" s="130" t="s">
        <v>6</v>
      </c>
      <c r="E224">
        <v>21.1</v>
      </c>
      <c r="F224">
        <v>8.2100000000000009</v>
      </c>
      <c r="G224">
        <v>39054900</v>
      </c>
      <c r="H224">
        <v>794864</v>
      </c>
      <c r="I224">
        <v>16458</v>
      </c>
      <c r="J224">
        <v>42.99</v>
      </c>
      <c r="K224" s="130" t="s">
        <v>3552</v>
      </c>
      <c r="M224" s="130" t="s">
        <v>920</v>
      </c>
      <c r="N224">
        <v>0.49</v>
      </c>
      <c r="O224">
        <v>15.62</v>
      </c>
      <c r="P224">
        <v>29.95</v>
      </c>
      <c r="Q224">
        <v>12.43</v>
      </c>
      <c r="R224" s="130" t="s">
        <v>3197</v>
      </c>
      <c r="S224">
        <v>34.770000000000003</v>
      </c>
      <c r="T224" s="130"/>
      <c r="U224">
        <v>554</v>
      </c>
      <c r="V224">
        <v>587</v>
      </c>
      <c r="X224" s="130"/>
    </row>
    <row r="225" spans="1:24" x14ac:dyDescent="0.25">
      <c r="A225" s="130" t="s">
        <v>573</v>
      </c>
      <c r="B225">
        <v>223</v>
      </c>
      <c r="C225" s="130" t="s">
        <v>881</v>
      </c>
      <c r="D225" s="130" t="s">
        <v>6</v>
      </c>
      <c r="E225">
        <v>4.3</v>
      </c>
      <c r="F225">
        <v>3.86</v>
      </c>
      <c r="G225">
        <v>2008700</v>
      </c>
      <c r="H225">
        <v>8598</v>
      </c>
      <c r="I225">
        <v>2500</v>
      </c>
      <c r="J225">
        <v>8.24</v>
      </c>
      <c r="K225" s="130" t="s">
        <v>949</v>
      </c>
      <c r="M225" s="130" t="s">
        <v>904</v>
      </c>
      <c r="N225">
        <v>0.52</v>
      </c>
      <c r="O225">
        <v>6.04</v>
      </c>
      <c r="P225">
        <v>11.47</v>
      </c>
      <c r="Q225">
        <v>13.24</v>
      </c>
      <c r="R225" s="130" t="s">
        <v>1051</v>
      </c>
      <c r="S225">
        <v>36.15</v>
      </c>
      <c r="T225" s="130"/>
      <c r="U225">
        <v>364</v>
      </c>
      <c r="V225">
        <v>467</v>
      </c>
      <c r="X225" s="130"/>
    </row>
    <row r="226" spans="1:24" x14ac:dyDescent="0.25">
      <c r="A226" s="130" t="s">
        <v>572</v>
      </c>
      <c r="B226">
        <v>224</v>
      </c>
      <c r="C226" s="130" t="s">
        <v>881</v>
      </c>
      <c r="D226" s="130" t="s">
        <v>6</v>
      </c>
      <c r="E226">
        <v>1.59</v>
      </c>
      <c r="F226">
        <v>-3.05</v>
      </c>
      <c r="G226">
        <v>739000</v>
      </c>
      <c r="H226">
        <v>1184</v>
      </c>
      <c r="I226">
        <v>954</v>
      </c>
      <c r="J226">
        <v>23.84</v>
      </c>
      <c r="K226" s="130" t="s">
        <v>972</v>
      </c>
      <c r="M226" s="130" t="s">
        <v>908</v>
      </c>
      <c r="N226">
        <v>7.0000000000000007E-2</v>
      </c>
      <c r="O226">
        <v>4.92</v>
      </c>
      <c r="P226">
        <v>5.1100000000000003</v>
      </c>
      <c r="Q226">
        <v>2.82</v>
      </c>
      <c r="R226" s="130" t="s">
        <v>1772</v>
      </c>
      <c r="S226">
        <v>35.17</v>
      </c>
      <c r="T226" s="130"/>
      <c r="U226">
        <v>817</v>
      </c>
      <c r="V226">
        <v>766</v>
      </c>
      <c r="X226" s="130"/>
    </row>
    <row r="227" spans="1:24" x14ac:dyDescent="0.25">
      <c r="A227" s="130" t="s">
        <v>571</v>
      </c>
      <c r="B227">
        <v>225</v>
      </c>
      <c r="C227" s="130" t="s">
        <v>881</v>
      </c>
      <c r="D227" s="130" t="s">
        <v>6</v>
      </c>
      <c r="E227">
        <v>2.08</v>
      </c>
      <c r="F227">
        <v>5.05</v>
      </c>
      <c r="G227">
        <v>11553400</v>
      </c>
      <c r="H227">
        <v>23766</v>
      </c>
      <c r="I227">
        <v>1175</v>
      </c>
      <c r="J227">
        <v>30.95</v>
      </c>
      <c r="K227" s="130" t="s">
        <v>3553</v>
      </c>
      <c r="M227" s="130"/>
      <c r="N227">
        <v>7.0000000000000007E-2</v>
      </c>
      <c r="O227">
        <v>7.85</v>
      </c>
      <c r="P227">
        <v>11.93</v>
      </c>
      <c r="Q227">
        <v>5.71</v>
      </c>
      <c r="R227" s="130"/>
      <c r="S227">
        <v>65.400000000000006</v>
      </c>
      <c r="T227" s="130"/>
      <c r="U227">
        <v>697</v>
      </c>
      <c r="V227">
        <v>720</v>
      </c>
      <c r="X227" s="130"/>
    </row>
    <row r="228" spans="1:24" x14ac:dyDescent="0.25">
      <c r="A228" s="130" t="s">
        <v>570</v>
      </c>
      <c r="B228">
        <v>226</v>
      </c>
      <c r="C228" s="130" t="s">
        <v>881</v>
      </c>
      <c r="D228" s="130" t="s">
        <v>6</v>
      </c>
      <c r="E228">
        <v>1.21</v>
      </c>
      <c r="F228">
        <v>4.3099999999999996</v>
      </c>
      <c r="G228">
        <v>1625900</v>
      </c>
      <c r="H228">
        <v>1944</v>
      </c>
      <c r="I228">
        <v>1318</v>
      </c>
      <c r="J228">
        <v>9.7899999999999991</v>
      </c>
      <c r="K228" s="130" t="s">
        <v>1040</v>
      </c>
      <c r="M228" s="130" t="s">
        <v>992</v>
      </c>
      <c r="N228">
        <v>0.12</v>
      </c>
      <c r="O228">
        <v>7.56</v>
      </c>
      <c r="P228">
        <v>8.76</v>
      </c>
      <c r="Q228">
        <v>15.7</v>
      </c>
      <c r="R228" s="130" t="s">
        <v>3554</v>
      </c>
      <c r="S228">
        <v>51.06</v>
      </c>
      <c r="T228" s="130"/>
      <c r="U228">
        <v>487</v>
      </c>
      <c r="V228">
        <v>426</v>
      </c>
      <c r="X228" s="130"/>
    </row>
    <row r="229" spans="1:24" x14ac:dyDescent="0.25">
      <c r="A229" s="130" t="s">
        <v>569</v>
      </c>
      <c r="B229">
        <v>227</v>
      </c>
      <c r="C229" s="130" t="s">
        <v>881</v>
      </c>
      <c r="D229" s="130" t="s">
        <v>6</v>
      </c>
      <c r="E229">
        <v>5.45</v>
      </c>
      <c r="F229">
        <v>0.93</v>
      </c>
      <c r="G229">
        <v>120700</v>
      </c>
      <c r="H229">
        <v>649</v>
      </c>
      <c r="I229">
        <v>2398</v>
      </c>
      <c r="J229">
        <v>13.07</v>
      </c>
      <c r="K229" s="130" t="s">
        <v>3555</v>
      </c>
      <c r="L229">
        <v>1.79</v>
      </c>
      <c r="M229" s="130" t="s">
        <v>922</v>
      </c>
      <c r="N229">
        <v>0.42</v>
      </c>
      <c r="O229">
        <v>12.39</v>
      </c>
      <c r="P229">
        <v>30.55</v>
      </c>
      <c r="Q229">
        <v>3.99</v>
      </c>
      <c r="R229" s="130" t="s">
        <v>2395</v>
      </c>
      <c r="S229">
        <v>34.42</v>
      </c>
      <c r="T229" s="130"/>
      <c r="U229">
        <v>253</v>
      </c>
      <c r="V229">
        <v>353</v>
      </c>
      <c r="X229" s="130"/>
    </row>
    <row r="230" spans="1:24" x14ac:dyDescent="0.25">
      <c r="A230" s="130" t="s">
        <v>568</v>
      </c>
      <c r="B230">
        <v>228</v>
      </c>
      <c r="C230" s="130" t="s">
        <v>881</v>
      </c>
      <c r="D230" s="130" t="s">
        <v>6</v>
      </c>
      <c r="E230">
        <v>1.48</v>
      </c>
      <c r="F230">
        <v>-1.33</v>
      </c>
      <c r="G230">
        <v>2331900</v>
      </c>
      <c r="H230">
        <v>3512</v>
      </c>
      <c r="I230">
        <v>456</v>
      </c>
      <c r="K230" s="130" t="s">
        <v>963</v>
      </c>
      <c r="M230" s="130" t="s">
        <v>904</v>
      </c>
      <c r="N230">
        <v>0</v>
      </c>
      <c r="O230">
        <v>2.23</v>
      </c>
      <c r="P230">
        <v>-11.53</v>
      </c>
      <c r="Q230">
        <v>-26.06</v>
      </c>
      <c r="R230" s="130" t="s">
        <v>3556</v>
      </c>
      <c r="S230">
        <v>71.010000000000005</v>
      </c>
      <c r="T230" s="130"/>
      <c r="X230" s="130"/>
    </row>
    <row r="231" spans="1:24" x14ac:dyDescent="0.25">
      <c r="A231" s="130" t="s">
        <v>567</v>
      </c>
      <c r="B231">
        <v>229</v>
      </c>
      <c r="C231" s="130" t="s">
        <v>881</v>
      </c>
      <c r="D231" s="130" t="s">
        <v>6</v>
      </c>
      <c r="E231">
        <v>0.25</v>
      </c>
      <c r="F231">
        <v>4.17</v>
      </c>
      <c r="G231">
        <v>5117900</v>
      </c>
      <c r="H231">
        <v>1232</v>
      </c>
      <c r="I231">
        <v>1349</v>
      </c>
      <c r="K231" s="130" t="s">
        <v>886</v>
      </c>
      <c r="M231" s="130"/>
      <c r="N231">
        <v>0</v>
      </c>
      <c r="O231">
        <v>-0.57999999999999996</v>
      </c>
      <c r="P231">
        <v>-2.42</v>
      </c>
      <c r="Q231">
        <v>-6.36</v>
      </c>
      <c r="R231" s="130"/>
      <c r="S231">
        <v>82.5</v>
      </c>
      <c r="T231" s="130"/>
      <c r="X231" s="130"/>
    </row>
    <row r="232" spans="1:24" x14ac:dyDescent="0.25">
      <c r="A232" s="130" t="s">
        <v>566</v>
      </c>
      <c r="B232">
        <v>230</v>
      </c>
      <c r="C232" s="130" t="s">
        <v>890</v>
      </c>
      <c r="D232" s="130" t="s">
        <v>6</v>
      </c>
      <c r="E232">
        <v>0.71</v>
      </c>
      <c r="F232">
        <v>5.97</v>
      </c>
      <c r="G232">
        <v>911600</v>
      </c>
      <c r="H232">
        <v>646</v>
      </c>
      <c r="I232">
        <v>797</v>
      </c>
      <c r="J232">
        <v>138.27000000000001</v>
      </c>
      <c r="K232" s="130" t="s">
        <v>889</v>
      </c>
      <c r="M232" s="130"/>
      <c r="N232">
        <v>0.01</v>
      </c>
      <c r="O232">
        <v>0.67</v>
      </c>
      <c r="P232">
        <v>0.43</v>
      </c>
      <c r="Q232">
        <v>2.37</v>
      </c>
      <c r="R232" s="130"/>
      <c r="S232">
        <v>72.819999999999993</v>
      </c>
      <c r="T232" s="130"/>
      <c r="U232">
        <v>1147</v>
      </c>
      <c r="V232">
        <v>1184</v>
      </c>
      <c r="X232" s="130"/>
    </row>
    <row r="233" spans="1:24" x14ac:dyDescent="0.25">
      <c r="A233" s="130" t="s">
        <v>565</v>
      </c>
      <c r="B233">
        <v>231</v>
      </c>
      <c r="C233" s="130" t="s">
        <v>881</v>
      </c>
      <c r="D233" s="130" t="s">
        <v>6</v>
      </c>
      <c r="E233">
        <v>16.399999999999999</v>
      </c>
      <c r="F233">
        <v>1.23</v>
      </c>
      <c r="G233">
        <v>26581400</v>
      </c>
      <c r="H233">
        <v>437053</v>
      </c>
      <c r="I233">
        <v>20563</v>
      </c>
      <c r="J233">
        <v>34.01</v>
      </c>
      <c r="K233" s="130" t="s">
        <v>916</v>
      </c>
      <c r="M233" s="130" t="s">
        <v>904</v>
      </c>
      <c r="N233">
        <v>0.48</v>
      </c>
      <c r="O233">
        <v>3.35</v>
      </c>
      <c r="P233">
        <v>4.08</v>
      </c>
      <c r="Q233">
        <v>11.08</v>
      </c>
      <c r="R233" s="130" t="s">
        <v>1014</v>
      </c>
      <c r="S233">
        <v>57.91</v>
      </c>
      <c r="T233" s="130"/>
      <c r="U233">
        <v>953</v>
      </c>
      <c r="V233">
        <v>958</v>
      </c>
      <c r="X233" s="130"/>
    </row>
    <row r="234" spans="1:24" x14ac:dyDescent="0.25">
      <c r="A234" s="130" t="s">
        <v>564</v>
      </c>
      <c r="B234">
        <v>232</v>
      </c>
      <c r="C234" s="130" t="s">
        <v>881</v>
      </c>
      <c r="D234" s="130" t="s">
        <v>6</v>
      </c>
      <c r="E234">
        <v>14</v>
      </c>
      <c r="F234">
        <v>0</v>
      </c>
      <c r="G234">
        <v>455900</v>
      </c>
      <c r="H234">
        <v>6364</v>
      </c>
      <c r="I234">
        <v>14331</v>
      </c>
      <c r="J234">
        <v>19.82</v>
      </c>
      <c r="K234" s="130" t="s">
        <v>916</v>
      </c>
      <c r="M234" s="130" t="s">
        <v>886</v>
      </c>
      <c r="N234">
        <v>0.71</v>
      </c>
      <c r="O234">
        <v>7.02</v>
      </c>
      <c r="P234">
        <v>7.04</v>
      </c>
      <c r="Q234">
        <v>6.64</v>
      </c>
      <c r="R234" s="130" t="s">
        <v>955</v>
      </c>
      <c r="S234">
        <v>16.5</v>
      </c>
      <c r="T234" s="130"/>
      <c r="U234">
        <v>731</v>
      </c>
      <c r="V234">
        <v>642</v>
      </c>
      <c r="X234" s="130"/>
    </row>
    <row r="235" spans="1:24" x14ac:dyDescent="0.25">
      <c r="A235" s="130" t="s">
        <v>563</v>
      </c>
      <c r="B235">
        <v>233</v>
      </c>
      <c r="C235" s="130" t="s">
        <v>881</v>
      </c>
      <c r="D235" s="130" t="s">
        <v>6</v>
      </c>
      <c r="E235">
        <v>5.4</v>
      </c>
      <c r="F235">
        <v>9.31</v>
      </c>
      <c r="G235">
        <v>392700</v>
      </c>
      <c r="H235">
        <v>2019</v>
      </c>
      <c r="I235">
        <v>1786</v>
      </c>
      <c r="K235" s="130" t="s">
        <v>3178</v>
      </c>
      <c r="M235" s="130"/>
      <c r="N235">
        <v>0</v>
      </c>
      <c r="O235">
        <v>-5.0999999999999996</v>
      </c>
      <c r="P235">
        <v>-5.57</v>
      </c>
      <c r="Q235">
        <v>-18.11</v>
      </c>
      <c r="R235" s="130" t="s">
        <v>2290</v>
      </c>
      <c r="S235">
        <v>31.77</v>
      </c>
      <c r="T235" s="130"/>
      <c r="X235" s="130"/>
    </row>
    <row r="236" spans="1:24" x14ac:dyDescent="0.25">
      <c r="A236" s="130" t="s">
        <v>562</v>
      </c>
      <c r="B236">
        <v>234</v>
      </c>
      <c r="C236" s="130" t="s">
        <v>881</v>
      </c>
      <c r="D236" s="130" t="s">
        <v>6</v>
      </c>
      <c r="E236">
        <v>0.41</v>
      </c>
      <c r="F236">
        <v>-2.38</v>
      </c>
      <c r="G236">
        <v>180982900</v>
      </c>
      <c r="H236">
        <v>74174</v>
      </c>
      <c r="I236">
        <v>10450</v>
      </c>
      <c r="J236">
        <v>3.09</v>
      </c>
      <c r="K236" s="130" t="s">
        <v>1407</v>
      </c>
      <c r="L236">
        <v>0.17</v>
      </c>
      <c r="M236" s="130"/>
      <c r="N236">
        <v>0.13</v>
      </c>
      <c r="O236">
        <v>21.09</v>
      </c>
      <c r="P236">
        <v>22.3</v>
      </c>
      <c r="Q236">
        <v>17.21</v>
      </c>
      <c r="R236" s="130"/>
      <c r="S236">
        <v>34.82</v>
      </c>
      <c r="T236" s="130"/>
      <c r="U236">
        <v>116</v>
      </c>
      <c r="V236">
        <v>66</v>
      </c>
      <c r="X236" s="130"/>
    </row>
    <row r="237" spans="1:24" x14ac:dyDescent="0.25">
      <c r="A237" s="130" t="s">
        <v>561</v>
      </c>
      <c r="B237">
        <v>235</v>
      </c>
      <c r="C237" s="130" t="s">
        <v>881</v>
      </c>
      <c r="D237" s="130" t="s">
        <v>232</v>
      </c>
      <c r="E237">
        <v>0.65</v>
      </c>
      <c r="F237">
        <v>0</v>
      </c>
      <c r="G237">
        <v>0</v>
      </c>
      <c r="H237">
        <v>0</v>
      </c>
      <c r="I237">
        <v>992</v>
      </c>
      <c r="K237" s="130" t="s">
        <v>930</v>
      </c>
      <c r="L237">
        <v>1.72</v>
      </c>
      <c r="M237" s="130"/>
      <c r="N237">
        <v>0</v>
      </c>
      <c r="O237">
        <v>-3.98</v>
      </c>
      <c r="P237">
        <v>-19.760000000000002</v>
      </c>
      <c r="Q237">
        <v>-55.52</v>
      </c>
      <c r="R237" s="130"/>
      <c r="S237">
        <v>44.15</v>
      </c>
      <c r="T237" s="130"/>
      <c r="X237" s="130"/>
    </row>
    <row r="238" spans="1:24" x14ac:dyDescent="0.25">
      <c r="A238" s="130" t="s">
        <v>560</v>
      </c>
      <c r="B238">
        <v>236</v>
      </c>
      <c r="C238" s="130" t="s">
        <v>881</v>
      </c>
      <c r="D238" s="130" t="s">
        <v>6</v>
      </c>
      <c r="E238">
        <v>2.04</v>
      </c>
      <c r="F238">
        <v>0</v>
      </c>
      <c r="G238">
        <v>97200</v>
      </c>
      <c r="H238">
        <v>200</v>
      </c>
      <c r="I238">
        <v>13260</v>
      </c>
      <c r="J238">
        <v>26.64</v>
      </c>
      <c r="K238" s="130" t="s">
        <v>1009</v>
      </c>
      <c r="M238" s="130"/>
      <c r="N238">
        <v>0.08</v>
      </c>
      <c r="O238">
        <v>2.91</v>
      </c>
      <c r="P238">
        <v>3.47</v>
      </c>
      <c r="Q238">
        <v>26.7</v>
      </c>
      <c r="R238" s="130"/>
      <c r="S238">
        <v>5.09</v>
      </c>
      <c r="T238" s="130"/>
      <c r="U238">
        <v>912</v>
      </c>
      <c r="V238">
        <v>923</v>
      </c>
      <c r="X238" s="130"/>
    </row>
    <row r="239" spans="1:24" x14ac:dyDescent="0.25">
      <c r="A239" s="130" t="s">
        <v>559</v>
      </c>
      <c r="B239">
        <v>237</v>
      </c>
      <c r="C239" s="130" t="s">
        <v>881</v>
      </c>
      <c r="D239" s="130" t="s">
        <v>6</v>
      </c>
      <c r="E239">
        <v>21.8</v>
      </c>
      <c r="F239">
        <v>2.83</v>
      </c>
      <c r="G239">
        <v>7839700</v>
      </c>
      <c r="H239">
        <v>169768</v>
      </c>
      <c r="I239">
        <v>104678</v>
      </c>
      <c r="J239">
        <v>29.62</v>
      </c>
      <c r="K239" s="130" t="s">
        <v>2405</v>
      </c>
      <c r="M239" s="130" t="s">
        <v>883</v>
      </c>
      <c r="N239">
        <v>0.74</v>
      </c>
      <c r="O239">
        <v>11.8</v>
      </c>
      <c r="P239">
        <v>18.28</v>
      </c>
      <c r="Q239">
        <v>11.86</v>
      </c>
      <c r="R239" s="130" t="s">
        <v>998</v>
      </c>
      <c r="S239">
        <v>31.95</v>
      </c>
      <c r="T239" s="130"/>
      <c r="U239">
        <v>567</v>
      </c>
      <c r="V239">
        <v>593</v>
      </c>
      <c r="X239" s="130"/>
    </row>
    <row r="240" spans="1:24" x14ac:dyDescent="0.25">
      <c r="A240" s="130" t="s">
        <v>558</v>
      </c>
      <c r="B240">
        <v>238</v>
      </c>
      <c r="C240" s="130" t="s">
        <v>881</v>
      </c>
      <c r="D240" s="130" t="s">
        <v>95</v>
      </c>
      <c r="E240">
        <v>0.9</v>
      </c>
      <c r="F240">
        <v>9.76</v>
      </c>
      <c r="G240">
        <v>30266500</v>
      </c>
      <c r="H240">
        <v>27306</v>
      </c>
      <c r="I240">
        <v>2769</v>
      </c>
      <c r="K240" s="130" t="s">
        <v>3172</v>
      </c>
      <c r="M240" s="130"/>
      <c r="N240">
        <v>0</v>
      </c>
      <c r="O240">
        <v>-7.05</v>
      </c>
      <c r="P240">
        <v>-10</v>
      </c>
      <c r="Q240">
        <v>2.59</v>
      </c>
      <c r="R240" s="130"/>
      <c r="S240">
        <v>62.02</v>
      </c>
      <c r="T240" s="130"/>
      <c r="X240" s="130"/>
    </row>
    <row r="241" spans="1:24" x14ac:dyDescent="0.25">
      <c r="A241" s="130" t="s">
        <v>2306</v>
      </c>
      <c r="B241">
        <v>239</v>
      </c>
      <c r="C241" s="130" t="s">
        <v>884</v>
      </c>
      <c r="D241" s="130" t="s">
        <v>6</v>
      </c>
      <c r="E241">
        <v>3.28</v>
      </c>
      <c r="F241">
        <v>1.86</v>
      </c>
      <c r="G241">
        <v>486300</v>
      </c>
      <c r="H241">
        <v>1598</v>
      </c>
      <c r="I241">
        <v>886</v>
      </c>
      <c r="J241">
        <v>56.82</v>
      </c>
      <c r="K241" s="130" t="s">
        <v>2288</v>
      </c>
      <c r="M241" s="130" t="s">
        <v>896</v>
      </c>
      <c r="N241">
        <v>0.06</v>
      </c>
      <c r="O241">
        <v>5.74</v>
      </c>
      <c r="P241">
        <v>4.96</v>
      </c>
      <c r="Q241">
        <v>15.68</v>
      </c>
      <c r="R241" s="130" t="s">
        <v>1014</v>
      </c>
      <c r="S241">
        <v>25</v>
      </c>
      <c r="T241" s="130"/>
      <c r="U241">
        <v>1005</v>
      </c>
      <c r="V241">
        <v>916</v>
      </c>
      <c r="X241" s="130"/>
    </row>
    <row r="242" spans="1:24" x14ac:dyDescent="0.25">
      <c r="A242" s="130" t="s">
        <v>557</v>
      </c>
      <c r="B242">
        <v>240</v>
      </c>
      <c r="C242" s="130" t="s">
        <v>881</v>
      </c>
      <c r="D242" s="130" t="s">
        <v>6</v>
      </c>
      <c r="E242">
        <v>1.77</v>
      </c>
      <c r="F242">
        <v>2.91</v>
      </c>
      <c r="G242">
        <v>368300</v>
      </c>
      <c r="H242">
        <v>647</v>
      </c>
      <c r="I242">
        <v>1062</v>
      </c>
      <c r="J242">
        <v>34.479999999999997</v>
      </c>
      <c r="K242" s="130" t="s">
        <v>989</v>
      </c>
      <c r="M242" s="130" t="s">
        <v>888</v>
      </c>
      <c r="N242">
        <v>0.05</v>
      </c>
      <c r="O242">
        <v>4.99</v>
      </c>
      <c r="P242">
        <v>4.16</v>
      </c>
      <c r="Q242">
        <v>6.1</v>
      </c>
      <c r="R242" s="130" t="s">
        <v>3557</v>
      </c>
      <c r="S242">
        <v>40.14</v>
      </c>
      <c r="T242" s="130"/>
      <c r="U242">
        <v>956</v>
      </c>
      <c r="V242">
        <v>889</v>
      </c>
      <c r="X242" s="130"/>
    </row>
    <row r="243" spans="1:24" x14ac:dyDescent="0.25">
      <c r="A243" s="130" t="s">
        <v>556</v>
      </c>
      <c r="B243">
        <v>241</v>
      </c>
      <c r="C243" s="130" t="s">
        <v>881</v>
      </c>
      <c r="D243" s="130" t="s">
        <v>6</v>
      </c>
      <c r="E243">
        <v>62</v>
      </c>
      <c r="F243">
        <v>3.33</v>
      </c>
      <c r="G243">
        <v>7027000</v>
      </c>
      <c r="H243">
        <v>431329</v>
      </c>
      <c r="I243">
        <v>174823</v>
      </c>
      <c r="J243">
        <v>30.9</v>
      </c>
      <c r="K243" s="130" t="s">
        <v>923</v>
      </c>
      <c r="M243" s="130" t="s">
        <v>963</v>
      </c>
      <c r="N243">
        <v>2.0099999999999998</v>
      </c>
      <c r="O243">
        <v>4.0999999999999996</v>
      </c>
      <c r="P243">
        <v>5.29</v>
      </c>
      <c r="Q243">
        <v>1.34</v>
      </c>
      <c r="R243" s="130" t="s">
        <v>955</v>
      </c>
      <c r="S243">
        <v>24.75</v>
      </c>
      <c r="T243" s="130"/>
      <c r="U243">
        <v>903</v>
      </c>
      <c r="V243">
        <v>904</v>
      </c>
      <c r="X243" s="130"/>
    </row>
    <row r="244" spans="1:24" x14ac:dyDescent="0.25">
      <c r="A244" s="130" t="s">
        <v>555</v>
      </c>
      <c r="B244">
        <v>242</v>
      </c>
      <c r="C244" s="130" t="s">
        <v>881</v>
      </c>
      <c r="D244" s="130" t="s">
        <v>6</v>
      </c>
      <c r="E244">
        <v>10.199999999999999</v>
      </c>
      <c r="F244">
        <v>0</v>
      </c>
      <c r="G244">
        <v>17200</v>
      </c>
      <c r="H244">
        <v>174</v>
      </c>
      <c r="I244">
        <v>8363</v>
      </c>
      <c r="J244">
        <v>16.82</v>
      </c>
      <c r="K244" s="130" t="s">
        <v>3199</v>
      </c>
      <c r="M244" s="130"/>
      <c r="N244">
        <v>0.61</v>
      </c>
      <c r="O244">
        <v>-2.25</v>
      </c>
      <c r="P244">
        <v>-4.49</v>
      </c>
      <c r="Q244">
        <v>-15.46</v>
      </c>
      <c r="R244" s="130"/>
      <c r="S244">
        <v>15.07</v>
      </c>
      <c r="T244" s="130"/>
      <c r="U244">
        <v>285</v>
      </c>
      <c r="V244">
        <v>419</v>
      </c>
      <c r="X244" s="130"/>
    </row>
    <row r="245" spans="1:24" x14ac:dyDescent="0.25">
      <c r="A245" s="130" t="s">
        <v>554</v>
      </c>
      <c r="B245">
        <v>243</v>
      </c>
      <c r="C245" s="130" t="s">
        <v>881</v>
      </c>
      <c r="D245" s="130" t="s">
        <v>6</v>
      </c>
      <c r="E245">
        <v>0.25</v>
      </c>
      <c r="F245">
        <v>4.17</v>
      </c>
      <c r="G245">
        <v>125691600</v>
      </c>
      <c r="H245">
        <v>31416</v>
      </c>
      <c r="I245">
        <v>2153</v>
      </c>
      <c r="K245" s="130" t="s">
        <v>1765</v>
      </c>
      <c r="M245" s="130"/>
      <c r="N245">
        <v>0</v>
      </c>
      <c r="O245">
        <v>-9.1300000000000008</v>
      </c>
      <c r="P245">
        <v>-49.69</v>
      </c>
      <c r="Q245">
        <v>-128.63999999999999</v>
      </c>
      <c r="R245" s="130"/>
      <c r="S245">
        <v>49.14</v>
      </c>
      <c r="T245" s="130"/>
      <c r="X245" s="130"/>
    </row>
    <row r="246" spans="1:24" x14ac:dyDescent="0.25">
      <c r="A246" s="130" t="s">
        <v>553</v>
      </c>
      <c r="B246">
        <v>244</v>
      </c>
      <c r="C246" s="130" t="s">
        <v>881</v>
      </c>
      <c r="D246" s="130" t="s">
        <v>6</v>
      </c>
      <c r="E246">
        <v>1.33</v>
      </c>
      <c r="F246">
        <v>2.31</v>
      </c>
      <c r="G246">
        <v>411800</v>
      </c>
      <c r="H246">
        <v>540</v>
      </c>
      <c r="I246">
        <v>1088</v>
      </c>
      <c r="J246">
        <v>121.85</v>
      </c>
      <c r="K246" s="130" t="s">
        <v>1027</v>
      </c>
      <c r="M246" s="130"/>
      <c r="N246">
        <v>0.01</v>
      </c>
      <c r="O246">
        <v>5.38</v>
      </c>
      <c r="P246">
        <v>6.03</v>
      </c>
      <c r="Q246">
        <v>31.77</v>
      </c>
      <c r="R246" s="130"/>
      <c r="S246">
        <v>46.98</v>
      </c>
      <c r="T246" s="130"/>
      <c r="U246">
        <v>1013</v>
      </c>
      <c r="V246">
        <v>973</v>
      </c>
      <c r="X246" s="130"/>
    </row>
    <row r="247" spans="1:24" x14ac:dyDescent="0.25">
      <c r="A247" s="130" t="s">
        <v>552</v>
      </c>
      <c r="B247">
        <v>245</v>
      </c>
      <c r="C247" s="130" t="s">
        <v>890</v>
      </c>
      <c r="D247" s="130" t="s">
        <v>6</v>
      </c>
      <c r="E247">
        <v>3.16</v>
      </c>
      <c r="F247">
        <v>3.27</v>
      </c>
      <c r="G247">
        <v>5976300</v>
      </c>
      <c r="H247">
        <v>18930</v>
      </c>
      <c r="I247">
        <v>790</v>
      </c>
      <c r="K247" s="130" t="s">
        <v>2393</v>
      </c>
      <c r="M247" s="130"/>
      <c r="N247">
        <v>0</v>
      </c>
      <c r="O247">
        <v>-5.91</v>
      </c>
      <c r="P247">
        <v>-7.22</v>
      </c>
      <c r="Q247">
        <v>-17.329999999999998</v>
      </c>
      <c r="R247" s="130"/>
      <c r="S247">
        <v>51.18</v>
      </c>
      <c r="T247" s="130"/>
      <c r="X247" s="130"/>
    </row>
    <row r="248" spans="1:24" x14ac:dyDescent="0.25">
      <c r="A248" s="130" t="s">
        <v>551</v>
      </c>
      <c r="B248">
        <v>246</v>
      </c>
      <c r="C248" s="130" t="s">
        <v>881</v>
      </c>
      <c r="D248" s="130" t="s">
        <v>82</v>
      </c>
      <c r="E248">
        <v>0.09</v>
      </c>
      <c r="F248">
        <v>0</v>
      </c>
      <c r="G248">
        <v>0</v>
      </c>
      <c r="H248">
        <v>0</v>
      </c>
      <c r="I248">
        <v>617</v>
      </c>
      <c r="K248" s="130"/>
      <c r="L248">
        <v>1.5</v>
      </c>
      <c r="M248" s="130"/>
      <c r="N248">
        <v>0</v>
      </c>
      <c r="O248">
        <v>10.1</v>
      </c>
      <c r="P248">
        <v>21.87</v>
      </c>
      <c r="Q248">
        <v>8.35</v>
      </c>
      <c r="R248" s="130"/>
      <c r="S248">
        <v>30.71</v>
      </c>
      <c r="T248" s="130"/>
      <c r="X248" s="130"/>
    </row>
    <row r="249" spans="1:24" x14ac:dyDescent="0.25">
      <c r="A249" s="130" t="s">
        <v>550</v>
      </c>
      <c r="B249">
        <v>247</v>
      </c>
      <c r="C249" s="130" t="s">
        <v>881</v>
      </c>
      <c r="D249" s="130" t="s">
        <v>6</v>
      </c>
      <c r="E249">
        <v>0.78</v>
      </c>
      <c r="F249">
        <v>1.3</v>
      </c>
      <c r="G249">
        <v>373500</v>
      </c>
      <c r="H249">
        <v>296</v>
      </c>
      <c r="I249">
        <v>749</v>
      </c>
      <c r="K249" s="130" t="s">
        <v>998</v>
      </c>
      <c r="M249" s="130"/>
      <c r="N249">
        <v>0</v>
      </c>
      <c r="O249">
        <v>-6.6</v>
      </c>
      <c r="P249">
        <v>-8.5500000000000007</v>
      </c>
      <c r="Q249">
        <v>-6.58</v>
      </c>
      <c r="R249" s="130"/>
      <c r="S249">
        <v>24.85</v>
      </c>
      <c r="T249" s="130"/>
      <c r="X249" s="130"/>
    </row>
    <row r="250" spans="1:24" x14ac:dyDescent="0.25">
      <c r="A250" s="130" t="s">
        <v>549</v>
      </c>
      <c r="B250">
        <v>248</v>
      </c>
      <c r="C250" s="130" t="s">
        <v>881</v>
      </c>
      <c r="D250" s="130" t="s">
        <v>6</v>
      </c>
      <c r="E250">
        <v>46.75</v>
      </c>
      <c r="F250">
        <v>2.19</v>
      </c>
      <c r="G250">
        <v>21071100</v>
      </c>
      <c r="H250">
        <v>981613</v>
      </c>
      <c r="I250">
        <v>548525</v>
      </c>
      <c r="J250">
        <v>58.15</v>
      </c>
      <c r="K250" s="130" t="s">
        <v>3558</v>
      </c>
      <c r="M250" s="130" t="s">
        <v>1031</v>
      </c>
      <c r="N250">
        <v>0.8</v>
      </c>
      <c r="O250">
        <v>5.72</v>
      </c>
      <c r="P250">
        <v>10.85</v>
      </c>
      <c r="Q250">
        <v>19.82</v>
      </c>
      <c r="R250" s="130" t="s">
        <v>978</v>
      </c>
      <c r="S250">
        <v>26.23</v>
      </c>
      <c r="T250" s="130"/>
      <c r="U250">
        <v>824</v>
      </c>
      <c r="V250">
        <v>920</v>
      </c>
      <c r="X250" s="130"/>
    </row>
    <row r="251" spans="1:24" x14ac:dyDescent="0.25">
      <c r="A251" s="130" t="s">
        <v>548</v>
      </c>
      <c r="B251">
        <v>249</v>
      </c>
      <c r="C251" s="130" t="s">
        <v>881</v>
      </c>
      <c r="D251" s="130" t="s">
        <v>6</v>
      </c>
      <c r="E251">
        <v>5.0999999999999996</v>
      </c>
      <c r="F251">
        <v>3.66</v>
      </c>
      <c r="G251">
        <v>41369800</v>
      </c>
      <c r="H251">
        <v>209740</v>
      </c>
      <c r="I251">
        <v>45301</v>
      </c>
      <c r="J251">
        <v>21.33</v>
      </c>
      <c r="K251" s="130" t="s">
        <v>3240</v>
      </c>
      <c r="M251" s="130" t="s">
        <v>924</v>
      </c>
      <c r="N251">
        <v>0.24</v>
      </c>
      <c r="O251">
        <v>7.81</v>
      </c>
      <c r="P251">
        <v>16.12</v>
      </c>
      <c r="Q251">
        <v>21.98</v>
      </c>
      <c r="R251" s="130" t="s">
        <v>3218</v>
      </c>
      <c r="S251">
        <v>45.71</v>
      </c>
      <c r="T251" s="130"/>
      <c r="U251">
        <v>520</v>
      </c>
      <c r="V251">
        <v>627</v>
      </c>
      <c r="X251" s="130"/>
    </row>
    <row r="252" spans="1:24" x14ac:dyDescent="0.25">
      <c r="A252" s="130" t="s">
        <v>547</v>
      </c>
      <c r="B252">
        <v>250</v>
      </c>
      <c r="C252" s="130" t="s">
        <v>890</v>
      </c>
      <c r="D252" s="130" t="s">
        <v>6</v>
      </c>
      <c r="E252">
        <v>176</v>
      </c>
      <c r="F252">
        <v>0</v>
      </c>
      <c r="G252">
        <v>1900</v>
      </c>
      <c r="H252">
        <v>334</v>
      </c>
      <c r="I252">
        <v>1302</v>
      </c>
      <c r="K252" s="130" t="s">
        <v>1046</v>
      </c>
      <c r="L252">
        <v>0.87</v>
      </c>
      <c r="M252" s="130"/>
      <c r="N252">
        <v>0</v>
      </c>
      <c r="O252">
        <v>0.16</v>
      </c>
      <c r="P252">
        <v>-0.92</v>
      </c>
      <c r="Q252">
        <v>-0.79</v>
      </c>
      <c r="R252" s="130"/>
      <c r="S252">
        <v>25.27</v>
      </c>
      <c r="T252" s="130"/>
      <c r="X252" s="130"/>
    </row>
    <row r="253" spans="1:24" x14ac:dyDescent="0.25">
      <c r="A253" s="130" t="s">
        <v>546</v>
      </c>
      <c r="B253">
        <v>251</v>
      </c>
      <c r="C253" s="130" t="s">
        <v>881</v>
      </c>
      <c r="D253" s="130" t="s">
        <v>6</v>
      </c>
      <c r="E253">
        <v>46.5</v>
      </c>
      <c r="F253">
        <v>5.68</v>
      </c>
      <c r="G253">
        <v>15382400</v>
      </c>
      <c r="H253">
        <v>706575</v>
      </c>
      <c r="I253">
        <v>37427</v>
      </c>
      <c r="J253">
        <v>24.22</v>
      </c>
      <c r="K253" s="130" t="s">
        <v>1024</v>
      </c>
      <c r="M253" s="130" t="s">
        <v>963</v>
      </c>
      <c r="N253">
        <v>1.92</v>
      </c>
      <c r="O253">
        <v>6.1</v>
      </c>
      <c r="P253">
        <v>7.07</v>
      </c>
      <c r="Q253">
        <v>5.84</v>
      </c>
      <c r="R253" s="130" t="s">
        <v>3200</v>
      </c>
      <c r="S253">
        <v>57.77</v>
      </c>
      <c r="T253" s="130"/>
      <c r="U253">
        <v>792</v>
      </c>
      <c r="V253">
        <v>743</v>
      </c>
      <c r="X253" s="130"/>
    </row>
    <row r="254" spans="1:24" x14ac:dyDescent="0.25">
      <c r="A254" s="130" t="s">
        <v>545</v>
      </c>
      <c r="B254">
        <v>252</v>
      </c>
      <c r="C254" s="130" t="s">
        <v>881</v>
      </c>
      <c r="D254" s="130" t="s">
        <v>6</v>
      </c>
      <c r="E254">
        <v>2.2400000000000002</v>
      </c>
      <c r="F254">
        <v>0</v>
      </c>
      <c r="G254">
        <v>307400</v>
      </c>
      <c r="H254">
        <v>690</v>
      </c>
      <c r="I254">
        <v>1309</v>
      </c>
      <c r="J254">
        <v>18.12</v>
      </c>
      <c r="K254" s="130" t="s">
        <v>963</v>
      </c>
      <c r="M254" s="130" t="s">
        <v>904</v>
      </c>
      <c r="N254">
        <v>0.12</v>
      </c>
      <c r="O254">
        <v>4.88</v>
      </c>
      <c r="P254">
        <v>4.88</v>
      </c>
      <c r="Q254">
        <v>5.43</v>
      </c>
      <c r="R254" s="130" t="s">
        <v>2413</v>
      </c>
      <c r="S254">
        <v>36.909999999999997</v>
      </c>
      <c r="T254" s="130"/>
      <c r="U254">
        <v>754</v>
      </c>
      <c r="V254">
        <v>697</v>
      </c>
      <c r="X254" s="130"/>
    </row>
    <row r="255" spans="1:24" x14ac:dyDescent="0.25">
      <c r="A255" s="130" t="s">
        <v>822</v>
      </c>
      <c r="B255">
        <v>253</v>
      </c>
      <c r="C255" s="130" t="s">
        <v>881</v>
      </c>
      <c r="D255" s="130" t="s">
        <v>6</v>
      </c>
      <c r="E255">
        <v>7.9</v>
      </c>
      <c r="F255">
        <v>5.33</v>
      </c>
      <c r="G255">
        <v>1453600</v>
      </c>
      <c r="H255">
        <v>11455</v>
      </c>
      <c r="I255">
        <v>2810</v>
      </c>
      <c r="K255" s="130" t="s">
        <v>902</v>
      </c>
      <c r="M255" s="130"/>
      <c r="N255">
        <v>0</v>
      </c>
      <c r="O255">
        <v>-7.86</v>
      </c>
      <c r="P255">
        <v>-7.54</v>
      </c>
      <c r="Q255">
        <v>-49.39</v>
      </c>
      <c r="R255" s="130"/>
      <c r="S255">
        <v>36.729999999999997</v>
      </c>
      <c r="T255" s="130"/>
      <c r="X255" s="130"/>
    </row>
    <row r="256" spans="1:24" x14ac:dyDescent="0.25">
      <c r="A256" s="130" t="s">
        <v>2308</v>
      </c>
      <c r="B256">
        <v>254</v>
      </c>
      <c r="C256" s="130" t="s">
        <v>884</v>
      </c>
      <c r="D256" s="130" t="s">
        <v>6</v>
      </c>
      <c r="E256">
        <v>3.62</v>
      </c>
      <c r="F256">
        <v>6.47</v>
      </c>
      <c r="G256">
        <v>8432700</v>
      </c>
      <c r="H256">
        <v>29868</v>
      </c>
      <c r="I256">
        <v>13792</v>
      </c>
      <c r="J256">
        <v>38.369999999999997</v>
      </c>
      <c r="K256" s="130" t="s">
        <v>3559</v>
      </c>
      <c r="M256" s="130" t="s">
        <v>908</v>
      </c>
      <c r="N256">
        <v>0.09</v>
      </c>
      <c r="O256">
        <v>6.97</v>
      </c>
      <c r="P256">
        <v>8.5399999999999991</v>
      </c>
      <c r="Q256">
        <v>21.52</v>
      </c>
      <c r="R256" s="130" t="s">
        <v>1073</v>
      </c>
      <c r="S256">
        <v>30.09</v>
      </c>
      <c r="T256" s="130"/>
      <c r="U256">
        <v>850</v>
      </c>
      <c r="V256">
        <v>815</v>
      </c>
      <c r="X256" s="130"/>
    </row>
    <row r="257" spans="1:24" x14ac:dyDescent="0.25">
      <c r="A257" s="130" t="s">
        <v>544</v>
      </c>
      <c r="B257">
        <v>255</v>
      </c>
      <c r="C257" s="130" t="s">
        <v>881</v>
      </c>
      <c r="D257" s="130" t="s">
        <v>6</v>
      </c>
      <c r="E257">
        <v>6.7</v>
      </c>
      <c r="F257">
        <v>5.51</v>
      </c>
      <c r="G257">
        <v>735900</v>
      </c>
      <c r="H257">
        <v>4922</v>
      </c>
      <c r="I257">
        <v>4412</v>
      </c>
      <c r="J257">
        <v>10.39</v>
      </c>
      <c r="K257" s="130" t="s">
        <v>1066</v>
      </c>
      <c r="M257" s="130" t="s">
        <v>1030</v>
      </c>
      <c r="N257">
        <v>0.64</v>
      </c>
      <c r="O257">
        <v>12.37</v>
      </c>
      <c r="P257">
        <v>12.08</v>
      </c>
      <c r="Q257">
        <v>10.62</v>
      </c>
      <c r="R257" s="130" t="s">
        <v>3560</v>
      </c>
      <c r="S257">
        <v>45.73</v>
      </c>
      <c r="T257" s="130"/>
      <c r="U257">
        <v>395</v>
      </c>
      <c r="V257">
        <v>292</v>
      </c>
      <c r="X257" s="130"/>
    </row>
    <row r="258" spans="1:24" x14ac:dyDescent="0.25">
      <c r="A258" s="130" t="s">
        <v>2384</v>
      </c>
      <c r="B258">
        <v>256</v>
      </c>
      <c r="C258" s="130" t="s">
        <v>884</v>
      </c>
      <c r="D258" s="130" t="s">
        <v>6</v>
      </c>
      <c r="E258">
        <v>27.5</v>
      </c>
      <c r="F258">
        <v>7.84</v>
      </c>
      <c r="G258">
        <v>4151500</v>
      </c>
      <c r="H258">
        <v>112629</v>
      </c>
      <c r="I258">
        <v>7480</v>
      </c>
      <c r="J258">
        <v>93.9</v>
      </c>
      <c r="K258" s="130" t="s">
        <v>3561</v>
      </c>
      <c r="M258" s="130" t="s">
        <v>976</v>
      </c>
      <c r="N258">
        <v>0.28999999999999998</v>
      </c>
      <c r="O258">
        <v>9.9</v>
      </c>
      <c r="P258">
        <v>10.07</v>
      </c>
      <c r="Q258">
        <v>8.06</v>
      </c>
      <c r="R258" s="130" t="s">
        <v>909</v>
      </c>
      <c r="S258">
        <v>25.85</v>
      </c>
      <c r="T258" s="130"/>
      <c r="U258">
        <v>733</v>
      </c>
      <c r="V258">
        <v>676</v>
      </c>
      <c r="X258" s="130"/>
    </row>
    <row r="259" spans="1:24" x14ac:dyDescent="0.25">
      <c r="A259" s="130" t="s">
        <v>543</v>
      </c>
      <c r="B259">
        <v>257</v>
      </c>
      <c r="C259" s="130" t="s">
        <v>881</v>
      </c>
      <c r="D259" s="130" t="s">
        <v>6</v>
      </c>
      <c r="E259">
        <v>14.7</v>
      </c>
      <c r="F259">
        <v>0.68</v>
      </c>
      <c r="G259">
        <v>24659100</v>
      </c>
      <c r="H259">
        <v>360919</v>
      </c>
      <c r="I259">
        <v>193323</v>
      </c>
      <c r="J259">
        <v>34.590000000000003</v>
      </c>
      <c r="K259" s="130" t="s">
        <v>3562</v>
      </c>
      <c r="M259" s="130" t="s">
        <v>920</v>
      </c>
      <c r="N259">
        <v>0.43</v>
      </c>
      <c r="O259">
        <v>12.34</v>
      </c>
      <c r="P259">
        <v>23.61</v>
      </c>
      <c r="Q259">
        <v>9.06</v>
      </c>
      <c r="R259" s="130" t="s">
        <v>1912</v>
      </c>
      <c r="S259">
        <v>40.83</v>
      </c>
      <c r="T259" s="130"/>
      <c r="U259">
        <v>550</v>
      </c>
      <c r="V259">
        <v>620</v>
      </c>
      <c r="X259" s="130"/>
    </row>
    <row r="260" spans="1:24" x14ac:dyDescent="0.25">
      <c r="A260" s="130" t="s">
        <v>542</v>
      </c>
      <c r="B260">
        <v>258</v>
      </c>
      <c r="C260" s="130" t="s">
        <v>881</v>
      </c>
      <c r="D260" s="130" t="s">
        <v>6</v>
      </c>
      <c r="E260">
        <v>0.85</v>
      </c>
      <c r="F260">
        <v>1.19</v>
      </c>
      <c r="G260">
        <v>13151900</v>
      </c>
      <c r="H260">
        <v>11115</v>
      </c>
      <c r="I260">
        <v>563</v>
      </c>
      <c r="J260">
        <v>37.04</v>
      </c>
      <c r="K260" s="130" t="s">
        <v>3184</v>
      </c>
      <c r="M260" s="130" t="s">
        <v>896</v>
      </c>
      <c r="N260">
        <v>0.02</v>
      </c>
      <c r="O260">
        <v>5.85</v>
      </c>
      <c r="P260">
        <v>5.53</v>
      </c>
      <c r="Q260">
        <v>7.32</v>
      </c>
      <c r="R260" s="130" t="s">
        <v>2332</v>
      </c>
      <c r="S260">
        <v>23.02</v>
      </c>
      <c r="T260" s="130"/>
      <c r="U260">
        <v>933</v>
      </c>
      <c r="V260">
        <v>856</v>
      </c>
      <c r="X260" s="130"/>
    </row>
    <row r="261" spans="1:24" x14ac:dyDescent="0.25">
      <c r="A261" s="130" t="s">
        <v>541</v>
      </c>
      <c r="B261">
        <v>259</v>
      </c>
      <c r="C261" s="130" t="s">
        <v>881</v>
      </c>
      <c r="D261" s="130" t="s">
        <v>6</v>
      </c>
      <c r="E261">
        <v>29.75</v>
      </c>
      <c r="F261">
        <v>2.59</v>
      </c>
      <c r="G261">
        <v>252700</v>
      </c>
      <c r="H261">
        <v>7475</v>
      </c>
      <c r="I261">
        <v>5979</v>
      </c>
      <c r="J261">
        <v>11.17</v>
      </c>
      <c r="K261" s="130" t="s">
        <v>1023</v>
      </c>
      <c r="M261" s="130" t="s">
        <v>978</v>
      </c>
      <c r="N261">
        <v>2.66</v>
      </c>
      <c r="O261">
        <v>10.36</v>
      </c>
      <c r="P261">
        <v>13.44</v>
      </c>
      <c r="Q261">
        <v>6.08</v>
      </c>
      <c r="R261" s="130" t="s">
        <v>2416</v>
      </c>
      <c r="S261">
        <v>39.119999999999997</v>
      </c>
      <c r="T261" s="130"/>
      <c r="U261">
        <v>347</v>
      </c>
      <c r="V261">
        <v>323</v>
      </c>
      <c r="X261" s="130"/>
    </row>
    <row r="262" spans="1:24" x14ac:dyDescent="0.25">
      <c r="A262" s="130" t="s">
        <v>540</v>
      </c>
      <c r="B262">
        <v>260</v>
      </c>
      <c r="C262" s="130" t="s">
        <v>881</v>
      </c>
      <c r="D262" s="130" t="s">
        <v>6</v>
      </c>
      <c r="E262">
        <v>4.4000000000000004</v>
      </c>
      <c r="F262">
        <v>7.32</v>
      </c>
      <c r="G262">
        <v>1704200</v>
      </c>
      <c r="H262">
        <v>7357</v>
      </c>
      <c r="I262">
        <v>1320</v>
      </c>
      <c r="J262">
        <v>9.76</v>
      </c>
      <c r="K262" s="130" t="s">
        <v>966</v>
      </c>
      <c r="M262" s="130" t="s">
        <v>894</v>
      </c>
      <c r="N262">
        <v>0.45</v>
      </c>
      <c r="O262">
        <v>10.26</v>
      </c>
      <c r="P262">
        <v>10.85</v>
      </c>
      <c r="Q262">
        <v>13.03</v>
      </c>
      <c r="R262" s="130" t="s">
        <v>2373</v>
      </c>
      <c r="S262">
        <v>77.540000000000006</v>
      </c>
      <c r="T262" s="130"/>
      <c r="U262">
        <v>393</v>
      </c>
      <c r="V262">
        <v>322</v>
      </c>
      <c r="W262">
        <v>-1.07</v>
      </c>
      <c r="X262" s="130"/>
    </row>
    <row r="263" spans="1:24" x14ac:dyDescent="0.25">
      <c r="A263" s="130" t="s">
        <v>539</v>
      </c>
      <c r="B263">
        <v>261</v>
      </c>
      <c r="C263" s="130" t="s">
        <v>881</v>
      </c>
      <c r="D263" s="130" t="s">
        <v>6</v>
      </c>
      <c r="E263">
        <v>11.8</v>
      </c>
      <c r="F263">
        <v>4.42</v>
      </c>
      <c r="G263">
        <v>2570500</v>
      </c>
      <c r="H263">
        <v>30218</v>
      </c>
      <c r="I263">
        <v>8024</v>
      </c>
      <c r="J263">
        <v>47.52</v>
      </c>
      <c r="K263" s="130" t="s">
        <v>3250</v>
      </c>
      <c r="M263" s="130" t="s">
        <v>904</v>
      </c>
      <c r="N263">
        <v>0.25</v>
      </c>
      <c r="O263">
        <v>11.15</v>
      </c>
      <c r="P263">
        <v>12.19</v>
      </c>
      <c r="Q263">
        <v>18.32</v>
      </c>
      <c r="R263" s="130" t="s">
        <v>1767</v>
      </c>
      <c r="S263">
        <v>60.42</v>
      </c>
      <c r="T263" s="130"/>
      <c r="U263">
        <v>763</v>
      </c>
      <c r="V263">
        <v>694</v>
      </c>
      <c r="X263" s="130"/>
    </row>
    <row r="264" spans="1:24" x14ac:dyDescent="0.25">
      <c r="A264" s="130" t="s">
        <v>538</v>
      </c>
      <c r="B264">
        <v>262</v>
      </c>
      <c r="C264" s="130" t="s">
        <v>881</v>
      </c>
      <c r="D264" s="130" t="s">
        <v>95</v>
      </c>
      <c r="E264">
        <v>0.82</v>
      </c>
      <c r="F264">
        <v>-1.2</v>
      </c>
      <c r="G264">
        <v>456500</v>
      </c>
      <c r="H264">
        <v>373</v>
      </c>
      <c r="I264">
        <v>512</v>
      </c>
      <c r="K264" s="130" t="s">
        <v>3563</v>
      </c>
      <c r="M264" s="130"/>
      <c r="N264">
        <v>0</v>
      </c>
      <c r="O264">
        <v>-0.97</v>
      </c>
      <c r="P264">
        <v>-32.07</v>
      </c>
      <c r="Q264">
        <v>-6.82</v>
      </c>
      <c r="R264" s="130"/>
      <c r="S264">
        <v>60.27</v>
      </c>
      <c r="T264" s="130"/>
      <c r="X264" s="130"/>
    </row>
    <row r="265" spans="1:24" x14ac:dyDescent="0.25">
      <c r="A265" s="130" t="s">
        <v>537</v>
      </c>
      <c r="B265">
        <v>263</v>
      </c>
      <c r="C265" s="130" t="s">
        <v>881</v>
      </c>
      <c r="D265" s="130" t="s">
        <v>6</v>
      </c>
      <c r="E265">
        <v>29.75</v>
      </c>
      <c r="F265">
        <v>0.85</v>
      </c>
      <c r="G265">
        <v>4200</v>
      </c>
      <c r="H265">
        <v>124</v>
      </c>
      <c r="I265">
        <v>8646</v>
      </c>
      <c r="J265">
        <v>71.14</v>
      </c>
      <c r="K265" s="130" t="s">
        <v>1772</v>
      </c>
      <c r="M265" s="130" t="s">
        <v>886</v>
      </c>
      <c r="N265">
        <v>0.42</v>
      </c>
      <c r="O265">
        <v>0.48</v>
      </c>
      <c r="P265">
        <v>0.33</v>
      </c>
      <c r="Q265">
        <v>-1.28</v>
      </c>
      <c r="R265" s="130" t="s">
        <v>1761</v>
      </c>
      <c r="S265">
        <v>27.98</v>
      </c>
      <c r="T265" s="130"/>
      <c r="U265">
        <v>1123</v>
      </c>
      <c r="V265">
        <v>1166</v>
      </c>
      <c r="W265">
        <v>-9.84</v>
      </c>
      <c r="X265" s="130"/>
    </row>
    <row r="266" spans="1:24" x14ac:dyDescent="0.25">
      <c r="A266" s="130" t="s">
        <v>536</v>
      </c>
      <c r="B266">
        <v>264</v>
      </c>
      <c r="C266" s="130" t="s">
        <v>881</v>
      </c>
      <c r="D266" s="130" t="s">
        <v>6</v>
      </c>
      <c r="E266">
        <v>9.3000000000000007</v>
      </c>
      <c r="F266">
        <v>3.33</v>
      </c>
      <c r="G266">
        <v>9248300</v>
      </c>
      <c r="H266">
        <v>84989</v>
      </c>
      <c r="I266">
        <v>12090</v>
      </c>
      <c r="J266">
        <v>22.85</v>
      </c>
      <c r="K266" s="130" t="s">
        <v>925</v>
      </c>
      <c r="M266" s="130" t="s">
        <v>938</v>
      </c>
      <c r="N266">
        <v>0.41</v>
      </c>
      <c r="O266">
        <v>8.89</v>
      </c>
      <c r="P266">
        <v>8.34</v>
      </c>
      <c r="Q266">
        <v>7.18</v>
      </c>
      <c r="R266" s="130" t="s">
        <v>2323</v>
      </c>
      <c r="S266">
        <v>52.51</v>
      </c>
      <c r="T266" s="130"/>
      <c r="U266">
        <v>734</v>
      </c>
      <c r="V266">
        <v>606</v>
      </c>
      <c r="W266">
        <v>0.09</v>
      </c>
      <c r="X266" s="130"/>
    </row>
    <row r="267" spans="1:24" x14ac:dyDescent="0.25">
      <c r="A267" s="130" t="s">
        <v>535</v>
      </c>
      <c r="B267">
        <v>265</v>
      </c>
      <c r="C267" s="130" t="s">
        <v>881</v>
      </c>
      <c r="D267" s="130" t="s">
        <v>6</v>
      </c>
      <c r="E267">
        <v>3.86</v>
      </c>
      <c r="F267">
        <v>4.32</v>
      </c>
      <c r="G267">
        <v>3505000</v>
      </c>
      <c r="H267">
        <v>13425</v>
      </c>
      <c r="I267">
        <v>2210</v>
      </c>
      <c r="J267">
        <v>16.579999999999998</v>
      </c>
      <c r="K267" s="130" t="s">
        <v>1771</v>
      </c>
      <c r="M267" s="130" t="s">
        <v>920</v>
      </c>
      <c r="N267">
        <v>0.23</v>
      </c>
      <c r="O267">
        <v>11.61</v>
      </c>
      <c r="P267">
        <v>19.059999999999999</v>
      </c>
      <c r="Q267">
        <v>5.88</v>
      </c>
      <c r="R267" s="130" t="s">
        <v>3203</v>
      </c>
      <c r="S267">
        <v>71.319999999999993</v>
      </c>
      <c r="T267" s="130"/>
      <c r="U267">
        <v>398</v>
      </c>
      <c r="V267">
        <v>440</v>
      </c>
      <c r="X267" s="130"/>
    </row>
    <row r="268" spans="1:24" x14ac:dyDescent="0.25">
      <c r="A268" s="130" t="s">
        <v>534</v>
      </c>
      <c r="B268">
        <v>266</v>
      </c>
      <c r="C268" s="130" t="s">
        <v>881</v>
      </c>
      <c r="D268" s="130" t="s">
        <v>232</v>
      </c>
      <c r="E268">
        <v>0.35</v>
      </c>
      <c r="F268">
        <v>0</v>
      </c>
      <c r="G268">
        <v>0</v>
      </c>
      <c r="H268">
        <v>0</v>
      </c>
      <c r="I268">
        <v>707</v>
      </c>
      <c r="K268" s="130" t="s">
        <v>984</v>
      </c>
      <c r="L268">
        <v>2.9</v>
      </c>
      <c r="M268" s="130" t="s">
        <v>924</v>
      </c>
      <c r="N268">
        <v>0</v>
      </c>
      <c r="O268">
        <v>-5.52</v>
      </c>
      <c r="Q268">
        <v>-165.83</v>
      </c>
      <c r="R268" s="130"/>
      <c r="S268">
        <v>88.18</v>
      </c>
      <c r="T268" s="130"/>
      <c r="X268" s="130"/>
    </row>
    <row r="269" spans="1:24" x14ac:dyDescent="0.25">
      <c r="A269" s="130" t="s">
        <v>533</v>
      </c>
      <c r="B269">
        <v>267</v>
      </c>
      <c r="C269" s="130" t="s">
        <v>890</v>
      </c>
      <c r="D269" s="130" t="s">
        <v>6</v>
      </c>
      <c r="E269">
        <v>3</v>
      </c>
      <c r="F269">
        <v>1.35</v>
      </c>
      <c r="G269">
        <v>300300</v>
      </c>
      <c r="H269">
        <v>899</v>
      </c>
      <c r="I269">
        <v>1480</v>
      </c>
      <c r="J269">
        <v>9.25</v>
      </c>
      <c r="K269" s="130" t="s">
        <v>949</v>
      </c>
      <c r="L269">
        <v>1.26</v>
      </c>
      <c r="M269" s="130" t="s">
        <v>976</v>
      </c>
      <c r="N269">
        <v>0.32</v>
      </c>
      <c r="O269">
        <v>6.6</v>
      </c>
      <c r="P269">
        <v>9.94</v>
      </c>
      <c r="Q269">
        <v>42.02</v>
      </c>
      <c r="R269" s="130" t="s">
        <v>3564</v>
      </c>
      <c r="S269">
        <v>26.81</v>
      </c>
      <c r="T269" s="130"/>
      <c r="U269">
        <v>439</v>
      </c>
      <c r="V269">
        <v>460</v>
      </c>
      <c r="X269" s="130"/>
    </row>
    <row r="270" spans="1:24" x14ac:dyDescent="0.25">
      <c r="A270" s="130" t="s">
        <v>532</v>
      </c>
      <c r="B270">
        <v>268</v>
      </c>
      <c r="C270" s="130" t="s">
        <v>881</v>
      </c>
      <c r="D270" s="130" t="s">
        <v>6</v>
      </c>
      <c r="E270">
        <v>3.44</v>
      </c>
      <c r="F270">
        <v>2.38</v>
      </c>
      <c r="G270">
        <v>179600</v>
      </c>
      <c r="H270">
        <v>616</v>
      </c>
      <c r="I270">
        <v>2039</v>
      </c>
      <c r="J270">
        <v>14.49</v>
      </c>
      <c r="K270" s="130" t="s">
        <v>3237</v>
      </c>
      <c r="M270" s="130" t="s">
        <v>904</v>
      </c>
      <c r="N270">
        <v>0.24</v>
      </c>
      <c r="O270">
        <v>5.34</v>
      </c>
      <c r="P270">
        <v>8.92</v>
      </c>
      <c r="Q270">
        <v>8.18</v>
      </c>
      <c r="R270" s="130" t="s">
        <v>3565</v>
      </c>
      <c r="S270">
        <v>44.46</v>
      </c>
      <c r="T270" s="130"/>
      <c r="U270">
        <v>588</v>
      </c>
      <c r="V270">
        <v>644</v>
      </c>
      <c r="X270" s="130"/>
    </row>
    <row r="271" spans="1:24" x14ac:dyDescent="0.25">
      <c r="A271" s="130" t="s">
        <v>531</v>
      </c>
      <c r="B271">
        <v>269</v>
      </c>
      <c r="C271" s="130" t="s">
        <v>884</v>
      </c>
      <c r="D271" s="130" t="s">
        <v>6</v>
      </c>
      <c r="E271">
        <v>35.75</v>
      </c>
      <c r="F271">
        <v>6.72</v>
      </c>
      <c r="G271">
        <v>1102700</v>
      </c>
      <c r="H271">
        <v>38904</v>
      </c>
      <c r="I271">
        <v>3575</v>
      </c>
      <c r="J271">
        <v>37.46</v>
      </c>
      <c r="K271" s="130" t="s">
        <v>3566</v>
      </c>
      <c r="M271" s="130" t="s">
        <v>903</v>
      </c>
      <c r="N271">
        <v>0.95</v>
      </c>
      <c r="O271">
        <v>15.28</v>
      </c>
      <c r="P271">
        <v>17.68</v>
      </c>
      <c r="Q271">
        <v>12.84</v>
      </c>
      <c r="R271" s="130" t="s">
        <v>1761</v>
      </c>
      <c r="S271">
        <v>42.43</v>
      </c>
      <c r="T271" s="130"/>
      <c r="U271">
        <v>634</v>
      </c>
      <c r="V271">
        <v>569</v>
      </c>
      <c r="X271" s="130"/>
    </row>
    <row r="272" spans="1:24" x14ac:dyDescent="0.25">
      <c r="A272" s="130" t="s">
        <v>530</v>
      </c>
      <c r="B272">
        <v>270</v>
      </c>
      <c r="C272" s="130" t="s">
        <v>881</v>
      </c>
      <c r="D272" s="130" t="s">
        <v>6</v>
      </c>
      <c r="E272">
        <v>14.6</v>
      </c>
      <c r="F272">
        <v>2.1</v>
      </c>
      <c r="G272">
        <v>2707500</v>
      </c>
      <c r="H272">
        <v>39387</v>
      </c>
      <c r="I272">
        <v>9062</v>
      </c>
      <c r="J272">
        <v>21.96</v>
      </c>
      <c r="K272" s="130" t="s">
        <v>3535</v>
      </c>
      <c r="M272" s="130" t="s">
        <v>943</v>
      </c>
      <c r="N272">
        <v>0.66</v>
      </c>
      <c r="O272">
        <v>17.87</v>
      </c>
      <c r="P272">
        <v>25.55</v>
      </c>
      <c r="Q272">
        <v>14.94</v>
      </c>
      <c r="R272" s="130" t="s">
        <v>1322</v>
      </c>
      <c r="S272">
        <v>50.01</v>
      </c>
      <c r="T272" s="130"/>
      <c r="U272">
        <v>426</v>
      </c>
      <c r="V272">
        <v>423</v>
      </c>
      <c r="X272" s="130"/>
    </row>
    <row r="273" spans="1:24" x14ac:dyDescent="0.25">
      <c r="A273" s="130" t="s">
        <v>529</v>
      </c>
      <c r="B273">
        <v>271</v>
      </c>
      <c r="C273" s="130" t="s">
        <v>881</v>
      </c>
      <c r="D273" s="130" t="s">
        <v>6</v>
      </c>
      <c r="E273">
        <v>8.6999999999999993</v>
      </c>
      <c r="F273">
        <v>6.75</v>
      </c>
      <c r="G273">
        <v>4076200</v>
      </c>
      <c r="H273">
        <v>34261</v>
      </c>
      <c r="I273">
        <v>4730</v>
      </c>
      <c r="J273">
        <v>13.4</v>
      </c>
      <c r="K273" s="130" t="s">
        <v>972</v>
      </c>
      <c r="M273" s="130" t="s">
        <v>975</v>
      </c>
      <c r="N273">
        <v>0.65</v>
      </c>
      <c r="O273">
        <v>7.09</v>
      </c>
      <c r="P273">
        <v>11.3</v>
      </c>
      <c r="Q273">
        <v>7.65</v>
      </c>
      <c r="R273" s="130" t="s">
        <v>3251</v>
      </c>
      <c r="S273">
        <v>49.73</v>
      </c>
      <c r="T273" s="130"/>
      <c r="U273">
        <v>489</v>
      </c>
      <c r="V273">
        <v>534</v>
      </c>
      <c r="X273" s="130"/>
    </row>
    <row r="274" spans="1:24" x14ac:dyDescent="0.25">
      <c r="A274" s="130" t="s">
        <v>528</v>
      </c>
      <c r="B274">
        <v>272</v>
      </c>
      <c r="C274" s="130" t="s">
        <v>890</v>
      </c>
      <c r="D274" s="130" t="s">
        <v>6</v>
      </c>
      <c r="E274">
        <v>18.3</v>
      </c>
      <c r="F274">
        <v>0</v>
      </c>
      <c r="G274">
        <v>1824700</v>
      </c>
      <c r="H274">
        <v>33557</v>
      </c>
      <c r="I274">
        <v>9242</v>
      </c>
      <c r="J274">
        <v>19.73</v>
      </c>
      <c r="K274" s="130" t="s">
        <v>1011</v>
      </c>
      <c r="M274" s="130" t="s">
        <v>903</v>
      </c>
      <c r="N274">
        <v>0.93</v>
      </c>
      <c r="O274">
        <v>6.21</v>
      </c>
      <c r="P274">
        <v>8.76</v>
      </c>
      <c r="Q274">
        <v>7.47</v>
      </c>
      <c r="R274" s="130" t="s">
        <v>3567</v>
      </c>
      <c r="S274">
        <v>24.87</v>
      </c>
      <c r="T274" s="130"/>
      <c r="U274">
        <v>672</v>
      </c>
      <c r="V274">
        <v>679</v>
      </c>
      <c r="X274" s="130"/>
    </row>
    <row r="275" spans="1:24" x14ac:dyDescent="0.25">
      <c r="A275" s="130" t="s">
        <v>527</v>
      </c>
      <c r="B275">
        <v>273</v>
      </c>
      <c r="C275" s="130" t="s">
        <v>890</v>
      </c>
      <c r="D275" s="130" t="s">
        <v>6</v>
      </c>
      <c r="E275">
        <v>17</v>
      </c>
      <c r="F275">
        <v>3.66</v>
      </c>
      <c r="G275">
        <v>1033100</v>
      </c>
      <c r="H275">
        <v>17046</v>
      </c>
      <c r="I275">
        <v>3655</v>
      </c>
      <c r="J275">
        <v>8.6</v>
      </c>
      <c r="K275" s="130" t="s">
        <v>3538</v>
      </c>
      <c r="M275" s="130" t="s">
        <v>949</v>
      </c>
      <c r="N275">
        <v>1.98</v>
      </c>
      <c r="O275">
        <v>73.87</v>
      </c>
      <c r="P275">
        <v>79.069999999999993</v>
      </c>
      <c r="Q275">
        <v>42.1</v>
      </c>
      <c r="R275" s="130" t="s">
        <v>3250</v>
      </c>
      <c r="S275">
        <v>30.94</v>
      </c>
      <c r="T275" s="130"/>
      <c r="U275">
        <v>105</v>
      </c>
      <c r="V275">
        <v>98</v>
      </c>
      <c r="X275" s="130"/>
    </row>
    <row r="276" spans="1:24" x14ac:dyDescent="0.25">
      <c r="A276" s="130" t="s">
        <v>823</v>
      </c>
      <c r="B276">
        <v>274</v>
      </c>
      <c r="C276" s="130" t="s">
        <v>884</v>
      </c>
      <c r="D276" s="130" t="s">
        <v>6</v>
      </c>
      <c r="E276">
        <v>2.2400000000000002</v>
      </c>
      <c r="F276">
        <v>-1.75</v>
      </c>
      <c r="G276">
        <v>48275300</v>
      </c>
      <c r="H276">
        <v>112030</v>
      </c>
      <c r="I276">
        <v>784</v>
      </c>
      <c r="J276">
        <v>54.99</v>
      </c>
      <c r="K276" s="130" t="s">
        <v>3213</v>
      </c>
      <c r="L276">
        <v>1.01</v>
      </c>
      <c r="M276" s="130"/>
      <c r="N276">
        <v>0.04</v>
      </c>
      <c r="O276">
        <v>7.27</v>
      </c>
      <c r="P276">
        <v>9.91</v>
      </c>
      <c r="Q276">
        <v>8.8800000000000008</v>
      </c>
      <c r="R276" s="130"/>
      <c r="S276">
        <v>48.71</v>
      </c>
      <c r="T276" s="130"/>
      <c r="U276">
        <v>1027</v>
      </c>
      <c r="V276">
        <v>1056</v>
      </c>
      <c r="X276" s="130"/>
    </row>
    <row r="277" spans="1:24" x14ac:dyDescent="0.25">
      <c r="A277" s="130" t="s">
        <v>526</v>
      </c>
      <c r="B277">
        <v>275</v>
      </c>
      <c r="C277" s="130" t="s">
        <v>881</v>
      </c>
      <c r="D277" s="130" t="s">
        <v>6</v>
      </c>
      <c r="E277">
        <v>6.8</v>
      </c>
      <c r="F277">
        <v>9.68</v>
      </c>
      <c r="G277">
        <v>2933400</v>
      </c>
      <c r="H277">
        <v>19546</v>
      </c>
      <c r="I277">
        <v>3400</v>
      </c>
      <c r="J277">
        <v>20.87</v>
      </c>
      <c r="K277" s="130" t="s">
        <v>987</v>
      </c>
      <c r="M277" s="130" t="s">
        <v>898</v>
      </c>
      <c r="N277">
        <v>0.33</v>
      </c>
      <c r="O277">
        <v>5.52</v>
      </c>
      <c r="P277">
        <v>7.85</v>
      </c>
      <c r="Q277">
        <v>8.64</v>
      </c>
      <c r="R277" s="130" t="s">
        <v>1408</v>
      </c>
      <c r="S277">
        <v>50.87</v>
      </c>
      <c r="T277" s="130"/>
      <c r="U277">
        <v>718</v>
      </c>
      <c r="V277">
        <v>737</v>
      </c>
      <c r="X277" s="130"/>
    </row>
    <row r="278" spans="1:24" x14ac:dyDescent="0.25">
      <c r="A278" s="130" t="s">
        <v>525</v>
      </c>
      <c r="B278">
        <v>276</v>
      </c>
      <c r="C278" s="130" t="s">
        <v>881</v>
      </c>
      <c r="D278" s="130" t="s">
        <v>6</v>
      </c>
      <c r="E278">
        <v>0.61</v>
      </c>
      <c r="F278">
        <v>3.39</v>
      </c>
      <c r="G278">
        <v>1121500</v>
      </c>
      <c r="H278">
        <v>679</v>
      </c>
      <c r="I278">
        <v>883</v>
      </c>
      <c r="K278" s="130" t="s">
        <v>1052</v>
      </c>
      <c r="M278" s="130"/>
      <c r="N278">
        <v>0</v>
      </c>
      <c r="O278">
        <v>-3.14</v>
      </c>
      <c r="P278">
        <v>-15.52</v>
      </c>
      <c r="Q278">
        <v>-10.6</v>
      </c>
      <c r="R278" s="130"/>
      <c r="S278">
        <v>39.409999999999997</v>
      </c>
      <c r="T278" s="130"/>
      <c r="X278" s="130"/>
    </row>
    <row r="279" spans="1:24" x14ac:dyDescent="0.25">
      <c r="A279" s="130" t="s">
        <v>524</v>
      </c>
      <c r="B279">
        <v>277</v>
      </c>
      <c r="C279" s="130" t="s">
        <v>890</v>
      </c>
      <c r="D279" s="130" t="s">
        <v>6</v>
      </c>
      <c r="E279">
        <v>1.24</v>
      </c>
      <c r="F279">
        <v>3.33</v>
      </c>
      <c r="G279">
        <v>31584600</v>
      </c>
      <c r="H279">
        <v>38707</v>
      </c>
      <c r="I279">
        <v>9667</v>
      </c>
      <c r="J279">
        <v>10.91</v>
      </c>
      <c r="K279" s="130" t="s">
        <v>1018</v>
      </c>
      <c r="M279" s="130" t="s">
        <v>992</v>
      </c>
      <c r="N279">
        <v>0.11</v>
      </c>
      <c r="O279">
        <v>8.9600000000000009</v>
      </c>
      <c r="P279">
        <v>9.4499999999999993</v>
      </c>
      <c r="Q279">
        <v>4.62</v>
      </c>
      <c r="R279" s="130" t="s">
        <v>3568</v>
      </c>
      <c r="S279">
        <v>15.31</v>
      </c>
      <c r="T279" s="130"/>
      <c r="U279">
        <v>490</v>
      </c>
      <c r="V279">
        <v>396</v>
      </c>
      <c r="W279">
        <v>-0.34</v>
      </c>
      <c r="X279" s="130"/>
    </row>
    <row r="280" spans="1:24" x14ac:dyDescent="0.25">
      <c r="A280" s="130" t="s">
        <v>523</v>
      </c>
      <c r="B280">
        <v>278</v>
      </c>
      <c r="C280" s="130" t="s">
        <v>890</v>
      </c>
      <c r="D280" s="130" t="s">
        <v>6</v>
      </c>
      <c r="E280">
        <v>4.42</v>
      </c>
      <c r="F280">
        <v>2.79</v>
      </c>
      <c r="G280">
        <v>5517700</v>
      </c>
      <c r="H280">
        <v>23873</v>
      </c>
      <c r="I280">
        <v>3233</v>
      </c>
      <c r="J280">
        <v>18.86</v>
      </c>
      <c r="K280" s="130" t="s">
        <v>1771</v>
      </c>
      <c r="L280">
        <v>0.59</v>
      </c>
      <c r="M280" s="130" t="s">
        <v>958</v>
      </c>
      <c r="N280">
        <v>0.23</v>
      </c>
      <c r="O280">
        <v>14.94</v>
      </c>
      <c r="P280">
        <v>16.47</v>
      </c>
      <c r="Q280">
        <v>9.39</v>
      </c>
      <c r="R280" s="130" t="s">
        <v>1919</v>
      </c>
      <c r="S280">
        <v>55.54</v>
      </c>
      <c r="T280" s="130"/>
      <c r="U280">
        <v>474</v>
      </c>
      <c r="V280">
        <v>395</v>
      </c>
      <c r="W280">
        <v>1.47</v>
      </c>
      <c r="X280" s="130"/>
    </row>
    <row r="281" spans="1:24" x14ac:dyDescent="0.25">
      <c r="A281" s="130" t="s">
        <v>522</v>
      </c>
      <c r="B281">
        <v>279</v>
      </c>
      <c r="C281" s="130" t="s">
        <v>890</v>
      </c>
      <c r="D281" s="130" t="s">
        <v>6</v>
      </c>
      <c r="E281">
        <v>78</v>
      </c>
      <c r="F281">
        <v>30</v>
      </c>
      <c r="G281">
        <v>20900</v>
      </c>
      <c r="H281">
        <v>1440</v>
      </c>
      <c r="I281">
        <v>780</v>
      </c>
      <c r="J281">
        <v>1.26</v>
      </c>
      <c r="K281" s="130" t="s">
        <v>978</v>
      </c>
      <c r="L281">
        <v>3.87</v>
      </c>
      <c r="M281" s="130"/>
      <c r="N281">
        <v>61.86</v>
      </c>
      <c r="O281">
        <v>11.44</v>
      </c>
      <c r="P281">
        <v>128.09</v>
      </c>
      <c r="Q281">
        <v>77.47</v>
      </c>
      <c r="R281" s="130"/>
      <c r="S281">
        <v>24.92</v>
      </c>
      <c r="T281" s="130"/>
      <c r="U281">
        <v>5</v>
      </c>
      <c r="V281">
        <v>185</v>
      </c>
      <c r="W281">
        <v>-0.04</v>
      </c>
      <c r="X281" s="130"/>
    </row>
    <row r="282" spans="1:24" x14ac:dyDescent="0.25">
      <c r="A282" s="130" t="s">
        <v>521</v>
      </c>
      <c r="B282">
        <v>280</v>
      </c>
      <c r="C282" s="130" t="s">
        <v>881</v>
      </c>
      <c r="D282" s="130" t="s">
        <v>6</v>
      </c>
      <c r="E282">
        <v>72</v>
      </c>
      <c r="F282">
        <v>1.05</v>
      </c>
      <c r="G282">
        <v>5553800</v>
      </c>
      <c r="H282">
        <v>400730</v>
      </c>
      <c r="I282">
        <v>230875</v>
      </c>
      <c r="J282">
        <v>21.7</v>
      </c>
      <c r="K282" s="130" t="s">
        <v>3470</v>
      </c>
      <c r="M282" s="130" t="s">
        <v>941</v>
      </c>
      <c r="N282">
        <v>3.32</v>
      </c>
      <c r="O282">
        <v>19.690000000000001</v>
      </c>
      <c r="P282">
        <v>28.5</v>
      </c>
      <c r="Q282">
        <v>343.24</v>
      </c>
      <c r="R282" s="130" t="s">
        <v>2388</v>
      </c>
      <c r="S282">
        <v>36.270000000000003</v>
      </c>
      <c r="T282" s="130"/>
      <c r="U282">
        <v>409</v>
      </c>
      <c r="V282">
        <v>403</v>
      </c>
      <c r="X282" s="130"/>
    </row>
    <row r="283" spans="1:24" x14ac:dyDescent="0.25">
      <c r="A283" s="130" t="s">
        <v>520</v>
      </c>
      <c r="B283">
        <v>281</v>
      </c>
      <c r="C283" s="130" t="s">
        <v>890</v>
      </c>
      <c r="D283" s="130" t="s">
        <v>6</v>
      </c>
      <c r="E283">
        <v>18.899999999999999</v>
      </c>
      <c r="F283">
        <v>3.28</v>
      </c>
      <c r="G283">
        <v>831500</v>
      </c>
      <c r="H283">
        <v>15651</v>
      </c>
      <c r="I283">
        <v>5632</v>
      </c>
      <c r="J283">
        <v>53.53</v>
      </c>
      <c r="K283" s="130" t="s">
        <v>3569</v>
      </c>
      <c r="M283" s="130"/>
      <c r="N283">
        <v>0.35</v>
      </c>
      <c r="O283">
        <v>14.03</v>
      </c>
      <c r="P283">
        <v>17.07</v>
      </c>
      <c r="Q283">
        <v>12</v>
      </c>
      <c r="R283" s="130"/>
      <c r="S283">
        <v>52.29</v>
      </c>
      <c r="T283" s="130"/>
      <c r="U283">
        <v>684</v>
      </c>
      <c r="V283">
        <v>630</v>
      </c>
      <c r="X283" s="130"/>
    </row>
    <row r="284" spans="1:24" x14ac:dyDescent="0.25">
      <c r="A284" s="130" t="s">
        <v>519</v>
      </c>
      <c r="B284">
        <v>282</v>
      </c>
      <c r="C284" s="130" t="s">
        <v>881</v>
      </c>
      <c r="D284" s="130" t="s">
        <v>6</v>
      </c>
      <c r="E284">
        <v>14.6</v>
      </c>
      <c r="F284">
        <v>0</v>
      </c>
      <c r="G284">
        <v>21100</v>
      </c>
      <c r="H284">
        <v>308</v>
      </c>
      <c r="I284">
        <v>2920</v>
      </c>
      <c r="J284">
        <v>15.74</v>
      </c>
      <c r="K284" s="130" t="s">
        <v>956</v>
      </c>
      <c r="M284" s="130" t="s">
        <v>995</v>
      </c>
      <c r="N284">
        <v>0.93</v>
      </c>
      <c r="O284">
        <v>4</v>
      </c>
      <c r="P284">
        <v>4.74</v>
      </c>
      <c r="Q284">
        <v>3.03</v>
      </c>
      <c r="R284" s="130" t="s">
        <v>2404</v>
      </c>
      <c r="S284">
        <v>23.65</v>
      </c>
      <c r="T284" s="130"/>
      <c r="U284">
        <v>685</v>
      </c>
      <c r="V284">
        <v>630</v>
      </c>
      <c r="W284">
        <v>-0.59</v>
      </c>
      <c r="X284" s="130"/>
    </row>
    <row r="285" spans="1:24" x14ac:dyDescent="0.25">
      <c r="A285" s="130" t="s">
        <v>518</v>
      </c>
      <c r="B285">
        <v>283</v>
      </c>
      <c r="C285" s="130" t="s">
        <v>881</v>
      </c>
      <c r="D285" s="130" t="s">
        <v>6</v>
      </c>
      <c r="E285">
        <v>1.52</v>
      </c>
      <c r="F285">
        <v>6.29</v>
      </c>
      <c r="G285">
        <v>2643300</v>
      </c>
      <c r="H285">
        <v>3999</v>
      </c>
      <c r="I285">
        <v>642</v>
      </c>
      <c r="J285">
        <v>34.549999999999997</v>
      </c>
      <c r="K285" s="130" t="s">
        <v>3184</v>
      </c>
      <c r="M285" s="130"/>
      <c r="N285">
        <v>0.04</v>
      </c>
      <c r="O285">
        <v>11.11</v>
      </c>
      <c r="P285">
        <v>31.62</v>
      </c>
      <c r="Q285">
        <v>3.92</v>
      </c>
      <c r="R285" s="130"/>
      <c r="S285">
        <v>83.94</v>
      </c>
      <c r="T285" s="130"/>
      <c r="U285">
        <v>875</v>
      </c>
      <c r="V285">
        <v>897</v>
      </c>
      <c r="W285">
        <v>0.06</v>
      </c>
      <c r="X285" s="130"/>
    </row>
    <row r="286" spans="1:24" x14ac:dyDescent="0.25">
      <c r="A286" s="130" t="s">
        <v>517</v>
      </c>
      <c r="B286">
        <v>284</v>
      </c>
      <c r="C286" s="130" t="s">
        <v>881</v>
      </c>
      <c r="D286" s="130" t="s">
        <v>6</v>
      </c>
      <c r="E286">
        <v>3.24</v>
      </c>
      <c r="F286">
        <v>4.5199999999999996</v>
      </c>
      <c r="G286">
        <v>159144200</v>
      </c>
      <c r="H286">
        <v>511444</v>
      </c>
      <c r="I286">
        <v>66208</v>
      </c>
      <c r="J286">
        <v>6.35</v>
      </c>
      <c r="K286" s="130" t="s">
        <v>3186</v>
      </c>
      <c r="M286" s="130" t="s">
        <v>927</v>
      </c>
      <c r="N286">
        <v>0.51</v>
      </c>
      <c r="O286">
        <v>7.31</v>
      </c>
      <c r="P286">
        <v>12.35</v>
      </c>
      <c r="Q286">
        <v>1.89</v>
      </c>
      <c r="R286" s="130" t="s">
        <v>3570</v>
      </c>
      <c r="S286">
        <v>51.94</v>
      </c>
      <c r="T286" s="130"/>
      <c r="U286">
        <v>294</v>
      </c>
      <c r="V286">
        <v>360</v>
      </c>
      <c r="W286">
        <v>-0.15</v>
      </c>
      <c r="X286" s="130"/>
    </row>
    <row r="287" spans="1:24" x14ac:dyDescent="0.25">
      <c r="A287" s="130" t="s">
        <v>516</v>
      </c>
      <c r="B287">
        <v>285</v>
      </c>
      <c r="C287" s="130" t="s">
        <v>881</v>
      </c>
      <c r="D287" s="130" t="s">
        <v>6</v>
      </c>
      <c r="E287">
        <v>12</v>
      </c>
      <c r="F287">
        <v>4.3499999999999996</v>
      </c>
      <c r="G287">
        <v>855900</v>
      </c>
      <c r="H287">
        <v>10337</v>
      </c>
      <c r="I287">
        <v>4397</v>
      </c>
      <c r="J287">
        <v>21.36</v>
      </c>
      <c r="K287" s="130" t="s">
        <v>2331</v>
      </c>
      <c r="M287" s="130" t="s">
        <v>943</v>
      </c>
      <c r="N287">
        <v>0.56000000000000005</v>
      </c>
      <c r="O287">
        <v>7.14</v>
      </c>
      <c r="P287">
        <v>18.23</v>
      </c>
      <c r="Q287">
        <v>1.84</v>
      </c>
      <c r="R287" s="130" t="s">
        <v>2406</v>
      </c>
      <c r="S287">
        <v>41.01</v>
      </c>
      <c r="T287" s="130"/>
      <c r="U287">
        <v>487</v>
      </c>
      <c r="V287">
        <v>661</v>
      </c>
      <c r="W287">
        <v>0.27</v>
      </c>
      <c r="X287" s="130"/>
    </row>
    <row r="288" spans="1:24" x14ac:dyDescent="0.25">
      <c r="A288" s="130" t="s">
        <v>515</v>
      </c>
      <c r="B288">
        <v>286</v>
      </c>
      <c r="C288" s="130" t="s">
        <v>881</v>
      </c>
      <c r="D288" s="130" t="s">
        <v>6</v>
      </c>
      <c r="E288">
        <v>1.85</v>
      </c>
      <c r="F288">
        <v>4.5199999999999996</v>
      </c>
      <c r="G288">
        <v>10696100</v>
      </c>
      <c r="H288">
        <v>19468</v>
      </c>
      <c r="I288">
        <v>9768</v>
      </c>
      <c r="K288" s="130" t="s">
        <v>1029</v>
      </c>
      <c r="M288" s="130"/>
      <c r="N288">
        <v>0</v>
      </c>
      <c r="O288">
        <v>2.96</v>
      </c>
      <c r="P288">
        <v>-1.18</v>
      </c>
      <c r="Q288">
        <v>0.16</v>
      </c>
      <c r="R288" s="130"/>
      <c r="S288">
        <v>77.069999999999993</v>
      </c>
      <c r="T288" s="130"/>
      <c r="X288" s="130"/>
    </row>
    <row r="289" spans="1:24" x14ac:dyDescent="0.25">
      <c r="A289" s="130" t="s">
        <v>514</v>
      </c>
      <c r="B289">
        <v>287</v>
      </c>
      <c r="C289" s="130" t="s">
        <v>890</v>
      </c>
      <c r="D289" s="130" t="s">
        <v>6</v>
      </c>
      <c r="E289">
        <v>5.3</v>
      </c>
      <c r="F289">
        <v>6</v>
      </c>
      <c r="G289">
        <v>5601800</v>
      </c>
      <c r="H289">
        <v>29167</v>
      </c>
      <c r="I289">
        <v>6964</v>
      </c>
      <c r="J289">
        <v>26.84</v>
      </c>
      <c r="K289" s="130" t="s">
        <v>939</v>
      </c>
      <c r="M289" s="130"/>
      <c r="N289">
        <v>0.2</v>
      </c>
      <c r="O289">
        <v>5.77</v>
      </c>
      <c r="P289">
        <v>10.01</v>
      </c>
      <c r="Q289">
        <v>9.86</v>
      </c>
      <c r="R289" s="130"/>
      <c r="S289">
        <v>36.479999999999997</v>
      </c>
      <c r="T289" s="130"/>
      <c r="U289">
        <v>710</v>
      </c>
      <c r="V289">
        <v>773</v>
      </c>
      <c r="W289">
        <v>0.9</v>
      </c>
      <c r="X289" s="130"/>
    </row>
    <row r="290" spans="1:24" x14ac:dyDescent="0.25">
      <c r="A290" s="130" t="s">
        <v>513</v>
      </c>
      <c r="B290">
        <v>288</v>
      </c>
      <c r="C290" s="130" t="s">
        <v>881</v>
      </c>
      <c r="D290" s="130" t="s">
        <v>6</v>
      </c>
      <c r="E290">
        <v>48.75</v>
      </c>
      <c r="F290">
        <v>4.84</v>
      </c>
      <c r="G290">
        <v>44754700</v>
      </c>
      <c r="H290">
        <v>2158229</v>
      </c>
      <c r="I290">
        <v>273709</v>
      </c>
      <c r="J290">
        <v>7.97</v>
      </c>
      <c r="K290" s="130" t="s">
        <v>1911</v>
      </c>
      <c r="M290" s="130" t="s">
        <v>883</v>
      </c>
      <c r="N290">
        <v>6.12</v>
      </c>
      <c r="O290">
        <v>9.94</v>
      </c>
      <c r="P290">
        <v>21.91</v>
      </c>
      <c r="Q290">
        <v>10.46</v>
      </c>
      <c r="R290" s="130" t="s">
        <v>1821</v>
      </c>
      <c r="S290">
        <v>35.07</v>
      </c>
      <c r="T290" s="130"/>
      <c r="U290">
        <v>192</v>
      </c>
      <c r="V290">
        <v>302</v>
      </c>
      <c r="W290">
        <v>-0.98</v>
      </c>
      <c r="X290" s="130"/>
    </row>
    <row r="291" spans="1:24" x14ac:dyDescent="0.25">
      <c r="A291" s="130" t="s">
        <v>512</v>
      </c>
      <c r="B291">
        <v>289</v>
      </c>
      <c r="C291" s="130" t="s">
        <v>890</v>
      </c>
      <c r="D291" s="130" t="s">
        <v>6</v>
      </c>
      <c r="E291">
        <v>4.22</v>
      </c>
      <c r="F291">
        <v>3.94</v>
      </c>
      <c r="G291">
        <v>12512400</v>
      </c>
      <c r="H291">
        <v>52098</v>
      </c>
      <c r="I291">
        <v>3953</v>
      </c>
      <c r="J291">
        <v>31.06</v>
      </c>
      <c r="K291" s="130" t="s">
        <v>2418</v>
      </c>
      <c r="M291" s="130" t="s">
        <v>888</v>
      </c>
      <c r="N291">
        <v>0.14000000000000001</v>
      </c>
      <c r="O291">
        <v>7.13</v>
      </c>
      <c r="P291">
        <v>9.01</v>
      </c>
      <c r="Q291">
        <v>9.31</v>
      </c>
      <c r="R291" s="130" t="s">
        <v>983</v>
      </c>
      <c r="S291">
        <v>32.18</v>
      </c>
      <c r="T291" s="130"/>
      <c r="U291">
        <v>791</v>
      </c>
      <c r="V291">
        <v>758</v>
      </c>
      <c r="W291">
        <v>-0.38</v>
      </c>
      <c r="X291" s="130"/>
    </row>
    <row r="292" spans="1:24" x14ac:dyDescent="0.25">
      <c r="A292" s="130" t="s">
        <v>824</v>
      </c>
      <c r="B292">
        <v>290</v>
      </c>
      <c r="C292" s="130" t="s">
        <v>884</v>
      </c>
      <c r="D292" s="130" t="s">
        <v>6</v>
      </c>
      <c r="E292">
        <v>1.6</v>
      </c>
      <c r="F292">
        <v>0.63</v>
      </c>
      <c r="G292">
        <v>158500</v>
      </c>
      <c r="H292">
        <v>253</v>
      </c>
      <c r="I292">
        <v>512</v>
      </c>
      <c r="J292">
        <v>51.42</v>
      </c>
      <c r="K292" s="130" t="s">
        <v>952</v>
      </c>
      <c r="M292" s="130"/>
      <c r="N292">
        <v>0.03</v>
      </c>
      <c r="O292">
        <v>2.87</v>
      </c>
      <c r="P292">
        <v>3.21</v>
      </c>
      <c r="Q292">
        <v>6.87</v>
      </c>
      <c r="R292" s="130"/>
      <c r="S292">
        <v>27.24</v>
      </c>
      <c r="T292" s="130"/>
      <c r="U292">
        <v>1040</v>
      </c>
      <c r="V292">
        <v>1044</v>
      </c>
      <c r="X292" s="130"/>
    </row>
    <row r="293" spans="1:24" x14ac:dyDescent="0.25">
      <c r="A293" s="130" t="s">
        <v>511</v>
      </c>
      <c r="B293">
        <v>291</v>
      </c>
      <c r="C293" s="130" t="s">
        <v>881</v>
      </c>
      <c r="D293" s="130" t="s">
        <v>6</v>
      </c>
      <c r="E293">
        <v>3.22</v>
      </c>
      <c r="F293">
        <v>3.21</v>
      </c>
      <c r="G293">
        <v>75894100</v>
      </c>
      <c r="H293">
        <v>241857</v>
      </c>
      <c r="I293">
        <v>27669</v>
      </c>
      <c r="K293" s="130" t="s">
        <v>3571</v>
      </c>
      <c r="M293" s="130"/>
      <c r="N293">
        <v>0</v>
      </c>
      <c r="O293">
        <v>3.35</v>
      </c>
      <c r="P293">
        <v>-26.84</v>
      </c>
      <c r="Q293">
        <v>3.66</v>
      </c>
      <c r="R293" s="130"/>
      <c r="S293">
        <v>45.54</v>
      </c>
      <c r="T293" s="130"/>
      <c r="X293" s="130"/>
    </row>
    <row r="294" spans="1:24" x14ac:dyDescent="0.25">
      <c r="A294" s="130" t="s">
        <v>510</v>
      </c>
      <c r="B294">
        <v>292</v>
      </c>
      <c r="C294" s="130" t="s">
        <v>881</v>
      </c>
      <c r="D294" s="130" t="s">
        <v>6</v>
      </c>
      <c r="E294">
        <v>0.59</v>
      </c>
      <c r="F294">
        <v>7.27</v>
      </c>
      <c r="G294">
        <v>9098600</v>
      </c>
      <c r="H294">
        <v>5272</v>
      </c>
      <c r="I294">
        <v>1603</v>
      </c>
      <c r="K294" s="130" t="s">
        <v>1000</v>
      </c>
      <c r="M294" s="130"/>
      <c r="N294">
        <v>0</v>
      </c>
      <c r="O294">
        <v>2.74</v>
      </c>
      <c r="P294">
        <v>-11.62</v>
      </c>
      <c r="Q294">
        <v>-37.619999999999997</v>
      </c>
      <c r="R294" s="130"/>
      <c r="S294">
        <v>59.28</v>
      </c>
      <c r="T294" s="130"/>
      <c r="X294" s="130"/>
    </row>
    <row r="295" spans="1:24" x14ac:dyDescent="0.25">
      <c r="A295" s="130" t="s">
        <v>509</v>
      </c>
      <c r="B295">
        <v>293</v>
      </c>
      <c r="C295" s="130" t="s">
        <v>881</v>
      </c>
      <c r="D295" s="130" t="s">
        <v>95</v>
      </c>
      <c r="E295">
        <v>0.27</v>
      </c>
      <c r="F295">
        <v>0</v>
      </c>
      <c r="G295">
        <v>5185200</v>
      </c>
      <c r="H295">
        <v>1378</v>
      </c>
      <c r="I295">
        <v>430</v>
      </c>
      <c r="K295" s="130" t="s">
        <v>3206</v>
      </c>
      <c r="M295" s="130"/>
      <c r="N295">
        <v>0</v>
      </c>
      <c r="O295">
        <v>-27.12</v>
      </c>
      <c r="P295">
        <v>-1223.82</v>
      </c>
      <c r="Q295">
        <v>-76.650000000000006</v>
      </c>
      <c r="R295" s="130"/>
      <c r="S295">
        <v>67.67</v>
      </c>
      <c r="T295" s="130"/>
      <c r="X295" s="130"/>
    </row>
    <row r="296" spans="1:24" x14ac:dyDescent="0.25">
      <c r="A296" s="130" t="s">
        <v>508</v>
      </c>
      <c r="B296">
        <v>294</v>
      </c>
      <c r="C296" s="130" t="s">
        <v>881</v>
      </c>
      <c r="D296" s="130" t="s">
        <v>6</v>
      </c>
      <c r="E296">
        <v>91.5</v>
      </c>
      <c r="F296">
        <v>0</v>
      </c>
      <c r="G296">
        <v>0</v>
      </c>
      <c r="H296">
        <v>0</v>
      </c>
      <c r="I296">
        <v>1235</v>
      </c>
      <c r="J296">
        <v>18.86</v>
      </c>
      <c r="K296" s="130" t="s">
        <v>1018</v>
      </c>
      <c r="M296" s="130" t="s">
        <v>968</v>
      </c>
      <c r="N296">
        <v>4.8499999999999996</v>
      </c>
      <c r="O296">
        <v>5.62</v>
      </c>
      <c r="P296">
        <v>5.34</v>
      </c>
      <c r="Q296">
        <v>9.1999999999999993</v>
      </c>
      <c r="R296" s="130" t="s">
        <v>2385</v>
      </c>
      <c r="S296">
        <v>23.98</v>
      </c>
      <c r="T296" s="130"/>
      <c r="U296">
        <v>767</v>
      </c>
      <c r="V296">
        <v>701</v>
      </c>
      <c r="W296">
        <v>2.78</v>
      </c>
      <c r="X296" s="130"/>
    </row>
    <row r="297" spans="1:24" x14ac:dyDescent="0.25">
      <c r="A297" s="130" t="s">
        <v>3207</v>
      </c>
      <c r="B297">
        <v>295</v>
      </c>
      <c r="C297" s="130" t="s">
        <v>884</v>
      </c>
      <c r="D297" s="130" t="s">
        <v>6</v>
      </c>
      <c r="E297">
        <v>3.74</v>
      </c>
      <c r="F297">
        <v>-16.89</v>
      </c>
      <c r="G297">
        <v>25958100</v>
      </c>
      <c r="H297">
        <v>95542</v>
      </c>
      <c r="I297">
        <v>0</v>
      </c>
      <c r="K297" s="130" t="s">
        <v>900</v>
      </c>
      <c r="M297" s="130" t="s">
        <v>900</v>
      </c>
      <c r="N297">
        <v>0</v>
      </c>
      <c r="O297">
        <v>7.53</v>
      </c>
      <c r="P297">
        <v>16.48</v>
      </c>
      <c r="Q297">
        <v>7.75</v>
      </c>
      <c r="R297" s="130" t="s">
        <v>900</v>
      </c>
      <c r="S297">
        <v>25</v>
      </c>
      <c r="T297" s="130"/>
      <c r="X297" s="130"/>
    </row>
    <row r="298" spans="1:24" x14ac:dyDescent="0.25">
      <c r="A298" s="130" t="s">
        <v>507</v>
      </c>
      <c r="B298">
        <v>296</v>
      </c>
      <c r="C298" s="130" t="s">
        <v>881</v>
      </c>
      <c r="D298" s="130" t="s">
        <v>6</v>
      </c>
      <c r="E298">
        <v>5.8</v>
      </c>
      <c r="F298">
        <v>1.75</v>
      </c>
      <c r="G298">
        <v>1118000</v>
      </c>
      <c r="H298">
        <v>6485</v>
      </c>
      <c r="I298">
        <v>3528</v>
      </c>
      <c r="J298">
        <v>19.670000000000002</v>
      </c>
      <c r="K298" s="130" t="s">
        <v>1068</v>
      </c>
      <c r="M298" s="130"/>
      <c r="N298">
        <v>0.28999999999999998</v>
      </c>
      <c r="O298">
        <v>5.89</v>
      </c>
      <c r="P298">
        <v>4.91</v>
      </c>
      <c r="Q298">
        <v>10.86</v>
      </c>
      <c r="R298" s="130"/>
      <c r="S298">
        <v>39.65</v>
      </c>
      <c r="T298" s="130"/>
      <c r="U298">
        <v>736</v>
      </c>
      <c r="V298">
        <v>645</v>
      </c>
      <c r="W298">
        <v>1.22</v>
      </c>
      <c r="X298" s="130"/>
    </row>
    <row r="299" spans="1:24" x14ac:dyDescent="0.25">
      <c r="A299" s="130" t="s">
        <v>506</v>
      </c>
      <c r="B299">
        <v>297</v>
      </c>
      <c r="C299" s="130" t="s">
        <v>881</v>
      </c>
      <c r="D299" s="130" t="s">
        <v>6</v>
      </c>
      <c r="E299">
        <v>55</v>
      </c>
      <c r="F299">
        <v>6.8</v>
      </c>
      <c r="G299">
        <v>11957100</v>
      </c>
      <c r="H299">
        <v>642871</v>
      </c>
      <c r="I299">
        <v>77783</v>
      </c>
      <c r="J299">
        <v>31.53</v>
      </c>
      <c r="K299" s="130" t="s">
        <v>2313</v>
      </c>
      <c r="M299" s="130" t="s">
        <v>986</v>
      </c>
      <c r="N299">
        <v>1.74</v>
      </c>
      <c r="O299">
        <v>11.23</v>
      </c>
      <c r="P299">
        <v>21.07</v>
      </c>
      <c r="Q299">
        <v>12.64</v>
      </c>
      <c r="R299" s="130" t="s">
        <v>1923</v>
      </c>
      <c r="S299">
        <v>39.53</v>
      </c>
      <c r="T299" s="130"/>
      <c r="U299">
        <v>527</v>
      </c>
      <c r="V299">
        <v>616</v>
      </c>
      <c r="W299">
        <v>-0.22</v>
      </c>
      <c r="X299" s="130"/>
    </row>
    <row r="300" spans="1:24" x14ac:dyDescent="0.25">
      <c r="A300" s="130" t="s">
        <v>505</v>
      </c>
      <c r="B300">
        <v>298</v>
      </c>
      <c r="C300" s="130" t="s">
        <v>881</v>
      </c>
      <c r="D300" s="130" t="s">
        <v>6</v>
      </c>
      <c r="E300">
        <v>76</v>
      </c>
      <c r="F300">
        <v>11.76</v>
      </c>
      <c r="G300">
        <v>39781200</v>
      </c>
      <c r="H300">
        <v>2927669</v>
      </c>
      <c r="I300">
        <v>109069</v>
      </c>
      <c r="J300">
        <v>77.89</v>
      </c>
      <c r="K300" s="130" t="s">
        <v>3572</v>
      </c>
      <c r="M300" s="130" t="s">
        <v>1055</v>
      </c>
      <c r="N300">
        <v>0.98</v>
      </c>
      <c r="O300">
        <v>8.7799999999999994</v>
      </c>
      <c r="P300">
        <v>9.94</v>
      </c>
      <c r="Q300">
        <v>30.9</v>
      </c>
      <c r="R300" s="130" t="s">
        <v>1993</v>
      </c>
      <c r="S300">
        <v>45.93</v>
      </c>
      <c r="T300" s="130"/>
      <c r="U300">
        <v>826</v>
      </c>
      <c r="V300">
        <v>783</v>
      </c>
      <c r="W300">
        <v>2.37</v>
      </c>
      <c r="X300" s="130"/>
    </row>
    <row r="301" spans="1:24" x14ac:dyDescent="0.25">
      <c r="A301" s="130" t="s">
        <v>2310</v>
      </c>
      <c r="B301">
        <v>299</v>
      </c>
      <c r="C301" s="130" t="s">
        <v>884</v>
      </c>
      <c r="D301" s="130" t="s">
        <v>6</v>
      </c>
      <c r="E301">
        <v>5.75</v>
      </c>
      <c r="F301">
        <v>4.55</v>
      </c>
      <c r="G301">
        <v>363800</v>
      </c>
      <c r="H301">
        <v>2055</v>
      </c>
      <c r="I301">
        <v>2616</v>
      </c>
      <c r="J301">
        <v>246.07</v>
      </c>
      <c r="K301" s="130" t="s">
        <v>3573</v>
      </c>
      <c r="M301" s="130" t="s">
        <v>908</v>
      </c>
      <c r="N301">
        <v>0.02</v>
      </c>
      <c r="O301">
        <v>1.97</v>
      </c>
      <c r="P301">
        <v>1.1299999999999999</v>
      </c>
      <c r="Q301">
        <v>-13.55</v>
      </c>
      <c r="R301" s="130" t="s">
        <v>1008</v>
      </c>
      <c r="S301">
        <v>25.19</v>
      </c>
      <c r="T301" s="130"/>
      <c r="U301">
        <v>1147</v>
      </c>
      <c r="V301">
        <v>1145</v>
      </c>
      <c r="X301" s="130"/>
    </row>
    <row r="302" spans="1:24" x14ac:dyDescent="0.25">
      <c r="A302" s="130" t="s">
        <v>825</v>
      </c>
      <c r="B302">
        <v>300</v>
      </c>
      <c r="C302" s="130" t="s">
        <v>890</v>
      </c>
      <c r="D302" s="130" t="s">
        <v>6</v>
      </c>
      <c r="E302">
        <v>7.05</v>
      </c>
      <c r="F302">
        <v>2.17</v>
      </c>
      <c r="G302">
        <v>378700</v>
      </c>
      <c r="H302">
        <v>2641</v>
      </c>
      <c r="I302">
        <v>5358</v>
      </c>
      <c r="J302">
        <v>24.93</v>
      </c>
      <c r="K302" s="130" t="s">
        <v>1999</v>
      </c>
      <c r="L302">
        <v>0.55000000000000004</v>
      </c>
      <c r="M302" s="130" t="s">
        <v>927</v>
      </c>
      <c r="N302">
        <v>0.28000000000000003</v>
      </c>
      <c r="O302">
        <v>8.8000000000000007</v>
      </c>
      <c r="P302">
        <v>13.47</v>
      </c>
      <c r="Q302">
        <v>9.58</v>
      </c>
      <c r="R302" s="130" t="s">
        <v>1058</v>
      </c>
      <c r="S302">
        <v>42.56</v>
      </c>
      <c r="T302" s="130"/>
      <c r="U302">
        <v>605</v>
      </c>
      <c r="V302">
        <v>626</v>
      </c>
      <c r="X302" s="130"/>
    </row>
    <row r="303" spans="1:24" x14ac:dyDescent="0.25">
      <c r="A303" s="130" t="s">
        <v>504</v>
      </c>
      <c r="B303">
        <v>301</v>
      </c>
      <c r="C303" s="130" t="s">
        <v>881</v>
      </c>
      <c r="D303" s="130" t="s">
        <v>6</v>
      </c>
      <c r="E303">
        <v>1.1399999999999999</v>
      </c>
      <c r="F303">
        <v>0</v>
      </c>
      <c r="G303">
        <v>959988</v>
      </c>
      <c r="H303">
        <v>108127</v>
      </c>
      <c r="I303">
        <v>4788</v>
      </c>
      <c r="K303" s="130" t="s">
        <v>897</v>
      </c>
      <c r="M303" s="130"/>
      <c r="N303">
        <v>0</v>
      </c>
      <c r="R303" s="130"/>
      <c r="T303" s="130"/>
      <c r="X303" s="130"/>
    </row>
    <row r="304" spans="1:24" x14ac:dyDescent="0.25">
      <c r="A304" s="130" t="s">
        <v>503</v>
      </c>
      <c r="B304">
        <v>302</v>
      </c>
      <c r="C304" s="130" t="s">
        <v>890</v>
      </c>
      <c r="D304" s="130" t="s">
        <v>3642</v>
      </c>
      <c r="E304">
        <v>402</v>
      </c>
      <c r="F304">
        <v>0</v>
      </c>
      <c r="G304">
        <v>0</v>
      </c>
      <c r="H304">
        <v>0</v>
      </c>
      <c r="I304">
        <v>283996</v>
      </c>
      <c r="J304">
        <v>925.07</v>
      </c>
      <c r="K304" s="130" t="s">
        <v>3208</v>
      </c>
      <c r="M304" s="130"/>
      <c r="N304">
        <v>0.43</v>
      </c>
      <c r="O304">
        <v>25.17</v>
      </c>
      <c r="P304">
        <v>34.21</v>
      </c>
      <c r="Q304">
        <v>18.84</v>
      </c>
      <c r="R304" s="130"/>
      <c r="S304">
        <v>27.86</v>
      </c>
      <c r="T304" s="130"/>
      <c r="U304">
        <v>626</v>
      </c>
      <c r="V304">
        <v>626</v>
      </c>
      <c r="W304">
        <v>-17.32</v>
      </c>
      <c r="X304" s="130"/>
    </row>
    <row r="305" spans="1:24" x14ac:dyDescent="0.25">
      <c r="A305" s="130" t="s">
        <v>502</v>
      </c>
      <c r="B305">
        <v>303</v>
      </c>
      <c r="C305" s="130" t="s">
        <v>881</v>
      </c>
      <c r="D305" s="130" t="s">
        <v>6</v>
      </c>
      <c r="E305">
        <v>24.7</v>
      </c>
      <c r="F305">
        <v>2.0699999999999998</v>
      </c>
      <c r="G305">
        <v>460600</v>
      </c>
      <c r="H305">
        <v>11323</v>
      </c>
      <c r="I305">
        <v>4305</v>
      </c>
      <c r="J305">
        <v>16.920000000000002</v>
      </c>
      <c r="K305" s="130" t="s">
        <v>921</v>
      </c>
      <c r="L305">
        <v>0.72</v>
      </c>
      <c r="M305" s="130" t="s">
        <v>1046</v>
      </c>
      <c r="N305">
        <v>1.46</v>
      </c>
      <c r="O305">
        <v>15.16</v>
      </c>
      <c r="P305">
        <v>18.91</v>
      </c>
      <c r="Q305">
        <v>20.11</v>
      </c>
      <c r="R305" s="130" t="s">
        <v>1821</v>
      </c>
      <c r="S305">
        <v>45</v>
      </c>
      <c r="T305" s="130"/>
      <c r="U305">
        <v>405</v>
      </c>
      <c r="V305">
        <v>363</v>
      </c>
      <c r="W305">
        <v>1.1299999999999999</v>
      </c>
      <c r="X305" s="130"/>
    </row>
    <row r="306" spans="1:24" x14ac:dyDescent="0.25">
      <c r="A306" s="130" t="s">
        <v>501</v>
      </c>
      <c r="B306">
        <v>304</v>
      </c>
      <c r="C306" s="130" t="s">
        <v>881</v>
      </c>
      <c r="D306" s="130" t="s">
        <v>6</v>
      </c>
      <c r="E306">
        <v>1.45</v>
      </c>
      <c r="F306">
        <v>0.69</v>
      </c>
      <c r="G306">
        <v>778103</v>
      </c>
      <c r="H306">
        <v>110106</v>
      </c>
      <c r="I306">
        <v>3096</v>
      </c>
      <c r="J306">
        <v>44.92</v>
      </c>
      <c r="K306" s="130" t="s">
        <v>3532</v>
      </c>
      <c r="M306" s="130"/>
      <c r="N306">
        <v>0.03</v>
      </c>
      <c r="R306" s="130"/>
      <c r="T306" s="130"/>
      <c r="U306">
        <v>658</v>
      </c>
      <c r="V306">
        <v>890</v>
      </c>
      <c r="W306">
        <v>-10.77</v>
      </c>
      <c r="X306" s="130"/>
    </row>
    <row r="307" spans="1:24" x14ac:dyDescent="0.25">
      <c r="A307" s="130" t="s">
        <v>500</v>
      </c>
      <c r="B307">
        <v>305</v>
      </c>
      <c r="C307" s="130" t="s">
        <v>881</v>
      </c>
      <c r="D307" s="130" t="s">
        <v>6</v>
      </c>
      <c r="E307">
        <v>15</v>
      </c>
      <c r="F307">
        <v>3.45</v>
      </c>
      <c r="G307">
        <v>5039500</v>
      </c>
      <c r="H307">
        <v>75511</v>
      </c>
      <c r="I307">
        <v>15300</v>
      </c>
      <c r="J307">
        <v>26.76</v>
      </c>
      <c r="K307" s="130" t="s">
        <v>3015</v>
      </c>
      <c r="M307" s="130" t="s">
        <v>883</v>
      </c>
      <c r="N307">
        <v>0.56000000000000005</v>
      </c>
      <c r="O307">
        <v>7.42</v>
      </c>
      <c r="P307">
        <v>16.68</v>
      </c>
      <c r="Q307">
        <v>10.52</v>
      </c>
      <c r="R307" s="130" t="s">
        <v>1911</v>
      </c>
      <c r="S307">
        <v>45.68</v>
      </c>
      <c r="T307" s="130"/>
      <c r="U307">
        <v>573</v>
      </c>
      <c r="V307">
        <v>709</v>
      </c>
      <c r="W307">
        <v>-0.01</v>
      </c>
      <c r="X307" s="130"/>
    </row>
    <row r="308" spans="1:24" x14ac:dyDescent="0.25">
      <c r="A308" s="130" t="s">
        <v>499</v>
      </c>
      <c r="B308">
        <v>306</v>
      </c>
      <c r="C308" s="130" t="s">
        <v>881</v>
      </c>
      <c r="D308" s="130" t="s">
        <v>6</v>
      </c>
      <c r="E308">
        <v>1.84</v>
      </c>
      <c r="F308">
        <v>5.14</v>
      </c>
      <c r="G308">
        <v>591600</v>
      </c>
      <c r="H308">
        <v>1072</v>
      </c>
      <c r="I308">
        <v>700</v>
      </c>
      <c r="K308" s="130" t="s">
        <v>2338</v>
      </c>
      <c r="M308" s="130"/>
      <c r="N308">
        <v>0</v>
      </c>
      <c r="O308">
        <v>-4.21</v>
      </c>
      <c r="P308">
        <v>-20.38</v>
      </c>
      <c r="Q308">
        <v>-4.46</v>
      </c>
      <c r="R308" s="130"/>
      <c r="S308">
        <v>49.61</v>
      </c>
      <c r="T308" s="130"/>
      <c r="X308" s="130"/>
    </row>
    <row r="309" spans="1:24" x14ac:dyDescent="0.25">
      <c r="A309" s="130" t="s">
        <v>498</v>
      </c>
      <c r="B309">
        <v>307</v>
      </c>
      <c r="C309" s="130" t="s">
        <v>881</v>
      </c>
      <c r="D309" s="130" t="s">
        <v>6</v>
      </c>
      <c r="E309">
        <v>4.5</v>
      </c>
      <c r="F309">
        <v>6.64</v>
      </c>
      <c r="G309">
        <v>15335800</v>
      </c>
      <c r="H309">
        <v>68551</v>
      </c>
      <c r="I309">
        <v>3960</v>
      </c>
      <c r="J309">
        <v>13.52</v>
      </c>
      <c r="K309" s="130" t="s">
        <v>2293</v>
      </c>
      <c r="M309" s="130" t="s">
        <v>934</v>
      </c>
      <c r="N309">
        <v>0.33</v>
      </c>
      <c r="O309">
        <v>23.99</v>
      </c>
      <c r="P309">
        <v>28.17</v>
      </c>
      <c r="Q309">
        <v>16.559999999999999</v>
      </c>
      <c r="R309" s="130" t="s">
        <v>3574</v>
      </c>
      <c r="S309">
        <v>72.489999999999995</v>
      </c>
      <c r="T309" s="130"/>
      <c r="U309">
        <v>282</v>
      </c>
      <c r="V309">
        <v>257</v>
      </c>
      <c r="W309">
        <v>5.65</v>
      </c>
      <c r="X309" s="130"/>
    </row>
    <row r="310" spans="1:24" x14ac:dyDescent="0.25">
      <c r="A310" s="130" t="s">
        <v>497</v>
      </c>
      <c r="B310">
        <v>308</v>
      </c>
      <c r="C310" s="130" t="s">
        <v>881</v>
      </c>
      <c r="D310" s="130" t="s">
        <v>6</v>
      </c>
      <c r="E310">
        <v>2.12</v>
      </c>
      <c r="F310">
        <v>-2.75</v>
      </c>
      <c r="G310">
        <v>8256400</v>
      </c>
      <c r="H310">
        <v>17539</v>
      </c>
      <c r="I310">
        <v>589</v>
      </c>
      <c r="K310" s="130" t="s">
        <v>3214</v>
      </c>
      <c r="M310" s="130"/>
      <c r="N310">
        <v>0</v>
      </c>
      <c r="O310">
        <v>-9.32</v>
      </c>
      <c r="P310">
        <v>-24.99</v>
      </c>
      <c r="Q310">
        <v>-12.15</v>
      </c>
      <c r="R310" s="130"/>
      <c r="S310">
        <v>32.159999999999997</v>
      </c>
      <c r="T310" s="130"/>
      <c r="X310" s="130"/>
    </row>
    <row r="311" spans="1:24" x14ac:dyDescent="0.25">
      <c r="A311" s="130" t="s">
        <v>496</v>
      </c>
      <c r="B311">
        <v>309</v>
      </c>
      <c r="C311" s="130" t="s">
        <v>890</v>
      </c>
      <c r="D311" s="130" t="s">
        <v>6</v>
      </c>
      <c r="E311">
        <v>144.5</v>
      </c>
      <c r="F311">
        <v>1.76</v>
      </c>
      <c r="G311">
        <v>15726500</v>
      </c>
      <c r="H311">
        <v>2263015</v>
      </c>
      <c r="I311">
        <v>342368</v>
      </c>
      <c r="J311">
        <v>8.86</v>
      </c>
      <c r="K311" s="130" t="s">
        <v>994</v>
      </c>
      <c r="M311" s="130" t="s">
        <v>1043</v>
      </c>
      <c r="N311">
        <v>16.3</v>
      </c>
      <c r="O311">
        <v>1.71</v>
      </c>
      <c r="P311">
        <v>8.2200000000000006</v>
      </c>
      <c r="Q311">
        <v>17.13</v>
      </c>
      <c r="R311" s="130" t="s">
        <v>3575</v>
      </c>
      <c r="S311">
        <v>79.86</v>
      </c>
      <c r="T311" s="130"/>
      <c r="U311">
        <v>480</v>
      </c>
      <c r="V311">
        <v>677</v>
      </c>
      <c r="W311">
        <v>-14.52</v>
      </c>
      <c r="X311" s="130"/>
    </row>
    <row r="312" spans="1:24" x14ac:dyDescent="0.25">
      <c r="A312" s="130" t="s">
        <v>495</v>
      </c>
      <c r="B312">
        <v>310</v>
      </c>
      <c r="C312" s="130" t="s">
        <v>881</v>
      </c>
      <c r="D312" s="130" t="s">
        <v>6</v>
      </c>
      <c r="E312">
        <v>4.34</v>
      </c>
      <c r="F312">
        <v>1.4</v>
      </c>
      <c r="G312">
        <v>158800</v>
      </c>
      <c r="H312">
        <v>690</v>
      </c>
      <c r="I312">
        <v>2604</v>
      </c>
      <c r="K312" s="130" t="s">
        <v>967</v>
      </c>
      <c r="M312" s="130"/>
      <c r="N312">
        <v>0</v>
      </c>
      <c r="O312">
        <v>0.97</v>
      </c>
      <c r="P312">
        <v>-6.72</v>
      </c>
      <c r="Q312">
        <v>11.16</v>
      </c>
      <c r="R312" s="130"/>
      <c r="S312">
        <v>37.590000000000003</v>
      </c>
      <c r="T312" s="130"/>
      <c r="X312" s="130"/>
    </row>
    <row r="313" spans="1:24" x14ac:dyDescent="0.25">
      <c r="A313" s="130" t="s">
        <v>494</v>
      </c>
      <c r="B313">
        <v>311</v>
      </c>
      <c r="C313" s="130" t="s">
        <v>881</v>
      </c>
      <c r="D313" s="130" t="s">
        <v>82</v>
      </c>
      <c r="E313">
        <v>0.18</v>
      </c>
      <c r="F313">
        <v>0</v>
      </c>
      <c r="G313">
        <v>0</v>
      </c>
      <c r="H313">
        <v>0</v>
      </c>
      <c r="I313">
        <v>158</v>
      </c>
      <c r="K313" s="130" t="s">
        <v>1008</v>
      </c>
      <c r="L313">
        <v>3.23</v>
      </c>
      <c r="M313" s="130"/>
      <c r="N313">
        <v>0</v>
      </c>
      <c r="O313">
        <v>-2.57</v>
      </c>
      <c r="P313">
        <v>-17.21</v>
      </c>
      <c r="Q313">
        <v>8.9499999999999993</v>
      </c>
      <c r="R313" s="130"/>
      <c r="S313">
        <v>53</v>
      </c>
      <c r="T313" s="130"/>
      <c r="X313" s="130"/>
    </row>
    <row r="314" spans="1:24" x14ac:dyDescent="0.25">
      <c r="A314" s="130" t="s">
        <v>493</v>
      </c>
      <c r="B314">
        <v>312</v>
      </c>
      <c r="C314" s="130" t="s">
        <v>881</v>
      </c>
      <c r="D314" s="130" t="s">
        <v>6</v>
      </c>
      <c r="E314">
        <v>8.4</v>
      </c>
      <c r="F314">
        <v>1.2</v>
      </c>
      <c r="G314">
        <v>102000</v>
      </c>
      <c r="H314">
        <v>848</v>
      </c>
      <c r="I314">
        <v>2100</v>
      </c>
      <c r="J314">
        <v>9.01</v>
      </c>
      <c r="K314" s="130" t="s">
        <v>1009</v>
      </c>
      <c r="M314" s="130" t="s">
        <v>1072</v>
      </c>
      <c r="N314">
        <v>0.93</v>
      </c>
      <c r="O314">
        <v>6.42</v>
      </c>
      <c r="P314">
        <v>10.4</v>
      </c>
      <c r="Q314">
        <v>9.35</v>
      </c>
      <c r="R314" s="130" t="s">
        <v>3576</v>
      </c>
      <c r="S314">
        <v>20.89</v>
      </c>
      <c r="T314" s="130"/>
      <c r="U314">
        <v>418</v>
      </c>
      <c r="V314">
        <v>462</v>
      </c>
      <c r="W314">
        <v>-0.76</v>
      </c>
      <c r="X314" s="130"/>
    </row>
    <row r="315" spans="1:24" x14ac:dyDescent="0.25">
      <c r="A315" s="130" t="s">
        <v>3209</v>
      </c>
      <c r="B315">
        <v>313</v>
      </c>
      <c r="C315" s="130" t="s">
        <v>884</v>
      </c>
      <c r="D315" s="130" t="s">
        <v>6</v>
      </c>
      <c r="E315">
        <v>6.85</v>
      </c>
      <c r="F315">
        <v>12.3</v>
      </c>
      <c r="G315">
        <v>29762600</v>
      </c>
      <c r="H315">
        <v>199543</v>
      </c>
      <c r="I315">
        <v>0</v>
      </c>
      <c r="K315" s="130" t="s">
        <v>900</v>
      </c>
      <c r="M315" s="130" t="s">
        <v>900</v>
      </c>
      <c r="N315">
        <v>0</v>
      </c>
      <c r="O315">
        <v>11.81</v>
      </c>
      <c r="P315">
        <v>12.22</v>
      </c>
      <c r="Q315">
        <v>65.92</v>
      </c>
      <c r="R315" s="130" t="s">
        <v>900</v>
      </c>
      <c r="S315">
        <v>25.19</v>
      </c>
      <c r="T315" s="130"/>
      <c r="X315" s="130"/>
    </row>
    <row r="316" spans="1:24" x14ac:dyDescent="0.25">
      <c r="A316" s="130" t="s">
        <v>492</v>
      </c>
      <c r="B316">
        <v>314</v>
      </c>
      <c r="C316" s="130" t="s">
        <v>881</v>
      </c>
      <c r="D316" s="130" t="s">
        <v>6</v>
      </c>
      <c r="E316">
        <v>62.25</v>
      </c>
      <c r="F316">
        <v>0.81</v>
      </c>
      <c r="G316">
        <v>11700100</v>
      </c>
      <c r="H316">
        <v>730331</v>
      </c>
      <c r="I316">
        <v>73566</v>
      </c>
      <c r="J316">
        <v>29.28</v>
      </c>
      <c r="K316" s="130" t="s">
        <v>3577</v>
      </c>
      <c r="M316" s="130" t="s">
        <v>963</v>
      </c>
      <c r="N316">
        <v>2.13</v>
      </c>
      <c r="O316">
        <v>13.73</v>
      </c>
      <c r="P316">
        <v>18.93</v>
      </c>
      <c r="Q316">
        <v>12.9</v>
      </c>
      <c r="R316" s="130" t="s">
        <v>1922</v>
      </c>
      <c r="S316">
        <v>59.04</v>
      </c>
      <c r="T316" s="130"/>
      <c r="U316">
        <v>557</v>
      </c>
      <c r="V316">
        <v>542</v>
      </c>
      <c r="W316">
        <v>-0.97</v>
      </c>
      <c r="X316" s="130"/>
    </row>
    <row r="317" spans="1:24" x14ac:dyDescent="0.25">
      <c r="A317" s="130" t="s">
        <v>491</v>
      </c>
      <c r="B317">
        <v>315</v>
      </c>
      <c r="C317" s="130" t="s">
        <v>890</v>
      </c>
      <c r="D317" s="130" t="s">
        <v>6</v>
      </c>
      <c r="E317">
        <v>0.81</v>
      </c>
      <c r="F317">
        <v>2.5299999999999998</v>
      </c>
      <c r="G317">
        <v>332300</v>
      </c>
      <c r="H317">
        <v>269</v>
      </c>
      <c r="I317">
        <v>551</v>
      </c>
      <c r="K317" s="130" t="s">
        <v>1035</v>
      </c>
      <c r="M317" s="130"/>
      <c r="N317">
        <v>0</v>
      </c>
      <c r="O317">
        <v>0.43</v>
      </c>
      <c r="P317">
        <v>-0.82</v>
      </c>
      <c r="Q317">
        <v>1.35</v>
      </c>
      <c r="R317" s="130"/>
      <c r="S317">
        <v>36.950000000000003</v>
      </c>
      <c r="T317" s="130"/>
      <c r="X317" s="130"/>
    </row>
    <row r="318" spans="1:24" x14ac:dyDescent="0.25">
      <c r="A318" s="130" t="s">
        <v>490</v>
      </c>
      <c r="B318">
        <v>316</v>
      </c>
      <c r="C318" s="130" t="s">
        <v>890</v>
      </c>
      <c r="D318" s="130" t="s">
        <v>6</v>
      </c>
      <c r="E318">
        <v>85.5</v>
      </c>
      <c r="F318">
        <v>0</v>
      </c>
      <c r="G318">
        <v>0</v>
      </c>
      <c r="H318">
        <v>0</v>
      </c>
      <c r="I318">
        <v>1657</v>
      </c>
      <c r="J318">
        <v>27.1</v>
      </c>
      <c r="K318" s="130" t="s">
        <v>2361</v>
      </c>
      <c r="L318">
        <v>0.25</v>
      </c>
      <c r="M318" s="130"/>
      <c r="N318">
        <v>3.15</v>
      </c>
      <c r="O318">
        <v>12.1</v>
      </c>
      <c r="P318">
        <v>11.89</v>
      </c>
      <c r="Q318">
        <v>11.3</v>
      </c>
      <c r="R318" s="130"/>
      <c r="S318">
        <v>35.94</v>
      </c>
      <c r="T318" s="130"/>
      <c r="U318">
        <v>668</v>
      </c>
      <c r="V318">
        <v>562</v>
      </c>
      <c r="W318">
        <v>-0.27</v>
      </c>
      <c r="X318" s="130"/>
    </row>
    <row r="319" spans="1:24" x14ac:dyDescent="0.25">
      <c r="A319" s="130" t="s">
        <v>826</v>
      </c>
      <c r="B319">
        <v>317</v>
      </c>
      <c r="C319" s="130" t="s">
        <v>884</v>
      </c>
      <c r="D319" s="130" t="s">
        <v>6</v>
      </c>
      <c r="E319">
        <v>20.3</v>
      </c>
      <c r="F319">
        <v>3.57</v>
      </c>
      <c r="G319">
        <v>4611800</v>
      </c>
      <c r="H319">
        <v>93308</v>
      </c>
      <c r="I319">
        <v>35374</v>
      </c>
      <c r="J319">
        <v>753.96</v>
      </c>
      <c r="K319" s="130" t="s">
        <v>3176</v>
      </c>
      <c r="M319" s="130"/>
      <c r="N319">
        <v>0.03</v>
      </c>
      <c r="O319">
        <v>0.63</v>
      </c>
      <c r="P319">
        <v>0.47</v>
      </c>
      <c r="Q319">
        <v>0.24</v>
      </c>
      <c r="R319" s="130" t="s">
        <v>1005</v>
      </c>
      <c r="S319">
        <v>30.3</v>
      </c>
      <c r="T319" s="130"/>
      <c r="U319">
        <v>1166</v>
      </c>
      <c r="V319">
        <v>1206</v>
      </c>
      <c r="X319" s="130"/>
    </row>
    <row r="320" spans="1:24" x14ac:dyDescent="0.25">
      <c r="A320" s="130" t="s">
        <v>489</v>
      </c>
      <c r="B320">
        <v>318</v>
      </c>
      <c r="C320" s="130" t="s">
        <v>881</v>
      </c>
      <c r="D320" s="130" t="s">
        <v>6</v>
      </c>
      <c r="E320">
        <v>5.15</v>
      </c>
      <c r="F320">
        <v>1.98</v>
      </c>
      <c r="G320">
        <v>6013000</v>
      </c>
      <c r="H320">
        <v>30825</v>
      </c>
      <c r="I320">
        <v>10258</v>
      </c>
      <c r="J320">
        <v>7.02</v>
      </c>
      <c r="K320" s="130" t="s">
        <v>1068</v>
      </c>
      <c r="M320" s="130" t="s">
        <v>944</v>
      </c>
      <c r="N320">
        <v>0.73</v>
      </c>
      <c r="O320">
        <v>8.01</v>
      </c>
      <c r="P320">
        <v>19.87</v>
      </c>
      <c r="Q320">
        <v>28.86</v>
      </c>
      <c r="R320" s="130" t="s">
        <v>3211</v>
      </c>
      <c r="S320">
        <v>65.02</v>
      </c>
      <c r="T320" s="130"/>
      <c r="U320">
        <v>191</v>
      </c>
      <c r="V320">
        <v>349</v>
      </c>
      <c r="W320">
        <v>-14.23</v>
      </c>
      <c r="X320" s="130"/>
    </row>
    <row r="321" spans="1:24" x14ac:dyDescent="0.25">
      <c r="A321" s="130" t="s">
        <v>488</v>
      </c>
      <c r="B321">
        <v>319</v>
      </c>
      <c r="C321" s="130" t="s">
        <v>881</v>
      </c>
      <c r="D321" s="130" t="s">
        <v>6</v>
      </c>
      <c r="E321">
        <v>0.45</v>
      </c>
      <c r="F321">
        <v>4.6500000000000004</v>
      </c>
      <c r="G321">
        <v>4428800</v>
      </c>
      <c r="H321">
        <v>1971</v>
      </c>
      <c r="I321">
        <v>1391</v>
      </c>
      <c r="J321">
        <v>18.97</v>
      </c>
      <c r="K321" s="130" t="s">
        <v>1053</v>
      </c>
      <c r="M321" s="130" t="s">
        <v>908</v>
      </c>
      <c r="N321">
        <v>0.02</v>
      </c>
      <c r="O321">
        <v>7.58</v>
      </c>
      <c r="P321">
        <v>6.48</v>
      </c>
      <c r="Q321">
        <v>9.99</v>
      </c>
      <c r="R321" s="130" t="s">
        <v>3578</v>
      </c>
      <c r="S321">
        <v>48.51</v>
      </c>
      <c r="T321" s="130"/>
      <c r="U321">
        <v>732</v>
      </c>
      <c r="V321">
        <v>598</v>
      </c>
      <c r="W321">
        <v>0.04</v>
      </c>
      <c r="X321" s="130"/>
    </row>
    <row r="322" spans="1:24" x14ac:dyDescent="0.25">
      <c r="A322" s="130" t="s">
        <v>827</v>
      </c>
      <c r="B322">
        <v>320</v>
      </c>
      <c r="C322" s="130" t="s">
        <v>884</v>
      </c>
      <c r="D322" s="130" t="s">
        <v>6</v>
      </c>
      <c r="E322">
        <v>7.15</v>
      </c>
      <c r="F322">
        <v>-4.67</v>
      </c>
      <c r="G322">
        <v>4483000</v>
      </c>
      <c r="H322">
        <v>32445</v>
      </c>
      <c r="I322">
        <v>4290</v>
      </c>
      <c r="J322">
        <v>36.18</v>
      </c>
      <c r="K322" s="130" t="s">
        <v>3579</v>
      </c>
      <c r="M322" s="130" t="s">
        <v>904</v>
      </c>
      <c r="N322">
        <v>0.2</v>
      </c>
      <c r="O322">
        <v>10.02</v>
      </c>
      <c r="P322">
        <v>10.24</v>
      </c>
      <c r="Q322">
        <v>11.16</v>
      </c>
      <c r="R322" s="130" t="s">
        <v>3213</v>
      </c>
      <c r="S322">
        <v>34.22</v>
      </c>
      <c r="T322" s="130"/>
      <c r="U322">
        <v>632</v>
      </c>
      <c r="V322">
        <v>554</v>
      </c>
      <c r="X322" s="130"/>
    </row>
    <row r="323" spans="1:24" x14ac:dyDescent="0.25">
      <c r="A323" s="130" t="s">
        <v>828</v>
      </c>
      <c r="B323">
        <v>321</v>
      </c>
      <c r="C323" s="130" t="s">
        <v>884</v>
      </c>
      <c r="D323" s="130" t="s">
        <v>6</v>
      </c>
      <c r="E323">
        <v>2.54</v>
      </c>
      <c r="F323">
        <v>-5.22</v>
      </c>
      <c r="G323">
        <v>482100</v>
      </c>
      <c r="H323">
        <v>1200</v>
      </c>
      <c r="I323">
        <v>584</v>
      </c>
      <c r="J323">
        <v>30.47</v>
      </c>
      <c r="K323" s="130" t="s">
        <v>3227</v>
      </c>
      <c r="L323">
        <v>1.37</v>
      </c>
      <c r="M323" s="130" t="s">
        <v>896</v>
      </c>
      <c r="N323">
        <v>0.08</v>
      </c>
      <c r="O323">
        <v>7.49</v>
      </c>
      <c r="P323">
        <v>11.91</v>
      </c>
      <c r="Q323">
        <v>0.56000000000000005</v>
      </c>
      <c r="R323" s="130" t="s">
        <v>1000</v>
      </c>
      <c r="S323">
        <v>27.96</v>
      </c>
      <c r="T323" s="130"/>
      <c r="U323">
        <v>693</v>
      </c>
      <c r="V323">
        <v>734</v>
      </c>
      <c r="X323" s="130"/>
    </row>
    <row r="324" spans="1:24" x14ac:dyDescent="0.25">
      <c r="A324" s="130" t="s">
        <v>487</v>
      </c>
      <c r="B324">
        <v>322</v>
      </c>
      <c r="C324" s="130" t="s">
        <v>890</v>
      </c>
      <c r="D324" s="130" t="s">
        <v>95</v>
      </c>
      <c r="E324">
        <v>0.74</v>
      </c>
      <c r="F324">
        <v>1.37</v>
      </c>
      <c r="G324">
        <v>222900</v>
      </c>
      <c r="H324">
        <v>159</v>
      </c>
      <c r="I324">
        <v>1110</v>
      </c>
      <c r="K324" s="130" t="s">
        <v>937</v>
      </c>
      <c r="M324" s="130"/>
      <c r="N324">
        <v>0</v>
      </c>
      <c r="O324">
        <v>-5.82</v>
      </c>
      <c r="P324">
        <v>-88.53</v>
      </c>
      <c r="Q324">
        <v>-5.74</v>
      </c>
      <c r="R324" s="130"/>
      <c r="S324">
        <v>44.01</v>
      </c>
      <c r="T324" s="130"/>
      <c r="X324" s="130"/>
    </row>
    <row r="325" spans="1:24" x14ac:dyDescent="0.25">
      <c r="A325" s="130" t="s">
        <v>486</v>
      </c>
      <c r="B325">
        <v>323</v>
      </c>
      <c r="C325" s="130" t="s">
        <v>881</v>
      </c>
      <c r="D325" s="130" t="s">
        <v>6</v>
      </c>
      <c r="E325">
        <v>69.5</v>
      </c>
      <c r="F325">
        <v>0.36</v>
      </c>
      <c r="G325">
        <v>4742800</v>
      </c>
      <c r="H325">
        <v>329236</v>
      </c>
      <c r="I325">
        <v>58849</v>
      </c>
      <c r="J325">
        <v>8.51</v>
      </c>
      <c r="K325" s="130" t="s">
        <v>1057</v>
      </c>
      <c r="M325" s="130" t="s">
        <v>1050</v>
      </c>
      <c r="N325">
        <v>8.17</v>
      </c>
      <c r="O325">
        <v>2.89</v>
      </c>
      <c r="P325">
        <v>13.68</v>
      </c>
      <c r="Q325">
        <v>28.02</v>
      </c>
      <c r="R325" s="130" t="s">
        <v>2354</v>
      </c>
      <c r="S325">
        <v>92.73</v>
      </c>
      <c r="T325" s="130"/>
      <c r="U325">
        <v>315</v>
      </c>
      <c r="V325">
        <v>624</v>
      </c>
      <c r="W325">
        <v>3.25</v>
      </c>
      <c r="X325" s="130"/>
    </row>
    <row r="326" spans="1:24" x14ac:dyDescent="0.25">
      <c r="A326" s="130" t="s">
        <v>485</v>
      </c>
      <c r="B326">
        <v>324</v>
      </c>
      <c r="C326" s="130" t="s">
        <v>881</v>
      </c>
      <c r="D326" s="130" t="s">
        <v>6</v>
      </c>
      <c r="E326">
        <v>0.56999999999999995</v>
      </c>
      <c r="F326">
        <v>1.79</v>
      </c>
      <c r="G326">
        <v>8277100</v>
      </c>
      <c r="H326">
        <v>4690</v>
      </c>
      <c r="I326">
        <v>684</v>
      </c>
      <c r="K326" s="130" t="s">
        <v>1012</v>
      </c>
      <c r="M326" s="130"/>
      <c r="N326">
        <v>0</v>
      </c>
      <c r="O326">
        <v>-2.19</v>
      </c>
      <c r="P326">
        <v>-7.21</v>
      </c>
      <c r="Q326">
        <v>-3.92</v>
      </c>
      <c r="R326" s="130"/>
      <c r="S326">
        <v>68.78</v>
      </c>
      <c r="T326" s="130"/>
      <c r="X326" s="130"/>
    </row>
    <row r="327" spans="1:24" x14ac:dyDescent="0.25">
      <c r="A327" s="130" t="s">
        <v>484</v>
      </c>
      <c r="B327">
        <v>325</v>
      </c>
      <c r="C327" s="130" t="s">
        <v>881</v>
      </c>
      <c r="D327" s="130" t="s">
        <v>6</v>
      </c>
      <c r="E327">
        <v>3.74</v>
      </c>
      <c r="F327">
        <v>4.47</v>
      </c>
      <c r="G327">
        <v>13183000</v>
      </c>
      <c r="H327">
        <v>48916</v>
      </c>
      <c r="I327">
        <v>16494</v>
      </c>
      <c r="J327">
        <v>25.8</v>
      </c>
      <c r="K327" s="130" t="s">
        <v>926</v>
      </c>
      <c r="M327" s="130" t="s">
        <v>888</v>
      </c>
      <c r="N327">
        <v>0.14000000000000001</v>
      </c>
      <c r="O327">
        <v>2.71</v>
      </c>
      <c r="P327">
        <v>3.25</v>
      </c>
      <c r="Q327">
        <v>9.6199999999999992</v>
      </c>
      <c r="R327" s="130"/>
      <c r="S327">
        <v>27.02</v>
      </c>
      <c r="T327" s="130"/>
      <c r="U327">
        <v>915</v>
      </c>
      <c r="V327">
        <v>930</v>
      </c>
      <c r="W327">
        <v>-3.53</v>
      </c>
      <c r="X327" s="130"/>
    </row>
    <row r="328" spans="1:24" x14ac:dyDescent="0.25">
      <c r="A328" s="130" t="s">
        <v>483</v>
      </c>
      <c r="B328">
        <v>326</v>
      </c>
      <c r="C328" s="130" t="s">
        <v>881</v>
      </c>
      <c r="D328" s="130" t="s">
        <v>6</v>
      </c>
      <c r="E328">
        <v>14.4</v>
      </c>
      <c r="F328">
        <v>-0.69</v>
      </c>
      <c r="G328">
        <v>58223300</v>
      </c>
      <c r="H328">
        <v>834520</v>
      </c>
      <c r="I328">
        <v>201255</v>
      </c>
      <c r="J328">
        <v>9.33</v>
      </c>
      <c r="K328" s="130" t="s">
        <v>981</v>
      </c>
      <c r="M328" s="130" t="s">
        <v>1055</v>
      </c>
      <c r="N328">
        <v>1.54</v>
      </c>
      <c r="O328">
        <v>1.61</v>
      </c>
      <c r="P328">
        <v>7.06</v>
      </c>
      <c r="Q328">
        <v>27.84</v>
      </c>
      <c r="R328" s="130" t="s">
        <v>1902</v>
      </c>
      <c r="S328">
        <v>44.93</v>
      </c>
      <c r="T328" s="130"/>
      <c r="U328">
        <v>529</v>
      </c>
      <c r="V328">
        <v>693</v>
      </c>
      <c r="W328">
        <v>-37.82</v>
      </c>
      <c r="X328" s="130"/>
    </row>
    <row r="329" spans="1:24" x14ac:dyDescent="0.25">
      <c r="A329" s="130" t="s">
        <v>482</v>
      </c>
      <c r="B329">
        <v>327</v>
      </c>
      <c r="C329" s="130" t="s">
        <v>881</v>
      </c>
      <c r="D329" s="130" t="s">
        <v>6</v>
      </c>
      <c r="E329">
        <v>59</v>
      </c>
      <c r="F329">
        <v>2.16</v>
      </c>
      <c r="G329">
        <v>6966700</v>
      </c>
      <c r="H329">
        <v>411937</v>
      </c>
      <c r="I329">
        <v>152122</v>
      </c>
      <c r="J329">
        <v>25.88</v>
      </c>
      <c r="K329" s="130" t="s">
        <v>3537</v>
      </c>
      <c r="M329" s="130" t="s">
        <v>963</v>
      </c>
      <c r="N329">
        <v>2.2799999999999998</v>
      </c>
      <c r="O329">
        <v>10.32</v>
      </c>
      <c r="P329">
        <v>22.6</v>
      </c>
      <c r="Q329">
        <v>32.57</v>
      </c>
      <c r="R329" s="130" t="s">
        <v>1989</v>
      </c>
      <c r="S329">
        <v>40.65</v>
      </c>
      <c r="T329" s="130"/>
      <c r="U329">
        <v>479</v>
      </c>
      <c r="V329">
        <v>618</v>
      </c>
      <c r="W329">
        <v>0.81</v>
      </c>
      <c r="X329" s="130"/>
    </row>
    <row r="330" spans="1:24" x14ac:dyDescent="0.25">
      <c r="A330" s="130" t="s">
        <v>481</v>
      </c>
      <c r="B330">
        <v>328</v>
      </c>
      <c r="C330" s="130" t="s">
        <v>881</v>
      </c>
      <c r="D330" s="130" t="s">
        <v>6</v>
      </c>
      <c r="E330">
        <v>4.78</v>
      </c>
      <c r="F330">
        <v>1.7</v>
      </c>
      <c r="G330">
        <v>267100</v>
      </c>
      <c r="H330">
        <v>1274</v>
      </c>
      <c r="I330">
        <v>18451</v>
      </c>
      <c r="K330" s="130" t="s">
        <v>2304</v>
      </c>
      <c r="M330" s="130" t="s">
        <v>904</v>
      </c>
      <c r="N330">
        <v>0</v>
      </c>
      <c r="O330">
        <v>-6.61</v>
      </c>
      <c r="P330">
        <v>-15.89</v>
      </c>
      <c r="Q330">
        <v>-22.98</v>
      </c>
      <c r="R330" s="130" t="s">
        <v>3168</v>
      </c>
      <c r="S330">
        <v>20.81</v>
      </c>
      <c r="T330" s="130"/>
      <c r="X330" s="130"/>
    </row>
    <row r="331" spans="1:24" x14ac:dyDescent="0.25">
      <c r="A331" s="130" t="s">
        <v>480</v>
      </c>
      <c r="B331">
        <v>329</v>
      </c>
      <c r="C331" s="130" t="s">
        <v>890</v>
      </c>
      <c r="D331" s="130" t="s">
        <v>6</v>
      </c>
      <c r="E331">
        <v>2.7</v>
      </c>
      <c r="F331">
        <v>0</v>
      </c>
      <c r="G331">
        <v>622400</v>
      </c>
      <c r="H331">
        <v>1695</v>
      </c>
      <c r="I331">
        <v>1161</v>
      </c>
      <c r="J331">
        <v>20.25</v>
      </c>
      <c r="K331" s="130" t="s">
        <v>3580</v>
      </c>
      <c r="M331" s="130" t="s">
        <v>934</v>
      </c>
      <c r="N331">
        <v>0.13</v>
      </c>
      <c r="O331">
        <v>10.63</v>
      </c>
      <c r="P331">
        <v>10.95</v>
      </c>
      <c r="Q331">
        <v>10.8</v>
      </c>
      <c r="R331" s="130" t="s">
        <v>1405</v>
      </c>
      <c r="S331">
        <v>33.49</v>
      </c>
      <c r="T331" s="130"/>
      <c r="U331">
        <v>613</v>
      </c>
      <c r="V331">
        <v>516</v>
      </c>
      <c r="X331" s="130"/>
    </row>
    <row r="332" spans="1:24" x14ac:dyDescent="0.25">
      <c r="A332" s="130" t="s">
        <v>479</v>
      </c>
      <c r="B332">
        <v>330</v>
      </c>
      <c r="C332" s="130" t="s">
        <v>890</v>
      </c>
      <c r="D332" s="130" t="s">
        <v>6</v>
      </c>
      <c r="E332">
        <v>2.52</v>
      </c>
      <c r="F332">
        <v>0.8</v>
      </c>
      <c r="G332">
        <v>249900</v>
      </c>
      <c r="H332">
        <v>625</v>
      </c>
      <c r="I332">
        <v>1730</v>
      </c>
      <c r="J332">
        <v>11.11</v>
      </c>
      <c r="K332" s="130" t="s">
        <v>1988</v>
      </c>
      <c r="M332" s="130" t="s">
        <v>894</v>
      </c>
      <c r="N332">
        <v>0.23</v>
      </c>
      <c r="O332">
        <v>14.16</v>
      </c>
      <c r="P332">
        <v>27.86</v>
      </c>
      <c r="Q332">
        <v>14.46</v>
      </c>
      <c r="R332" s="130" t="s">
        <v>2363</v>
      </c>
      <c r="S332">
        <v>42.59</v>
      </c>
      <c r="T332" s="130"/>
      <c r="U332">
        <v>227</v>
      </c>
      <c r="V332">
        <v>267</v>
      </c>
      <c r="X332" s="130"/>
    </row>
    <row r="333" spans="1:24" x14ac:dyDescent="0.25">
      <c r="A333" s="130" t="s">
        <v>478</v>
      </c>
      <c r="B333">
        <v>331</v>
      </c>
      <c r="C333" s="130" t="s">
        <v>890</v>
      </c>
      <c r="D333" s="130" t="s">
        <v>6</v>
      </c>
      <c r="E333">
        <v>255</v>
      </c>
      <c r="F333">
        <v>1.59</v>
      </c>
      <c r="G333">
        <v>100</v>
      </c>
      <c r="H333">
        <v>26</v>
      </c>
      <c r="I333">
        <v>1530</v>
      </c>
      <c r="J333">
        <v>17.05</v>
      </c>
      <c r="K333" s="130" t="s">
        <v>1323</v>
      </c>
      <c r="M333" s="130" t="s">
        <v>1037</v>
      </c>
      <c r="N333">
        <v>14.96</v>
      </c>
      <c r="O333">
        <v>13.46</v>
      </c>
      <c r="P333">
        <v>12.27</v>
      </c>
      <c r="Q333">
        <v>28.65</v>
      </c>
      <c r="R333" s="130" t="s">
        <v>1994</v>
      </c>
      <c r="S333">
        <v>66.14</v>
      </c>
      <c r="T333" s="130"/>
      <c r="U333">
        <v>522</v>
      </c>
      <c r="V333">
        <v>399</v>
      </c>
      <c r="W333">
        <v>1.36</v>
      </c>
      <c r="X333" s="130"/>
    </row>
    <row r="334" spans="1:24" x14ac:dyDescent="0.25">
      <c r="A334" s="130" t="s">
        <v>2389</v>
      </c>
      <c r="B334">
        <v>332</v>
      </c>
      <c r="C334" s="130" t="s">
        <v>881</v>
      </c>
      <c r="D334" s="130" t="s">
        <v>95</v>
      </c>
      <c r="E334">
        <v>2.02</v>
      </c>
      <c r="F334">
        <v>1.51</v>
      </c>
      <c r="G334">
        <v>2854700</v>
      </c>
      <c r="H334">
        <v>6139</v>
      </c>
      <c r="I334">
        <v>4130</v>
      </c>
      <c r="K334" s="130" t="s">
        <v>1770</v>
      </c>
      <c r="M334" s="130"/>
      <c r="N334">
        <v>0</v>
      </c>
      <c r="O334">
        <v>-4.49</v>
      </c>
      <c r="P334">
        <v>-28.88</v>
      </c>
      <c r="Q334">
        <v>-78.44</v>
      </c>
      <c r="R334" s="130"/>
      <c r="S334">
        <v>13.26</v>
      </c>
      <c r="T334" s="130"/>
      <c r="X334" s="130"/>
    </row>
    <row r="335" spans="1:24" x14ac:dyDescent="0.25">
      <c r="A335" s="130" t="s">
        <v>477</v>
      </c>
      <c r="B335">
        <v>333</v>
      </c>
      <c r="C335" s="130" t="s">
        <v>890</v>
      </c>
      <c r="D335" s="130" t="s">
        <v>6</v>
      </c>
      <c r="E335">
        <v>2.8</v>
      </c>
      <c r="F335">
        <v>-6.67</v>
      </c>
      <c r="G335">
        <v>3122300</v>
      </c>
      <c r="H335">
        <v>8643</v>
      </c>
      <c r="I335">
        <v>1321</v>
      </c>
      <c r="J335">
        <v>15.89</v>
      </c>
      <c r="K335" s="130" t="s">
        <v>3193</v>
      </c>
      <c r="M335" s="130" t="s">
        <v>904</v>
      </c>
      <c r="N335">
        <v>0.18</v>
      </c>
      <c r="O335">
        <v>13.44</v>
      </c>
      <c r="P335">
        <v>16.46</v>
      </c>
      <c r="Q335">
        <v>8.98</v>
      </c>
      <c r="R335" s="130" t="s">
        <v>1418</v>
      </c>
      <c r="S335">
        <v>41.48</v>
      </c>
      <c r="T335" s="130"/>
      <c r="U335">
        <v>427</v>
      </c>
      <c r="V335">
        <v>380</v>
      </c>
      <c r="W335">
        <v>-1.33</v>
      </c>
      <c r="X335" s="130"/>
    </row>
    <row r="336" spans="1:24" x14ac:dyDescent="0.25">
      <c r="A336" s="130" t="s">
        <v>476</v>
      </c>
      <c r="B336">
        <v>334</v>
      </c>
      <c r="C336" s="130" t="s">
        <v>890</v>
      </c>
      <c r="D336" s="130" t="s">
        <v>6</v>
      </c>
      <c r="E336">
        <v>364</v>
      </c>
      <c r="F336">
        <v>-0.27</v>
      </c>
      <c r="G336">
        <v>1500</v>
      </c>
      <c r="H336">
        <v>546</v>
      </c>
      <c r="I336">
        <v>7207</v>
      </c>
      <c r="J336">
        <v>12.41</v>
      </c>
      <c r="K336" s="130" t="s">
        <v>967</v>
      </c>
      <c r="M336" s="130" t="s">
        <v>1309</v>
      </c>
      <c r="N336">
        <v>29.34</v>
      </c>
      <c r="O336">
        <v>7.05</v>
      </c>
      <c r="P336">
        <v>8.1300000000000008</v>
      </c>
      <c r="Q336">
        <v>6.69</v>
      </c>
      <c r="R336" s="130" t="s">
        <v>3581</v>
      </c>
      <c r="S336">
        <v>29.5</v>
      </c>
      <c r="T336" s="130"/>
      <c r="U336">
        <v>563</v>
      </c>
      <c r="V336">
        <v>511</v>
      </c>
      <c r="W336">
        <v>0.19</v>
      </c>
      <c r="X336" s="130"/>
    </row>
    <row r="337" spans="1:24" x14ac:dyDescent="0.25">
      <c r="A337" s="130" t="s">
        <v>475</v>
      </c>
      <c r="B337">
        <v>335</v>
      </c>
      <c r="C337" s="130" t="s">
        <v>881</v>
      </c>
      <c r="D337" s="130" t="s">
        <v>6</v>
      </c>
      <c r="E337">
        <v>1.99</v>
      </c>
      <c r="F337">
        <v>0.51</v>
      </c>
      <c r="G337">
        <v>54400</v>
      </c>
      <c r="H337">
        <v>109</v>
      </c>
      <c r="I337">
        <v>979</v>
      </c>
      <c r="J337">
        <v>17.41</v>
      </c>
      <c r="K337" s="130" t="s">
        <v>1040</v>
      </c>
      <c r="M337" s="130" t="s">
        <v>1036</v>
      </c>
      <c r="N337">
        <v>0.11</v>
      </c>
      <c r="O337">
        <v>3.16</v>
      </c>
      <c r="P337">
        <v>4.8099999999999996</v>
      </c>
      <c r="Q337">
        <v>1.17</v>
      </c>
      <c r="R337" s="130" t="s">
        <v>2401</v>
      </c>
      <c r="S337">
        <v>36.1</v>
      </c>
      <c r="T337" s="130"/>
      <c r="U337">
        <v>761</v>
      </c>
      <c r="V337">
        <v>789</v>
      </c>
      <c r="W337">
        <v>1.47</v>
      </c>
      <c r="X337" s="130"/>
    </row>
    <row r="338" spans="1:24" x14ac:dyDescent="0.25">
      <c r="A338" s="130" t="s">
        <v>474</v>
      </c>
      <c r="B338">
        <v>336</v>
      </c>
      <c r="C338" s="130" t="s">
        <v>881</v>
      </c>
      <c r="D338" s="130" t="s">
        <v>6</v>
      </c>
      <c r="E338">
        <v>9.0500000000000007</v>
      </c>
      <c r="F338">
        <v>-0.55000000000000004</v>
      </c>
      <c r="G338">
        <v>813100</v>
      </c>
      <c r="H338">
        <v>7301</v>
      </c>
      <c r="I338">
        <v>8371</v>
      </c>
      <c r="J338">
        <v>6.03</v>
      </c>
      <c r="K338" s="130" t="s">
        <v>954</v>
      </c>
      <c r="M338" s="130" t="s">
        <v>1321</v>
      </c>
      <c r="N338">
        <v>1.5</v>
      </c>
      <c r="O338">
        <v>13.64</v>
      </c>
      <c r="P338">
        <v>17.670000000000002</v>
      </c>
      <c r="Q338">
        <v>21.08</v>
      </c>
      <c r="R338" s="130" t="s">
        <v>3581</v>
      </c>
      <c r="S338">
        <v>31.61</v>
      </c>
      <c r="T338" s="130"/>
      <c r="U338">
        <v>196</v>
      </c>
      <c r="V338">
        <v>159</v>
      </c>
      <c r="W338">
        <v>0.28000000000000003</v>
      </c>
      <c r="X338" s="130"/>
    </row>
    <row r="339" spans="1:24" x14ac:dyDescent="0.25">
      <c r="A339" s="130" t="s">
        <v>473</v>
      </c>
      <c r="B339">
        <v>337</v>
      </c>
      <c r="C339" s="130" t="s">
        <v>881</v>
      </c>
      <c r="D339" s="130" t="s">
        <v>6</v>
      </c>
      <c r="E339">
        <v>18.7</v>
      </c>
      <c r="F339">
        <v>2.19</v>
      </c>
      <c r="G339">
        <v>3458200</v>
      </c>
      <c r="H339">
        <v>64522</v>
      </c>
      <c r="I339">
        <v>9817</v>
      </c>
      <c r="J339">
        <v>6.23</v>
      </c>
      <c r="K339" s="130" t="s">
        <v>1989</v>
      </c>
      <c r="M339" s="130" t="s">
        <v>963</v>
      </c>
      <c r="N339">
        <v>3</v>
      </c>
      <c r="O339">
        <v>44.15</v>
      </c>
      <c r="P339">
        <v>35.369999999999997</v>
      </c>
      <c r="Q339">
        <v>20.14</v>
      </c>
      <c r="R339" s="130" t="s">
        <v>3582</v>
      </c>
      <c r="S339">
        <v>24.48</v>
      </c>
      <c r="T339" s="130"/>
      <c r="U339">
        <v>95</v>
      </c>
      <c r="V339">
        <v>53</v>
      </c>
      <c r="W339">
        <v>0.15</v>
      </c>
      <c r="X339" s="130"/>
    </row>
    <row r="340" spans="1:24" x14ac:dyDescent="0.25">
      <c r="A340" s="130" t="s">
        <v>472</v>
      </c>
      <c r="B340">
        <v>338</v>
      </c>
      <c r="C340" s="130" t="s">
        <v>881</v>
      </c>
      <c r="D340" s="130" t="s">
        <v>6</v>
      </c>
      <c r="E340">
        <v>1.58</v>
      </c>
      <c r="F340">
        <v>-4.24</v>
      </c>
      <c r="G340">
        <v>36586700</v>
      </c>
      <c r="H340">
        <v>60502</v>
      </c>
      <c r="I340">
        <v>948</v>
      </c>
      <c r="K340" s="130" t="s">
        <v>3574</v>
      </c>
      <c r="L340">
        <v>1.2</v>
      </c>
      <c r="M340" s="130"/>
      <c r="N340">
        <v>0</v>
      </c>
      <c r="O340">
        <v>1.24</v>
      </c>
      <c r="P340">
        <v>-2.2799999999999998</v>
      </c>
      <c r="Q340">
        <v>8.89</v>
      </c>
      <c r="R340" s="130"/>
      <c r="S340">
        <v>25.18</v>
      </c>
      <c r="T340" s="130"/>
      <c r="X340" s="130"/>
    </row>
    <row r="341" spans="1:24" x14ac:dyDescent="0.25">
      <c r="A341" s="130" t="s">
        <v>471</v>
      </c>
      <c r="B341">
        <v>339</v>
      </c>
      <c r="C341" s="130" t="s">
        <v>881</v>
      </c>
      <c r="D341" s="130" t="s">
        <v>6</v>
      </c>
      <c r="E341">
        <v>2.52</v>
      </c>
      <c r="F341">
        <v>3.28</v>
      </c>
      <c r="G341">
        <v>119300</v>
      </c>
      <c r="H341">
        <v>298</v>
      </c>
      <c r="I341">
        <v>2324</v>
      </c>
      <c r="J341">
        <v>22.38</v>
      </c>
      <c r="K341" s="130" t="s">
        <v>1040</v>
      </c>
      <c r="M341" s="130" t="s">
        <v>922</v>
      </c>
      <c r="N341">
        <v>0.11</v>
      </c>
      <c r="O341">
        <v>3.74</v>
      </c>
      <c r="P341">
        <v>3.77</v>
      </c>
      <c r="Q341">
        <v>0.52</v>
      </c>
      <c r="R341" s="130" t="s">
        <v>3236</v>
      </c>
      <c r="S341">
        <v>47.46</v>
      </c>
      <c r="T341" s="130"/>
      <c r="U341">
        <v>863</v>
      </c>
      <c r="V341">
        <v>841</v>
      </c>
      <c r="W341">
        <v>24.41</v>
      </c>
      <c r="X341" s="130"/>
    </row>
    <row r="342" spans="1:24" x14ac:dyDescent="0.25">
      <c r="A342" s="130" t="s">
        <v>829</v>
      </c>
      <c r="B342">
        <v>340</v>
      </c>
      <c r="C342" s="130" t="s">
        <v>884</v>
      </c>
      <c r="D342" s="130" t="s">
        <v>6</v>
      </c>
      <c r="E342">
        <v>13.5</v>
      </c>
      <c r="F342">
        <v>8</v>
      </c>
      <c r="G342">
        <v>3283100</v>
      </c>
      <c r="H342">
        <v>43236</v>
      </c>
      <c r="I342">
        <v>4320</v>
      </c>
      <c r="J342">
        <v>21.73</v>
      </c>
      <c r="K342" s="130" t="s">
        <v>1970</v>
      </c>
      <c r="M342" s="130" t="s">
        <v>1019</v>
      </c>
      <c r="N342">
        <v>0.62</v>
      </c>
      <c r="O342">
        <v>24.18</v>
      </c>
      <c r="P342">
        <v>34.700000000000003</v>
      </c>
      <c r="Q342">
        <v>5.5</v>
      </c>
      <c r="R342" s="130" t="s">
        <v>973</v>
      </c>
      <c r="S342">
        <v>50.81</v>
      </c>
      <c r="T342" s="130"/>
      <c r="U342">
        <v>384</v>
      </c>
      <c r="V342">
        <v>389</v>
      </c>
      <c r="X342" s="130"/>
    </row>
    <row r="343" spans="1:24" x14ac:dyDescent="0.25">
      <c r="A343" s="130" t="s">
        <v>470</v>
      </c>
      <c r="B343">
        <v>341</v>
      </c>
      <c r="C343" s="130" t="s">
        <v>881</v>
      </c>
      <c r="D343" s="130" t="s">
        <v>6</v>
      </c>
      <c r="E343">
        <v>8.8000000000000007</v>
      </c>
      <c r="F343">
        <v>1.73</v>
      </c>
      <c r="G343">
        <v>44582300</v>
      </c>
      <c r="H343">
        <v>390256</v>
      </c>
      <c r="I343">
        <v>105157</v>
      </c>
      <c r="J343">
        <v>14.76</v>
      </c>
      <c r="K343" s="130" t="s">
        <v>2356</v>
      </c>
      <c r="M343" s="130" t="s">
        <v>883</v>
      </c>
      <c r="N343">
        <v>0.6</v>
      </c>
      <c r="O343">
        <v>7.59</v>
      </c>
      <c r="P343">
        <v>13.82</v>
      </c>
      <c r="Q343">
        <v>24.58</v>
      </c>
      <c r="R343" s="130" t="s">
        <v>3583</v>
      </c>
      <c r="S343">
        <v>70.12</v>
      </c>
      <c r="T343" s="130"/>
      <c r="U343">
        <v>448</v>
      </c>
      <c r="V343">
        <v>531</v>
      </c>
      <c r="W343">
        <v>2.57</v>
      </c>
      <c r="X343" s="130"/>
    </row>
    <row r="344" spans="1:24" x14ac:dyDescent="0.25">
      <c r="A344" s="130" t="s">
        <v>469</v>
      </c>
      <c r="B344">
        <v>342</v>
      </c>
      <c r="C344" s="130" t="s">
        <v>881</v>
      </c>
      <c r="D344" s="130" t="s">
        <v>6</v>
      </c>
      <c r="E344">
        <v>1.25</v>
      </c>
      <c r="F344">
        <v>1.63</v>
      </c>
      <c r="G344">
        <v>6715400</v>
      </c>
      <c r="H344">
        <v>8333</v>
      </c>
      <c r="I344">
        <v>26480</v>
      </c>
      <c r="J344">
        <v>19.84</v>
      </c>
      <c r="K344" s="130" t="s">
        <v>999</v>
      </c>
      <c r="M344" s="130" t="s">
        <v>908</v>
      </c>
      <c r="N344">
        <v>0.06</v>
      </c>
      <c r="O344">
        <v>1.49</v>
      </c>
      <c r="P344">
        <v>3.46</v>
      </c>
      <c r="Q344">
        <v>19.899999999999999</v>
      </c>
      <c r="R344" s="130" t="s">
        <v>2325</v>
      </c>
      <c r="S344">
        <v>16.829999999999998</v>
      </c>
      <c r="T344" s="130"/>
      <c r="U344">
        <v>829</v>
      </c>
      <c r="V344">
        <v>900</v>
      </c>
      <c r="W344">
        <v>1.74</v>
      </c>
      <c r="X344" s="130"/>
    </row>
    <row r="345" spans="1:24" x14ac:dyDescent="0.25">
      <c r="A345" s="130" t="s">
        <v>468</v>
      </c>
      <c r="B345">
        <v>343</v>
      </c>
      <c r="C345" s="130" t="s">
        <v>881</v>
      </c>
      <c r="D345" s="130" t="s">
        <v>6</v>
      </c>
      <c r="E345">
        <v>4.26</v>
      </c>
      <c r="F345">
        <v>-0.47</v>
      </c>
      <c r="G345">
        <v>396000</v>
      </c>
      <c r="H345">
        <v>1674</v>
      </c>
      <c r="I345">
        <v>1632</v>
      </c>
      <c r="J345">
        <v>7.78</v>
      </c>
      <c r="K345" s="130" t="s">
        <v>1411</v>
      </c>
      <c r="M345" s="130" t="s">
        <v>920</v>
      </c>
      <c r="N345">
        <v>0.55000000000000004</v>
      </c>
      <c r="O345">
        <v>14.8</v>
      </c>
      <c r="P345">
        <v>14.81</v>
      </c>
      <c r="Q345">
        <v>9.36</v>
      </c>
      <c r="R345" s="130" t="s">
        <v>3584</v>
      </c>
      <c r="S345">
        <v>32.72</v>
      </c>
      <c r="T345" s="130"/>
      <c r="U345">
        <v>276</v>
      </c>
      <c r="V345">
        <v>182</v>
      </c>
      <c r="W345">
        <v>-0.49</v>
      </c>
      <c r="X345" s="130"/>
    </row>
    <row r="346" spans="1:24" x14ac:dyDescent="0.25">
      <c r="A346" s="130" t="s">
        <v>467</v>
      </c>
      <c r="B346">
        <v>344</v>
      </c>
      <c r="C346" s="130" t="s">
        <v>881</v>
      </c>
      <c r="D346" s="130" t="s">
        <v>6</v>
      </c>
      <c r="E346">
        <v>2.1</v>
      </c>
      <c r="F346">
        <v>5</v>
      </c>
      <c r="G346">
        <v>1458100</v>
      </c>
      <c r="H346">
        <v>3044</v>
      </c>
      <c r="I346">
        <v>930</v>
      </c>
      <c r="K346" s="130" t="s">
        <v>974</v>
      </c>
      <c r="M346" s="130"/>
      <c r="N346">
        <v>0</v>
      </c>
      <c r="O346">
        <v>-2.65</v>
      </c>
      <c r="P346">
        <v>-10.65</v>
      </c>
      <c r="Q346">
        <v>-46.09</v>
      </c>
      <c r="R346" s="130"/>
      <c r="S346">
        <v>62.3</v>
      </c>
      <c r="T346" s="130"/>
      <c r="X346" s="130"/>
    </row>
    <row r="347" spans="1:24" x14ac:dyDescent="0.25">
      <c r="A347" s="130" t="s">
        <v>466</v>
      </c>
      <c r="B347">
        <v>345</v>
      </c>
      <c r="C347" s="130" t="s">
        <v>881</v>
      </c>
      <c r="D347" s="130" t="s">
        <v>6</v>
      </c>
      <c r="E347">
        <v>2.2599999999999998</v>
      </c>
      <c r="F347">
        <v>4.63</v>
      </c>
      <c r="G347">
        <v>8045500</v>
      </c>
      <c r="H347">
        <v>18010</v>
      </c>
      <c r="I347">
        <v>5119</v>
      </c>
      <c r="J347">
        <v>9.8800000000000008</v>
      </c>
      <c r="K347" s="130" t="s">
        <v>967</v>
      </c>
      <c r="M347" s="130" t="s">
        <v>918</v>
      </c>
      <c r="N347">
        <v>0.23</v>
      </c>
      <c r="O347">
        <v>4.9400000000000004</v>
      </c>
      <c r="P347">
        <v>8.11</v>
      </c>
      <c r="Q347">
        <v>6.01</v>
      </c>
      <c r="R347" s="130" t="s">
        <v>2325</v>
      </c>
      <c r="S347">
        <v>68.180000000000007</v>
      </c>
      <c r="T347" s="130"/>
      <c r="U347">
        <v>511</v>
      </c>
      <c r="V347">
        <v>564</v>
      </c>
      <c r="W347">
        <v>-0.03</v>
      </c>
      <c r="X347" s="130"/>
    </row>
    <row r="348" spans="1:24" x14ac:dyDescent="0.25">
      <c r="A348" s="130" t="s">
        <v>465</v>
      </c>
      <c r="B348">
        <v>346</v>
      </c>
      <c r="C348" s="130" t="s">
        <v>881</v>
      </c>
      <c r="D348" s="130" t="s">
        <v>6</v>
      </c>
      <c r="E348">
        <v>5.65</v>
      </c>
      <c r="F348">
        <v>1.8</v>
      </c>
      <c r="G348">
        <v>196300</v>
      </c>
      <c r="H348">
        <v>1105</v>
      </c>
      <c r="I348">
        <v>4068</v>
      </c>
      <c r="J348">
        <v>7.07</v>
      </c>
      <c r="K348" s="130" t="s">
        <v>1050</v>
      </c>
      <c r="M348" s="130" t="s">
        <v>904</v>
      </c>
      <c r="N348">
        <v>0.8</v>
      </c>
      <c r="O348">
        <v>29.19</v>
      </c>
      <c r="P348">
        <v>34.549999999999997</v>
      </c>
      <c r="Q348">
        <v>20.91</v>
      </c>
      <c r="R348" s="130" t="s">
        <v>3204</v>
      </c>
      <c r="S348">
        <v>51.12</v>
      </c>
      <c r="T348" s="130"/>
      <c r="U348">
        <v>106</v>
      </c>
      <c r="V348">
        <v>87</v>
      </c>
      <c r="W348">
        <v>-0.87</v>
      </c>
      <c r="X348" s="130"/>
    </row>
    <row r="349" spans="1:24" x14ac:dyDescent="0.25">
      <c r="A349" s="130" t="s">
        <v>464</v>
      </c>
      <c r="B349">
        <v>347</v>
      </c>
      <c r="C349" s="130" t="s">
        <v>881</v>
      </c>
      <c r="D349" s="130" t="s">
        <v>6</v>
      </c>
      <c r="E349">
        <v>4.38</v>
      </c>
      <c r="F349">
        <v>1.39</v>
      </c>
      <c r="G349">
        <v>2122300</v>
      </c>
      <c r="H349">
        <v>9310</v>
      </c>
      <c r="I349">
        <v>6464</v>
      </c>
      <c r="J349">
        <v>17.18</v>
      </c>
      <c r="K349" s="130" t="s">
        <v>944</v>
      </c>
      <c r="M349" s="130" t="s">
        <v>880</v>
      </c>
      <c r="N349">
        <v>0.26</v>
      </c>
      <c r="O349">
        <v>2.69</v>
      </c>
      <c r="P349">
        <v>3.24</v>
      </c>
      <c r="Q349">
        <v>8.64</v>
      </c>
      <c r="R349" s="130" t="s">
        <v>3198</v>
      </c>
      <c r="S349">
        <v>92.08</v>
      </c>
      <c r="T349" s="130"/>
      <c r="U349">
        <v>798</v>
      </c>
      <c r="V349">
        <v>814</v>
      </c>
      <c r="W349">
        <v>-1.68</v>
      </c>
      <c r="X349" s="130"/>
    </row>
    <row r="350" spans="1:24" x14ac:dyDescent="0.25">
      <c r="A350" s="130" t="s">
        <v>463</v>
      </c>
      <c r="B350">
        <v>348</v>
      </c>
      <c r="C350" s="130" t="s">
        <v>890</v>
      </c>
      <c r="D350" s="130" t="s">
        <v>6</v>
      </c>
      <c r="E350">
        <v>29</v>
      </c>
      <c r="F350">
        <v>0</v>
      </c>
      <c r="G350">
        <v>3800</v>
      </c>
      <c r="H350">
        <v>113</v>
      </c>
      <c r="I350">
        <v>4834</v>
      </c>
      <c r="K350" s="130" t="s">
        <v>938</v>
      </c>
      <c r="M350" s="130"/>
      <c r="N350">
        <v>0</v>
      </c>
      <c r="O350">
        <v>-2.0699999999999998</v>
      </c>
      <c r="P350">
        <v>-7.82</v>
      </c>
      <c r="Q350">
        <v>3.7</v>
      </c>
      <c r="R350" s="130"/>
      <c r="S350">
        <v>12.16</v>
      </c>
      <c r="T350" s="130"/>
      <c r="X350" s="130"/>
    </row>
    <row r="351" spans="1:24" x14ac:dyDescent="0.25">
      <c r="A351" s="130" t="s">
        <v>462</v>
      </c>
      <c r="B351">
        <v>349</v>
      </c>
      <c r="C351" s="130" t="s">
        <v>890</v>
      </c>
      <c r="D351" s="130" t="s">
        <v>6</v>
      </c>
      <c r="E351">
        <v>6.25</v>
      </c>
      <c r="F351">
        <v>-3.1</v>
      </c>
      <c r="G351">
        <v>984800</v>
      </c>
      <c r="H351">
        <v>6205</v>
      </c>
      <c r="I351">
        <v>5125</v>
      </c>
      <c r="J351">
        <v>9.18</v>
      </c>
      <c r="K351" s="130" t="s">
        <v>1761</v>
      </c>
      <c r="M351" s="130" t="s">
        <v>883</v>
      </c>
      <c r="N351">
        <v>0.68</v>
      </c>
      <c r="O351">
        <v>13.58</v>
      </c>
      <c r="P351">
        <v>13.9</v>
      </c>
      <c r="Q351">
        <v>6.26</v>
      </c>
      <c r="R351" s="130" t="s">
        <v>1025</v>
      </c>
      <c r="S351">
        <v>30.4</v>
      </c>
      <c r="T351" s="130"/>
      <c r="U351">
        <v>333</v>
      </c>
      <c r="V351">
        <v>247</v>
      </c>
      <c r="W351">
        <v>0.64</v>
      </c>
      <c r="X351" s="130"/>
    </row>
    <row r="352" spans="1:24" x14ac:dyDescent="0.25">
      <c r="A352" s="130" t="s">
        <v>461</v>
      </c>
      <c r="B352">
        <v>350</v>
      </c>
      <c r="C352" s="130" t="s">
        <v>881</v>
      </c>
      <c r="D352" s="130" t="s">
        <v>6</v>
      </c>
      <c r="E352">
        <v>50.25</v>
      </c>
      <c r="F352">
        <v>1.01</v>
      </c>
      <c r="G352">
        <v>2537400</v>
      </c>
      <c r="H352">
        <v>127139</v>
      </c>
      <c r="I352">
        <v>46274</v>
      </c>
      <c r="J352">
        <v>147.84</v>
      </c>
      <c r="K352" s="130" t="s">
        <v>2293</v>
      </c>
      <c r="M352" s="130" t="s">
        <v>959</v>
      </c>
      <c r="N352">
        <v>0.34</v>
      </c>
      <c r="O352">
        <v>1.92</v>
      </c>
      <c r="P352">
        <v>2.31</v>
      </c>
      <c r="Q352">
        <v>7.49</v>
      </c>
      <c r="R352" s="130" t="s">
        <v>923</v>
      </c>
      <c r="S352">
        <v>36.19</v>
      </c>
      <c r="T352" s="130"/>
      <c r="U352">
        <v>1109</v>
      </c>
      <c r="V352">
        <v>1137</v>
      </c>
      <c r="W352">
        <v>19.47</v>
      </c>
      <c r="X352" s="130"/>
    </row>
    <row r="353" spans="1:24" x14ac:dyDescent="0.25">
      <c r="A353" s="130" t="s">
        <v>460</v>
      </c>
      <c r="B353">
        <v>351</v>
      </c>
      <c r="C353" s="130" t="s">
        <v>881</v>
      </c>
      <c r="D353" s="130" t="s">
        <v>6</v>
      </c>
      <c r="E353">
        <v>300</v>
      </c>
      <c r="F353">
        <v>-0.33</v>
      </c>
      <c r="G353">
        <v>200</v>
      </c>
      <c r="H353">
        <v>60</v>
      </c>
      <c r="I353">
        <v>4800</v>
      </c>
      <c r="J353">
        <v>12.41</v>
      </c>
      <c r="K353" s="130" t="s">
        <v>1815</v>
      </c>
      <c r="M353" s="130" t="s">
        <v>1920</v>
      </c>
      <c r="N353">
        <v>24.18</v>
      </c>
      <c r="O353">
        <v>4.08</v>
      </c>
      <c r="P353">
        <v>23.17</v>
      </c>
      <c r="Q353">
        <v>2.57</v>
      </c>
      <c r="R353" s="130" t="s">
        <v>3585</v>
      </c>
      <c r="S353">
        <v>40.21</v>
      </c>
      <c r="T353" s="130"/>
      <c r="U353">
        <v>277</v>
      </c>
      <c r="V353">
        <v>656</v>
      </c>
      <c r="W353">
        <v>-0.99</v>
      </c>
      <c r="X353" s="130"/>
    </row>
    <row r="354" spans="1:24" x14ac:dyDescent="0.25">
      <c r="A354" s="130" t="s">
        <v>459</v>
      </c>
      <c r="B354">
        <v>352</v>
      </c>
      <c r="C354" s="130" t="s">
        <v>881</v>
      </c>
      <c r="D354" s="130" t="s">
        <v>6</v>
      </c>
      <c r="E354">
        <v>0.7</v>
      </c>
      <c r="F354">
        <v>7.69</v>
      </c>
      <c r="G354">
        <v>25355400</v>
      </c>
      <c r="H354">
        <v>17287</v>
      </c>
      <c r="I354">
        <v>5683</v>
      </c>
      <c r="K354" s="130" t="s">
        <v>993</v>
      </c>
      <c r="M354" s="130"/>
      <c r="N354">
        <v>0</v>
      </c>
      <c r="O354">
        <v>-7.03</v>
      </c>
      <c r="P354">
        <v>-11.32</v>
      </c>
      <c r="Q354">
        <v>8.69</v>
      </c>
      <c r="R354" s="130"/>
      <c r="S354">
        <v>34.44</v>
      </c>
      <c r="T354" s="130"/>
      <c r="X354" s="130"/>
    </row>
    <row r="355" spans="1:24" x14ac:dyDescent="0.25">
      <c r="A355" s="130" t="s">
        <v>458</v>
      </c>
      <c r="B355">
        <v>353</v>
      </c>
      <c r="C355" s="130" t="s">
        <v>881</v>
      </c>
      <c r="D355" s="130" t="s">
        <v>6</v>
      </c>
      <c r="E355">
        <v>20.6</v>
      </c>
      <c r="F355">
        <v>0.98</v>
      </c>
      <c r="G355">
        <v>2484300</v>
      </c>
      <c r="H355">
        <v>51334</v>
      </c>
      <c r="I355">
        <v>18430</v>
      </c>
      <c r="J355">
        <v>10.68</v>
      </c>
      <c r="K355" s="130" t="s">
        <v>2299</v>
      </c>
      <c r="M355" s="130" t="s">
        <v>889</v>
      </c>
      <c r="N355">
        <v>1.93</v>
      </c>
      <c r="O355">
        <v>13.44</v>
      </c>
      <c r="P355">
        <v>25.24</v>
      </c>
      <c r="Q355">
        <v>2.15</v>
      </c>
      <c r="R355" s="130" t="s">
        <v>3586</v>
      </c>
      <c r="S355">
        <v>57.78</v>
      </c>
      <c r="T355" s="130"/>
      <c r="U355">
        <v>241</v>
      </c>
      <c r="V355">
        <v>297</v>
      </c>
      <c r="W355">
        <v>-37.26</v>
      </c>
      <c r="X355" s="130"/>
    </row>
    <row r="356" spans="1:24" x14ac:dyDescent="0.25">
      <c r="A356" s="130" t="s">
        <v>457</v>
      </c>
      <c r="B356">
        <v>354</v>
      </c>
      <c r="C356" s="130" t="s">
        <v>890</v>
      </c>
      <c r="D356" s="130" t="s">
        <v>6</v>
      </c>
      <c r="E356">
        <v>34.25</v>
      </c>
      <c r="F356">
        <v>0.74</v>
      </c>
      <c r="G356">
        <v>18594300</v>
      </c>
      <c r="H356">
        <v>638873</v>
      </c>
      <c r="I356">
        <v>362376</v>
      </c>
      <c r="J356">
        <v>25.88</v>
      </c>
      <c r="K356" s="130" t="s">
        <v>911</v>
      </c>
      <c r="M356" s="130" t="s">
        <v>1020</v>
      </c>
      <c r="N356">
        <v>1.32</v>
      </c>
      <c r="O356">
        <v>5.93</v>
      </c>
      <c r="P356">
        <v>8.93</v>
      </c>
      <c r="Q356">
        <v>1.84</v>
      </c>
      <c r="R356" s="130" t="s">
        <v>988</v>
      </c>
      <c r="S356">
        <v>13.53</v>
      </c>
      <c r="T356" s="130"/>
      <c r="U356">
        <v>751</v>
      </c>
      <c r="V356">
        <v>774</v>
      </c>
      <c r="W356">
        <v>5.04</v>
      </c>
      <c r="X356" s="130"/>
    </row>
    <row r="357" spans="1:24" x14ac:dyDescent="0.25">
      <c r="A357" s="130" t="s">
        <v>456</v>
      </c>
      <c r="B357">
        <v>355</v>
      </c>
      <c r="C357" s="130" t="s">
        <v>881</v>
      </c>
      <c r="D357" s="130" t="s">
        <v>6</v>
      </c>
      <c r="E357">
        <v>5.3</v>
      </c>
      <c r="F357">
        <v>2.91</v>
      </c>
      <c r="G357">
        <v>22200</v>
      </c>
      <c r="H357">
        <v>117</v>
      </c>
      <c r="I357">
        <v>1463</v>
      </c>
      <c r="K357" s="130" t="s">
        <v>939</v>
      </c>
      <c r="M357" s="130"/>
      <c r="N357">
        <v>0</v>
      </c>
      <c r="O357">
        <v>-0.49</v>
      </c>
      <c r="P357">
        <v>-12.82</v>
      </c>
      <c r="Q357">
        <v>-1.99</v>
      </c>
      <c r="R357" s="130"/>
      <c r="S357">
        <v>49.05</v>
      </c>
      <c r="T357" s="130"/>
      <c r="X357" s="130"/>
    </row>
    <row r="358" spans="1:24" x14ac:dyDescent="0.25">
      <c r="A358" s="130" t="s">
        <v>455</v>
      </c>
      <c r="B358">
        <v>356</v>
      </c>
      <c r="C358" s="130" t="s">
        <v>890</v>
      </c>
      <c r="D358" s="130" t="s">
        <v>6</v>
      </c>
      <c r="E358">
        <v>18.7</v>
      </c>
      <c r="F358">
        <v>-3.11</v>
      </c>
      <c r="G358">
        <v>7700</v>
      </c>
      <c r="H358">
        <v>147</v>
      </c>
      <c r="I358">
        <v>503</v>
      </c>
      <c r="K358" s="130" t="s">
        <v>1002</v>
      </c>
      <c r="L358">
        <v>0.93</v>
      </c>
      <c r="M358" s="130"/>
      <c r="N358">
        <v>0</v>
      </c>
      <c r="O358">
        <v>-5.73</v>
      </c>
      <c r="P358">
        <v>-11.78</v>
      </c>
      <c r="Q358">
        <v>-189.3</v>
      </c>
      <c r="R358" s="130"/>
      <c r="S358">
        <v>38.74</v>
      </c>
      <c r="T358" s="130"/>
      <c r="X358" s="130"/>
    </row>
    <row r="359" spans="1:24" x14ac:dyDescent="0.25">
      <c r="A359" s="130" t="s">
        <v>454</v>
      </c>
      <c r="B359">
        <v>357</v>
      </c>
      <c r="C359" s="130" t="s">
        <v>881</v>
      </c>
      <c r="D359" s="130" t="s">
        <v>6</v>
      </c>
      <c r="E359">
        <v>1.88</v>
      </c>
      <c r="F359">
        <v>1.08</v>
      </c>
      <c r="G359">
        <v>200</v>
      </c>
      <c r="H359">
        <v>0</v>
      </c>
      <c r="I359">
        <v>1469</v>
      </c>
      <c r="K359" s="130" t="s">
        <v>990</v>
      </c>
      <c r="M359" s="130"/>
      <c r="N359">
        <v>0</v>
      </c>
      <c r="O359">
        <v>0.45</v>
      </c>
      <c r="P359">
        <v>-0.57999999999999996</v>
      </c>
      <c r="Q359">
        <v>-12.45</v>
      </c>
      <c r="R359" s="130"/>
      <c r="S359">
        <v>12.27</v>
      </c>
      <c r="T359" s="130"/>
      <c r="X359" s="130"/>
    </row>
    <row r="360" spans="1:24" x14ac:dyDescent="0.25">
      <c r="A360" s="130" t="s">
        <v>453</v>
      </c>
      <c r="B360">
        <v>358</v>
      </c>
      <c r="C360" s="130" t="s">
        <v>881</v>
      </c>
      <c r="D360" s="130" t="s">
        <v>6</v>
      </c>
      <c r="E360">
        <v>8</v>
      </c>
      <c r="F360">
        <v>2.56</v>
      </c>
      <c r="G360">
        <v>5800</v>
      </c>
      <c r="H360">
        <v>47</v>
      </c>
      <c r="I360">
        <v>1483</v>
      </c>
      <c r="J360">
        <v>6.77</v>
      </c>
      <c r="K360" s="130" t="s">
        <v>978</v>
      </c>
      <c r="M360" s="130" t="s">
        <v>933</v>
      </c>
      <c r="N360">
        <v>1.18</v>
      </c>
      <c r="O360">
        <v>13.24</v>
      </c>
      <c r="P360">
        <v>15.06</v>
      </c>
      <c r="Q360">
        <v>25.44</v>
      </c>
      <c r="R360" s="130" t="s">
        <v>2372</v>
      </c>
      <c r="S360">
        <v>28.28</v>
      </c>
      <c r="T360" s="130"/>
      <c r="U360">
        <v>246</v>
      </c>
      <c r="V360">
        <v>190</v>
      </c>
      <c r="W360">
        <v>-0.03</v>
      </c>
      <c r="X360" s="130"/>
    </row>
    <row r="361" spans="1:24" x14ac:dyDescent="0.25">
      <c r="A361" s="130" t="s">
        <v>452</v>
      </c>
      <c r="B361">
        <v>359</v>
      </c>
      <c r="C361" s="130" t="s">
        <v>881</v>
      </c>
      <c r="D361" s="130" t="s">
        <v>232</v>
      </c>
      <c r="E361">
        <v>0.01</v>
      </c>
      <c r="F361">
        <v>0</v>
      </c>
      <c r="G361">
        <v>0</v>
      </c>
      <c r="H361">
        <v>0</v>
      </c>
      <c r="I361">
        <v>857</v>
      </c>
      <c r="K361" s="130" t="s">
        <v>938</v>
      </c>
      <c r="L361">
        <v>0.44</v>
      </c>
      <c r="M361" s="130"/>
      <c r="N361">
        <v>0</v>
      </c>
      <c r="O361">
        <v>-17.47</v>
      </c>
      <c r="P361">
        <v>-27.26</v>
      </c>
      <c r="Q361">
        <v>-29.08</v>
      </c>
      <c r="R361" s="130"/>
      <c r="S361">
        <v>42.47</v>
      </c>
      <c r="T361" s="130"/>
      <c r="X361" s="130"/>
    </row>
    <row r="362" spans="1:24" x14ac:dyDescent="0.25">
      <c r="A362" s="130" t="s">
        <v>451</v>
      </c>
      <c r="B362">
        <v>360</v>
      </c>
      <c r="C362" s="130" t="s">
        <v>881</v>
      </c>
      <c r="D362" s="130" t="s">
        <v>6</v>
      </c>
      <c r="E362">
        <v>5.0999999999999996</v>
      </c>
      <c r="F362">
        <v>0.99</v>
      </c>
      <c r="G362">
        <v>161600</v>
      </c>
      <c r="H362">
        <v>815</v>
      </c>
      <c r="I362">
        <v>979</v>
      </c>
      <c r="J362">
        <v>11.04</v>
      </c>
      <c r="K362" s="130" t="s">
        <v>1989</v>
      </c>
      <c r="L362">
        <v>1.43</v>
      </c>
      <c r="M362" s="130" t="s">
        <v>943</v>
      </c>
      <c r="N362">
        <v>0.46</v>
      </c>
      <c r="O362">
        <v>8.3699999999999992</v>
      </c>
      <c r="P362">
        <v>15.39</v>
      </c>
      <c r="Q362">
        <v>4.63</v>
      </c>
      <c r="R362" s="130" t="s">
        <v>2292</v>
      </c>
      <c r="S362">
        <v>55.83</v>
      </c>
      <c r="T362" s="130"/>
      <c r="U362">
        <v>340</v>
      </c>
      <c r="V362">
        <v>421</v>
      </c>
      <c r="W362">
        <v>0.18</v>
      </c>
      <c r="X362" s="130"/>
    </row>
    <row r="363" spans="1:24" x14ac:dyDescent="0.25">
      <c r="A363" s="130" t="s">
        <v>450</v>
      </c>
      <c r="B363">
        <v>361</v>
      </c>
      <c r="C363" s="130" t="s">
        <v>881</v>
      </c>
      <c r="D363" s="130" t="s">
        <v>6</v>
      </c>
      <c r="E363">
        <v>13.2</v>
      </c>
      <c r="F363">
        <v>5.6</v>
      </c>
      <c r="G363">
        <v>5614900</v>
      </c>
      <c r="H363">
        <v>73098</v>
      </c>
      <c r="I363">
        <v>23730</v>
      </c>
      <c r="K363" s="130" t="s">
        <v>935</v>
      </c>
      <c r="M363" s="130"/>
      <c r="N363">
        <v>0</v>
      </c>
      <c r="O363">
        <v>1.4</v>
      </c>
      <c r="P363">
        <v>-3.89</v>
      </c>
      <c r="Q363">
        <v>-9.08</v>
      </c>
      <c r="R363" s="130"/>
      <c r="S363">
        <v>46.23</v>
      </c>
      <c r="T363" s="130"/>
      <c r="X363" s="130"/>
    </row>
    <row r="364" spans="1:24" x14ac:dyDescent="0.25">
      <c r="A364" s="130" t="s">
        <v>449</v>
      </c>
      <c r="B364">
        <v>362</v>
      </c>
      <c r="C364" s="130" t="s">
        <v>881</v>
      </c>
      <c r="D364" s="130" t="s">
        <v>6</v>
      </c>
      <c r="E364">
        <v>8.9499999999999993</v>
      </c>
      <c r="F364">
        <v>1.7</v>
      </c>
      <c r="G364">
        <v>377100</v>
      </c>
      <c r="H364">
        <v>3344</v>
      </c>
      <c r="I364">
        <v>7088</v>
      </c>
      <c r="J364">
        <v>19.420000000000002</v>
      </c>
      <c r="K364" s="130" t="s">
        <v>925</v>
      </c>
      <c r="M364" s="130" t="s">
        <v>1020</v>
      </c>
      <c r="N364">
        <v>0.46</v>
      </c>
      <c r="O364">
        <v>8.23</v>
      </c>
      <c r="P364">
        <v>9.81</v>
      </c>
      <c r="Q364">
        <v>17.57</v>
      </c>
      <c r="R364" s="130" t="s">
        <v>2540</v>
      </c>
      <c r="S364">
        <v>42.86</v>
      </c>
      <c r="T364" s="130"/>
      <c r="U364">
        <v>637</v>
      </c>
      <c r="V364">
        <v>575</v>
      </c>
      <c r="W364">
        <v>-0.74</v>
      </c>
      <c r="X364" s="130"/>
    </row>
    <row r="365" spans="1:24" x14ac:dyDescent="0.25">
      <c r="A365" s="130" t="s">
        <v>448</v>
      </c>
      <c r="B365">
        <v>363</v>
      </c>
      <c r="C365" s="130" t="s">
        <v>890</v>
      </c>
      <c r="D365" s="130" t="s">
        <v>6</v>
      </c>
      <c r="E365">
        <v>5.4</v>
      </c>
      <c r="F365">
        <v>1.89</v>
      </c>
      <c r="G365">
        <v>75200</v>
      </c>
      <c r="H365">
        <v>404</v>
      </c>
      <c r="I365">
        <v>3710</v>
      </c>
      <c r="J365">
        <v>42.85</v>
      </c>
      <c r="K365" s="130" t="s">
        <v>944</v>
      </c>
      <c r="M365" s="130"/>
      <c r="N365">
        <v>0.13</v>
      </c>
      <c r="O365">
        <v>1.38</v>
      </c>
      <c r="P365">
        <v>1.5</v>
      </c>
      <c r="Q365">
        <v>-14.09</v>
      </c>
      <c r="R365" s="130"/>
      <c r="S365">
        <v>22.72</v>
      </c>
      <c r="T365" s="130"/>
      <c r="U365">
        <v>1061</v>
      </c>
      <c r="V365">
        <v>1088</v>
      </c>
      <c r="W365">
        <v>0.7</v>
      </c>
      <c r="X365" s="130"/>
    </row>
    <row r="366" spans="1:24" x14ac:dyDescent="0.25">
      <c r="A366" s="130" t="s">
        <v>447</v>
      </c>
      <c r="B366">
        <v>364</v>
      </c>
      <c r="C366" s="130" t="s">
        <v>881</v>
      </c>
      <c r="D366" s="130" t="s">
        <v>6</v>
      </c>
      <c r="E366">
        <v>12.1</v>
      </c>
      <c r="F366">
        <v>0.83</v>
      </c>
      <c r="G366">
        <v>2572400</v>
      </c>
      <c r="H366">
        <v>30839</v>
      </c>
      <c r="I366">
        <v>5772</v>
      </c>
      <c r="J366">
        <v>4.07</v>
      </c>
      <c r="K366" s="130" t="s">
        <v>1002</v>
      </c>
      <c r="M366" s="130" t="s">
        <v>938</v>
      </c>
      <c r="N366">
        <v>2.97</v>
      </c>
      <c r="O366">
        <v>26.87</v>
      </c>
      <c r="P366">
        <v>34.729999999999997</v>
      </c>
      <c r="Q366">
        <v>21.02</v>
      </c>
      <c r="R366" s="130" t="s">
        <v>3587</v>
      </c>
      <c r="S366">
        <v>97.96</v>
      </c>
      <c r="T366" s="130"/>
      <c r="U366">
        <v>55</v>
      </c>
      <c r="V366">
        <v>47</v>
      </c>
      <c r="W366">
        <v>-0.41</v>
      </c>
      <c r="X366" s="130"/>
    </row>
    <row r="367" spans="1:24" x14ac:dyDescent="0.25">
      <c r="A367" s="130" t="s">
        <v>446</v>
      </c>
      <c r="B367">
        <v>365</v>
      </c>
      <c r="C367" s="130" t="s">
        <v>890</v>
      </c>
      <c r="D367" s="130" t="s">
        <v>6</v>
      </c>
      <c r="E367">
        <v>5.2</v>
      </c>
      <c r="F367">
        <v>4.84</v>
      </c>
      <c r="G367">
        <v>250500</v>
      </c>
      <c r="H367">
        <v>1276</v>
      </c>
      <c r="I367">
        <v>2473</v>
      </c>
      <c r="J367">
        <v>6.12</v>
      </c>
      <c r="K367" s="130" t="s">
        <v>983</v>
      </c>
      <c r="M367" s="130"/>
      <c r="N367">
        <v>0.85</v>
      </c>
      <c r="O367">
        <v>10.33</v>
      </c>
      <c r="P367">
        <v>12.87</v>
      </c>
      <c r="Q367">
        <v>164.28</v>
      </c>
      <c r="R367" s="130"/>
      <c r="S367">
        <v>71.64</v>
      </c>
      <c r="T367" s="130"/>
      <c r="U367">
        <v>284</v>
      </c>
      <c r="V367">
        <v>247</v>
      </c>
      <c r="W367">
        <v>7.0000000000000007E-2</v>
      </c>
      <c r="X367" s="130"/>
    </row>
    <row r="368" spans="1:24" x14ac:dyDescent="0.25">
      <c r="A368" s="130" t="s">
        <v>445</v>
      </c>
      <c r="B368">
        <v>366</v>
      </c>
      <c r="C368" s="130" t="s">
        <v>881</v>
      </c>
      <c r="D368" s="130" t="s">
        <v>6</v>
      </c>
      <c r="E368">
        <v>54</v>
      </c>
      <c r="F368">
        <v>11.34</v>
      </c>
      <c r="G368">
        <v>16006100</v>
      </c>
      <c r="H368">
        <v>862859</v>
      </c>
      <c r="I368">
        <v>47081</v>
      </c>
      <c r="J368">
        <v>24.18</v>
      </c>
      <c r="K368" s="130" t="s">
        <v>3001</v>
      </c>
      <c r="M368" s="130" t="s">
        <v>1022</v>
      </c>
      <c r="N368">
        <v>2.23</v>
      </c>
      <c r="O368">
        <v>18.54</v>
      </c>
      <c r="P368">
        <v>26.03</v>
      </c>
      <c r="Q368">
        <v>13.69</v>
      </c>
      <c r="R368" s="130" t="s">
        <v>3166</v>
      </c>
      <c r="S368">
        <v>39.54</v>
      </c>
      <c r="T368" s="130"/>
      <c r="U368">
        <v>441</v>
      </c>
      <c r="V368">
        <v>432</v>
      </c>
      <c r="W368">
        <v>1.7</v>
      </c>
      <c r="X368" s="130"/>
    </row>
    <row r="369" spans="1:24" x14ac:dyDescent="0.25">
      <c r="A369" s="130" t="s">
        <v>1413</v>
      </c>
      <c r="B369">
        <v>367</v>
      </c>
      <c r="C369" s="130" t="s">
        <v>884</v>
      </c>
      <c r="D369" s="130" t="s">
        <v>6</v>
      </c>
      <c r="E369">
        <v>1.61</v>
      </c>
      <c r="F369">
        <v>3.87</v>
      </c>
      <c r="G369">
        <v>746800</v>
      </c>
      <c r="H369">
        <v>1186</v>
      </c>
      <c r="I369">
        <v>1182</v>
      </c>
      <c r="J369">
        <v>37.85</v>
      </c>
      <c r="K369" s="130" t="s">
        <v>1767</v>
      </c>
      <c r="M369" s="130" t="s">
        <v>888</v>
      </c>
      <c r="N369">
        <v>0.04</v>
      </c>
      <c r="O369">
        <v>4.29</v>
      </c>
      <c r="P369">
        <v>4.34</v>
      </c>
      <c r="Q369">
        <v>5.57</v>
      </c>
      <c r="R369" s="130" t="s">
        <v>1032</v>
      </c>
      <c r="S369">
        <v>41.21</v>
      </c>
      <c r="T369" s="130"/>
      <c r="U369">
        <v>971</v>
      </c>
      <c r="V369">
        <v>940</v>
      </c>
      <c r="X369" s="130"/>
    </row>
    <row r="370" spans="1:24" x14ac:dyDescent="0.25">
      <c r="A370" s="130" t="s">
        <v>444</v>
      </c>
      <c r="B370">
        <v>368</v>
      </c>
      <c r="C370" s="130" t="s">
        <v>881</v>
      </c>
      <c r="D370" s="130" t="s">
        <v>6</v>
      </c>
      <c r="E370">
        <v>0.46</v>
      </c>
      <c r="F370">
        <v>0</v>
      </c>
      <c r="G370">
        <v>3056600</v>
      </c>
      <c r="H370">
        <v>1376</v>
      </c>
      <c r="I370">
        <v>760</v>
      </c>
      <c r="K370" s="130" t="s">
        <v>1046</v>
      </c>
      <c r="M370" s="130"/>
      <c r="N370">
        <v>0</v>
      </c>
      <c r="O370">
        <v>-1.04</v>
      </c>
      <c r="P370">
        <v>-5.27</v>
      </c>
      <c r="Q370">
        <v>-112.15</v>
      </c>
      <c r="R370" s="130"/>
      <c r="S370">
        <v>75.5</v>
      </c>
      <c r="T370" s="130"/>
      <c r="X370" s="130"/>
    </row>
    <row r="371" spans="1:24" x14ac:dyDescent="0.25">
      <c r="A371" s="130" t="s">
        <v>443</v>
      </c>
      <c r="B371">
        <v>369</v>
      </c>
      <c r="C371" s="130" t="s">
        <v>881</v>
      </c>
      <c r="D371" s="130" t="s">
        <v>6</v>
      </c>
      <c r="E371">
        <v>240</v>
      </c>
      <c r="F371">
        <v>0</v>
      </c>
      <c r="G371">
        <v>1400</v>
      </c>
      <c r="H371">
        <v>338</v>
      </c>
      <c r="I371">
        <v>5016</v>
      </c>
      <c r="J371">
        <v>8.08</v>
      </c>
      <c r="K371" s="130" t="s">
        <v>969</v>
      </c>
      <c r="M371" s="130" t="s">
        <v>2390</v>
      </c>
      <c r="N371">
        <v>29.7</v>
      </c>
      <c r="O371">
        <v>8.8800000000000008</v>
      </c>
      <c r="P371">
        <v>10.38</v>
      </c>
      <c r="Q371">
        <v>4.58</v>
      </c>
      <c r="R371" s="130" t="s">
        <v>3217</v>
      </c>
      <c r="S371">
        <v>28.62</v>
      </c>
      <c r="T371" s="130"/>
      <c r="U371">
        <v>400</v>
      </c>
      <c r="V371">
        <v>336</v>
      </c>
      <c r="W371">
        <v>-0.05</v>
      </c>
      <c r="X371" s="130"/>
    </row>
    <row r="372" spans="1:24" x14ac:dyDescent="0.25">
      <c r="A372" s="130" t="s">
        <v>442</v>
      </c>
      <c r="B372">
        <v>370</v>
      </c>
      <c r="C372" s="130" t="s">
        <v>890</v>
      </c>
      <c r="D372" s="130" t="s">
        <v>6</v>
      </c>
      <c r="E372">
        <v>22.8</v>
      </c>
      <c r="F372">
        <v>1.33</v>
      </c>
      <c r="G372">
        <v>28400</v>
      </c>
      <c r="H372">
        <v>645</v>
      </c>
      <c r="I372">
        <v>2864</v>
      </c>
      <c r="J372">
        <v>10.16</v>
      </c>
      <c r="K372" s="130" t="s">
        <v>1323</v>
      </c>
      <c r="M372" s="130" t="s">
        <v>1821</v>
      </c>
      <c r="N372">
        <v>2.2400000000000002</v>
      </c>
      <c r="O372">
        <v>21.71</v>
      </c>
      <c r="P372">
        <v>21.61</v>
      </c>
      <c r="Q372">
        <v>23.23</v>
      </c>
      <c r="R372" s="130" t="s">
        <v>3588</v>
      </c>
      <c r="S372">
        <v>34.119999999999997</v>
      </c>
      <c r="T372" s="130"/>
      <c r="U372">
        <v>245</v>
      </c>
      <c r="V372">
        <v>184</v>
      </c>
      <c r="W372">
        <v>-1.07</v>
      </c>
      <c r="X372" s="130"/>
    </row>
    <row r="373" spans="1:24" x14ac:dyDescent="0.25">
      <c r="A373" s="130" t="s">
        <v>441</v>
      </c>
      <c r="B373">
        <v>371</v>
      </c>
      <c r="C373" s="130" t="s">
        <v>881</v>
      </c>
      <c r="D373" s="130" t="s">
        <v>6</v>
      </c>
      <c r="E373">
        <v>8.9</v>
      </c>
      <c r="F373">
        <v>3.49</v>
      </c>
      <c r="G373">
        <v>1502500</v>
      </c>
      <c r="H373">
        <v>13163</v>
      </c>
      <c r="I373">
        <v>3929</v>
      </c>
      <c r="J373">
        <v>15.12</v>
      </c>
      <c r="K373" s="130" t="s">
        <v>1907</v>
      </c>
      <c r="M373" s="130" t="s">
        <v>903</v>
      </c>
      <c r="N373">
        <v>0.59</v>
      </c>
      <c r="O373">
        <v>6.3</v>
      </c>
      <c r="P373">
        <v>13.2</v>
      </c>
      <c r="Q373">
        <v>4.9800000000000004</v>
      </c>
      <c r="R373" s="130" t="s">
        <v>3578</v>
      </c>
      <c r="S373">
        <v>44.16</v>
      </c>
      <c r="T373" s="130"/>
      <c r="U373">
        <v>475</v>
      </c>
      <c r="V373">
        <v>602</v>
      </c>
      <c r="W373">
        <v>-0.1</v>
      </c>
      <c r="X373" s="130"/>
    </row>
    <row r="374" spans="1:24" x14ac:dyDescent="0.25">
      <c r="A374" s="130" t="s">
        <v>440</v>
      </c>
      <c r="B374">
        <v>372</v>
      </c>
      <c r="C374" s="130" t="s">
        <v>890</v>
      </c>
      <c r="D374" s="130" t="s">
        <v>6</v>
      </c>
      <c r="E374">
        <v>4.22</v>
      </c>
      <c r="F374">
        <v>4.9800000000000004</v>
      </c>
      <c r="G374">
        <v>935400</v>
      </c>
      <c r="H374">
        <v>3891</v>
      </c>
      <c r="I374">
        <v>1688</v>
      </c>
      <c r="J374">
        <v>16.23</v>
      </c>
      <c r="K374" s="130" t="s">
        <v>1311</v>
      </c>
      <c r="M374" s="130" t="s">
        <v>924</v>
      </c>
      <c r="N374">
        <v>0.26</v>
      </c>
      <c r="O374">
        <v>18.78</v>
      </c>
      <c r="P374">
        <v>19.38</v>
      </c>
      <c r="Q374">
        <v>10.72</v>
      </c>
      <c r="R374" s="130" t="s">
        <v>3520</v>
      </c>
      <c r="S374">
        <v>22.8</v>
      </c>
      <c r="T374" s="130"/>
      <c r="U374">
        <v>386</v>
      </c>
      <c r="V374">
        <v>320</v>
      </c>
      <c r="W374">
        <v>0.51</v>
      </c>
      <c r="X374" s="130"/>
    </row>
    <row r="375" spans="1:24" x14ac:dyDescent="0.25">
      <c r="A375" s="130" t="s">
        <v>830</v>
      </c>
      <c r="B375">
        <v>373</v>
      </c>
      <c r="C375" s="130" t="s">
        <v>884</v>
      </c>
      <c r="D375" s="130" t="s">
        <v>6</v>
      </c>
      <c r="E375">
        <v>6.05</v>
      </c>
      <c r="F375">
        <v>0</v>
      </c>
      <c r="G375">
        <v>4167900</v>
      </c>
      <c r="H375">
        <v>25239</v>
      </c>
      <c r="I375">
        <v>5657</v>
      </c>
      <c r="J375">
        <v>30.1</v>
      </c>
      <c r="K375" s="130" t="s">
        <v>2411</v>
      </c>
      <c r="M375" s="130" t="s">
        <v>894</v>
      </c>
      <c r="N375">
        <v>0.2</v>
      </c>
      <c r="O375">
        <v>8.18</v>
      </c>
      <c r="P375">
        <v>9.68</v>
      </c>
      <c r="Q375">
        <v>26.95</v>
      </c>
      <c r="R375" s="130" t="s">
        <v>897</v>
      </c>
      <c r="S375">
        <v>35.909999999999997</v>
      </c>
      <c r="T375" s="130"/>
      <c r="U375">
        <v>761</v>
      </c>
      <c r="V375">
        <v>699</v>
      </c>
      <c r="X375" s="130"/>
    </row>
    <row r="376" spans="1:24" x14ac:dyDescent="0.25">
      <c r="A376" s="130" t="s">
        <v>439</v>
      </c>
      <c r="B376">
        <v>374</v>
      </c>
      <c r="C376" s="130" t="s">
        <v>881</v>
      </c>
      <c r="D376" s="130" t="s">
        <v>6</v>
      </c>
      <c r="E376">
        <v>0.48</v>
      </c>
      <c r="F376">
        <v>0</v>
      </c>
      <c r="G376">
        <v>1643500</v>
      </c>
      <c r="H376">
        <v>789</v>
      </c>
      <c r="I376">
        <v>1202</v>
      </c>
      <c r="K376" s="130" t="s">
        <v>1321</v>
      </c>
      <c r="M376" s="130"/>
      <c r="N376">
        <v>0</v>
      </c>
      <c r="O376">
        <v>0.68</v>
      </c>
      <c r="P376">
        <v>-6.71</v>
      </c>
      <c r="Q376">
        <v>-8.94</v>
      </c>
      <c r="R376" s="130"/>
      <c r="S376">
        <v>55.11</v>
      </c>
      <c r="T376" s="130"/>
      <c r="X376" s="130"/>
    </row>
    <row r="377" spans="1:24" x14ac:dyDescent="0.25">
      <c r="A377" s="130" t="s">
        <v>438</v>
      </c>
      <c r="B377">
        <v>375</v>
      </c>
      <c r="C377" s="130" t="s">
        <v>881</v>
      </c>
      <c r="D377" s="130" t="s">
        <v>6</v>
      </c>
      <c r="E377">
        <v>1.05</v>
      </c>
      <c r="F377">
        <v>0.96</v>
      </c>
      <c r="G377">
        <v>4759700</v>
      </c>
      <c r="H377">
        <v>4990</v>
      </c>
      <c r="I377">
        <v>4861</v>
      </c>
      <c r="J377">
        <v>14.21</v>
      </c>
      <c r="K377" s="130" t="s">
        <v>953</v>
      </c>
      <c r="M377" s="130" t="s">
        <v>908</v>
      </c>
      <c r="N377">
        <v>7.0000000000000007E-2</v>
      </c>
      <c r="O377">
        <v>4.6399999999999997</v>
      </c>
      <c r="P377">
        <v>6.14</v>
      </c>
      <c r="Q377">
        <v>2.41</v>
      </c>
      <c r="R377" s="130" t="s">
        <v>932</v>
      </c>
      <c r="S377">
        <v>36.71</v>
      </c>
      <c r="T377" s="130"/>
      <c r="U377">
        <v>671</v>
      </c>
      <c r="V377">
        <v>671</v>
      </c>
      <c r="W377">
        <v>-0.08</v>
      </c>
      <c r="X377" s="130"/>
    </row>
    <row r="378" spans="1:24" x14ac:dyDescent="0.25">
      <c r="A378" s="130" t="s">
        <v>437</v>
      </c>
      <c r="B378">
        <v>376</v>
      </c>
      <c r="C378" s="130" t="s">
        <v>881</v>
      </c>
      <c r="D378" s="130" t="s">
        <v>6</v>
      </c>
      <c r="E378">
        <v>33</v>
      </c>
      <c r="F378">
        <v>3.13</v>
      </c>
      <c r="G378">
        <v>19794900</v>
      </c>
      <c r="H378">
        <v>652022</v>
      </c>
      <c r="I378">
        <v>172203</v>
      </c>
      <c r="K378" s="130" t="s">
        <v>1766</v>
      </c>
      <c r="M378" s="130"/>
      <c r="N378">
        <v>0</v>
      </c>
      <c r="O378">
        <v>-1.28</v>
      </c>
      <c r="P378">
        <v>-15.54</v>
      </c>
      <c r="Q378">
        <v>-19.68</v>
      </c>
      <c r="R378" s="130"/>
      <c r="S378">
        <v>61.28</v>
      </c>
      <c r="T378" s="130"/>
      <c r="X378" s="130"/>
    </row>
    <row r="379" spans="1:24" x14ac:dyDescent="0.25">
      <c r="A379" s="130" t="s">
        <v>436</v>
      </c>
      <c r="B379">
        <v>377</v>
      </c>
      <c r="C379" s="130" t="s">
        <v>890</v>
      </c>
      <c r="D379" s="130" t="s">
        <v>6</v>
      </c>
      <c r="E379">
        <v>1.03</v>
      </c>
      <c r="F379">
        <v>-0.96</v>
      </c>
      <c r="G379">
        <v>186600</v>
      </c>
      <c r="H379">
        <v>194</v>
      </c>
      <c r="I379">
        <v>773</v>
      </c>
      <c r="J379">
        <v>59.67</v>
      </c>
      <c r="K379" s="130" t="s">
        <v>986</v>
      </c>
      <c r="M379" s="130" t="s">
        <v>896</v>
      </c>
      <c r="N379">
        <v>0.02</v>
      </c>
      <c r="O379">
        <v>3.29</v>
      </c>
      <c r="P379">
        <v>1.9</v>
      </c>
      <c r="Q379">
        <v>-1.78</v>
      </c>
      <c r="R379" s="130" t="s">
        <v>917</v>
      </c>
      <c r="S379">
        <v>70.540000000000006</v>
      </c>
      <c r="T379" s="130"/>
      <c r="U379">
        <v>1087</v>
      </c>
      <c r="V379">
        <v>1041</v>
      </c>
      <c r="X379" s="130"/>
    </row>
    <row r="380" spans="1:24" x14ac:dyDescent="0.25">
      <c r="A380" s="130" t="s">
        <v>435</v>
      </c>
      <c r="B380">
        <v>378</v>
      </c>
      <c r="C380" s="130" t="s">
        <v>881</v>
      </c>
      <c r="D380" s="130" t="s">
        <v>6</v>
      </c>
      <c r="E380">
        <v>1.7</v>
      </c>
      <c r="F380">
        <v>2.41</v>
      </c>
      <c r="G380">
        <v>303800</v>
      </c>
      <c r="H380">
        <v>511</v>
      </c>
      <c r="I380">
        <v>1463</v>
      </c>
      <c r="K380" s="130" t="s">
        <v>931</v>
      </c>
      <c r="M380" s="130"/>
      <c r="N380">
        <v>0</v>
      </c>
      <c r="O380">
        <v>1.06</v>
      </c>
      <c r="P380">
        <v>-6.89</v>
      </c>
      <c r="Q380">
        <v>-8.36</v>
      </c>
      <c r="R380" s="130"/>
      <c r="S380">
        <v>46.15</v>
      </c>
      <c r="T380" s="130"/>
      <c r="X380" s="130"/>
    </row>
    <row r="381" spans="1:24" x14ac:dyDescent="0.25">
      <c r="A381" s="130" t="s">
        <v>434</v>
      </c>
      <c r="B381">
        <v>379</v>
      </c>
      <c r="C381" s="130" t="s">
        <v>881</v>
      </c>
      <c r="D381" s="130" t="s">
        <v>6</v>
      </c>
      <c r="E381">
        <v>3.06</v>
      </c>
      <c r="F381">
        <v>2</v>
      </c>
      <c r="G381">
        <v>36300</v>
      </c>
      <c r="H381">
        <v>110</v>
      </c>
      <c r="I381">
        <v>3339</v>
      </c>
      <c r="K381" s="130" t="s">
        <v>1824</v>
      </c>
      <c r="M381" s="130"/>
      <c r="N381">
        <v>0</v>
      </c>
      <c r="O381">
        <v>1.1000000000000001</v>
      </c>
      <c r="P381">
        <v>-2.83</v>
      </c>
      <c r="Q381">
        <v>-5.43</v>
      </c>
      <c r="R381" s="130"/>
      <c r="S381">
        <v>41.42</v>
      </c>
      <c r="T381" s="130"/>
      <c r="X381" s="130"/>
    </row>
    <row r="382" spans="1:24" x14ac:dyDescent="0.25">
      <c r="A382" s="130" t="s">
        <v>433</v>
      </c>
      <c r="B382">
        <v>380</v>
      </c>
      <c r="C382" s="130" t="s">
        <v>881</v>
      </c>
      <c r="D382" s="130" t="s">
        <v>6</v>
      </c>
      <c r="E382">
        <v>1.19</v>
      </c>
      <c r="F382">
        <v>5.31</v>
      </c>
      <c r="G382">
        <v>478300</v>
      </c>
      <c r="H382">
        <v>550</v>
      </c>
      <c r="I382">
        <v>1267</v>
      </c>
      <c r="J382">
        <v>12.32</v>
      </c>
      <c r="K382" s="130" t="s">
        <v>1014</v>
      </c>
      <c r="M382" s="130"/>
      <c r="N382">
        <v>0.1</v>
      </c>
      <c r="O382">
        <v>5.82</v>
      </c>
      <c r="P382">
        <v>5.13</v>
      </c>
      <c r="Q382">
        <v>18.3</v>
      </c>
      <c r="R382" s="130"/>
      <c r="S382">
        <v>49.75</v>
      </c>
      <c r="T382" s="130"/>
      <c r="U382">
        <v>657</v>
      </c>
      <c r="V382">
        <v>567</v>
      </c>
      <c r="W382">
        <v>-2.23</v>
      </c>
      <c r="X382" s="130"/>
    </row>
    <row r="383" spans="1:24" x14ac:dyDescent="0.25">
      <c r="A383" s="130" t="s">
        <v>432</v>
      </c>
      <c r="B383">
        <v>381</v>
      </c>
      <c r="C383" s="130" t="s">
        <v>881</v>
      </c>
      <c r="D383" s="130" t="s">
        <v>6</v>
      </c>
      <c r="E383">
        <v>3.62</v>
      </c>
      <c r="F383">
        <v>0</v>
      </c>
      <c r="G383">
        <v>61900</v>
      </c>
      <c r="H383">
        <v>224</v>
      </c>
      <c r="I383">
        <v>2715</v>
      </c>
      <c r="J383">
        <v>30.82</v>
      </c>
      <c r="K383" s="130" t="s">
        <v>895</v>
      </c>
      <c r="M383" s="130" t="s">
        <v>918</v>
      </c>
      <c r="N383">
        <v>0.12</v>
      </c>
      <c r="O383">
        <v>2.35</v>
      </c>
      <c r="P383">
        <v>2.06</v>
      </c>
      <c r="Q383">
        <v>-1.91</v>
      </c>
      <c r="R383" s="130" t="s">
        <v>2380</v>
      </c>
      <c r="S383">
        <v>81.819999999999993</v>
      </c>
      <c r="T383" s="130"/>
      <c r="U383">
        <v>979</v>
      </c>
      <c r="V383">
        <v>989</v>
      </c>
      <c r="W383">
        <v>-4.6100000000000003</v>
      </c>
      <c r="X383" s="130"/>
    </row>
    <row r="384" spans="1:24" x14ac:dyDescent="0.25">
      <c r="A384" s="130" t="s">
        <v>431</v>
      </c>
      <c r="B384">
        <v>382</v>
      </c>
      <c r="C384" s="130" t="s">
        <v>881</v>
      </c>
      <c r="D384" s="130" t="s">
        <v>6</v>
      </c>
      <c r="E384">
        <v>2.38</v>
      </c>
      <c r="F384">
        <v>0.85</v>
      </c>
      <c r="G384">
        <v>15036200</v>
      </c>
      <c r="H384">
        <v>34622</v>
      </c>
      <c r="I384">
        <v>8261</v>
      </c>
      <c r="J384">
        <v>182.69</v>
      </c>
      <c r="K384" s="130" t="s">
        <v>3565</v>
      </c>
      <c r="M384" s="130"/>
      <c r="N384">
        <v>0.01</v>
      </c>
      <c r="O384">
        <v>1.27</v>
      </c>
      <c r="P384">
        <v>3.12</v>
      </c>
      <c r="Q384">
        <v>2.1800000000000002</v>
      </c>
      <c r="R384" s="130"/>
      <c r="S384">
        <v>38.270000000000003</v>
      </c>
      <c r="T384" s="130"/>
      <c r="U384">
        <v>1091</v>
      </c>
      <c r="V384">
        <v>1150</v>
      </c>
      <c r="W384">
        <v>-1.63</v>
      </c>
      <c r="X384" s="130"/>
    </row>
    <row r="385" spans="1:24" x14ac:dyDescent="0.25">
      <c r="A385" s="130" t="s">
        <v>430</v>
      </c>
      <c r="B385">
        <v>383</v>
      </c>
      <c r="C385" s="130" t="s">
        <v>881</v>
      </c>
      <c r="D385" s="130" t="s">
        <v>6</v>
      </c>
      <c r="E385">
        <v>4.54</v>
      </c>
      <c r="F385">
        <v>4.13</v>
      </c>
      <c r="G385">
        <v>160300</v>
      </c>
      <c r="H385">
        <v>712</v>
      </c>
      <c r="I385">
        <v>766</v>
      </c>
      <c r="J385">
        <v>10.37</v>
      </c>
      <c r="K385" s="130" t="s">
        <v>1000</v>
      </c>
      <c r="M385" s="130" t="s">
        <v>984</v>
      </c>
      <c r="N385">
        <v>0.44</v>
      </c>
      <c r="O385">
        <v>6.45</v>
      </c>
      <c r="P385">
        <v>7.79</v>
      </c>
      <c r="Q385">
        <v>7.02</v>
      </c>
      <c r="R385" s="130" t="s">
        <v>1995</v>
      </c>
      <c r="S385">
        <v>31.47</v>
      </c>
      <c r="T385" s="130"/>
      <c r="U385">
        <v>523</v>
      </c>
      <c r="V385">
        <v>488</v>
      </c>
      <c r="W385">
        <v>-27.47</v>
      </c>
      <c r="X385" s="130"/>
    </row>
    <row r="386" spans="1:24" x14ac:dyDescent="0.25">
      <c r="A386" s="130" t="s">
        <v>429</v>
      </c>
      <c r="B386">
        <v>384</v>
      </c>
      <c r="C386" s="130" t="s">
        <v>881</v>
      </c>
      <c r="D386" s="130" t="s">
        <v>6</v>
      </c>
      <c r="E386">
        <v>1.75</v>
      </c>
      <c r="F386">
        <v>2.34</v>
      </c>
      <c r="G386">
        <v>171624900</v>
      </c>
      <c r="H386">
        <v>296925</v>
      </c>
      <c r="I386">
        <v>11429</v>
      </c>
      <c r="J386">
        <v>9.8699999999999992</v>
      </c>
      <c r="K386" s="130" t="s">
        <v>3220</v>
      </c>
      <c r="M386" s="130"/>
      <c r="N386">
        <v>0.18</v>
      </c>
      <c r="O386">
        <v>107.59</v>
      </c>
      <c r="P386">
        <v>134.93</v>
      </c>
      <c r="Q386">
        <v>805.48</v>
      </c>
      <c r="R386" s="130"/>
      <c r="S386">
        <v>52.27</v>
      </c>
      <c r="T386" s="130"/>
      <c r="U386">
        <v>128</v>
      </c>
      <c r="V386">
        <v>128</v>
      </c>
      <c r="W386">
        <v>-0.11</v>
      </c>
      <c r="X386" s="130"/>
    </row>
    <row r="387" spans="1:24" x14ac:dyDescent="0.25">
      <c r="A387" s="130" t="s">
        <v>428</v>
      </c>
      <c r="B387">
        <v>385</v>
      </c>
      <c r="C387" s="130" t="s">
        <v>881</v>
      </c>
      <c r="D387" s="130" t="s">
        <v>6</v>
      </c>
      <c r="E387">
        <v>1.56</v>
      </c>
      <c r="F387">
        <v>3.31</v>
      </c>
      <c r="G387">
        <v>2300</v>
      </c>
      <c r="H387">
        <v>4</v>
      </c>
      <c r="I387">
        <v>2028</v>
      </c>
      <c r="K387" s="130" t="s">
        <v>1925</v>
      </c>
      <c r="M387" s="130"/>
      <c r="N387">
        <v>0</v>
      </c>
      <c r="O387">
        <v>0.28999999999999998</v>
      </c>
      <c r="P387">
        <v>-0.35</v>
      </c>
      <c r="Q387">
        <v>4.67</v>
      </c>
      <c r="R387" s="130"/>
      <c r="S387">
        <v>7.54</v>
      </c>
      <c r="T387" s="130"/>
      <c r="X387" s="130"/>
    </row>
    <row r="388" spans="1:24" x14ac:dyDescent="0.25">
      <c r="A388" s="130" t="s">
        <v>427</v>
      </c>
      <c r="B388">
        <v>386</v>
      </c>
      <c r="C388" s="130" t="s">
        <v>890</v>
      </c>
      <c r="D388" s="130" t="s">
        <v>6</v>
      </c>
      <c r="E388">
        <v>8.9499999999999993</v>
      </c>
      <c r="F388">
        <v>4.07</v>
      </c>
      <c r="G388">
        <v>1865900</v>
      </c>
      <c r="H388">
        <v>16580</v>
      </c>
      <c r="I388">
        <v>3222</v>
      </c>
      <c r="J388">
        <v>16.12</v>
      </c>
      <c r="K388" s="130" t="s">
        <v>957</v>
      </c>
      <c r="M388" s="130" t="s">
        <v>975</v>
      </c>
      <c r="N388">
        <v>0.56000000000000005</v>
      </c>
      <c r="O388">
        <v>6.92</v>
      </c>
      <c r="P388">
        <v>10.029999999999999</v>
      </c>
      <c r="Q388">
        <v>2.72</v>
      </c>
      <c r="R388" s="130" t="s">
        <v>3183</v>
      </c>
      <c r="S388">
        <v>30.92</v>
      </c>
      <c r="T388" s="130"/>
      <c r="U388">
        <v>576</v>
      </c>
      <c r="V388">
        <v>588</v>
      </c>
      <c r="W388">
        <v>2.08</v>
      </c>
      <c r="X388" s="130"/>
    </row>
    <row r="389" spans="1:24" x14ac:dyDescent="0.25">
      <c r="A389" s="130" t="s">
        <v>2392</v>
      </c>
      <c r="B389">
        <v>387</v>
      </c>
      <c r="C389" s="130" t="s">
        <v>890</v>
      </c>
      <c r="D389" s="130" t="s">
        <v>6</v>
      </c>
      <c r="E389">
        <v>11.7</v>
      </c>
      <c r="F389">
        <v>0.86</v>
      </c>
      <c r="G389">
        <v>595000</v>
      </c>
      <c r="H389">
        <v>6905</v>
      </c>
      <c r="I389">
        <v>6679</v>
      </c>
      <c r="J389">
        <v>8.7799999999999994</v>
      </c>
      <c r="K389" s="130" t="s">
        <v>972</v>
      </c>
      <c r="L389">
        <v>3.15</v>
      </c>
      <c r="M389" s="130" t="s">
        <v>929</v>
      </c>
      <c r="N389">
        <v>1.33</v>
      </c>
      <c r="O389">
        <v>5.32</v>
      </c>
      <c r="P389">
        <v>15.35</v>
      </c>
      <c r="Q389">
        <v>29.99</v>
      </c>
      <c r="R389" s="130" t="s">
        <v>3589</v>
      </c>
      <c r="S389">
        <v>16.75</v>
      </c>
      <c r="T389" s="130"/>
      <c r="U389">
        <v>285</v>
      </c>
      <c r="V389">
        <v>517</v>
      </c>
      <c r="W389">
        <v>-1.96</v>
      </c>
      <c r="X389" s="130"/>
    </row>
    <row r="390" spans="1:24" x14ac:dyDescent="0.25">
      <c r="A390" s="130" t="s">
        <v>426</v>
      </c>
      <c r="B390">
        <v>388</v>
      </c>
      <c r="C390" s="130" t="s">
        <v>881</v>
      </c>
      <c r="D390" s="130" t="s">
        <v>6</v>
      </c>
      <c r="E390">
        <v>44.25</v>
      </c>
      <c r="F390">
        <v>4.7300000000000004</v>
      </c>
      <c r="G390">
        <v>13941800</v>
      </c>
      <c r="H390">
        <v>615343</v>
      </c>
      <c r="I390">
        <v>93810</v>
      </c>
      <c r="J390">
        <v>18.97</v>
      </c>
      <c r="K390" s="130" t="s">
        <v>3189</v>
      </c>
      <c r="M390" s="130" t="s">
        <v>1046</v>
      </c>
      <c r="N390">
        <v>2.33</v>
      </c>
      <c r="O390">
        <v>9.11</v>
      </c>
      <c r="P390">
        <v>20.48</v>
      </c>
      <c r="Q390">
        <v>30.93</v>
      </c>
      <c r="R390" s="130" t="s">
        <v>995</v>
      </c>
      <c r="S390">
        <v>32.1</v>
      </c>
      <c r="T390" s="130"/>
      <c r="U390">
        <v>419</v>
      </c>
      <c r="V390">
        <v>540</v>
      </c>
      <c r="W390">
        <v>0.43</v>
      </c>
      <c r="X390" s="130"/>
    </row>
    <row r="391" spans="1:24" x14ac:dyDescent="0.25">
      <c r="A391" s="130" t="s">
        <v>425</v>
      </c>
      <c r="B391">
        <v>389</v>
      </c>
      <c r="C391" s="130" t="s">
        <v>881</v>
      </c>
      <c r="D391" s="130" t="s">
        <v>6</v>
      </c>
      <c r="E391">
        <v>111</v>
      </c>
      <c r="F391">
        <v>1.37</v>
      </c>
      <c r="G391">
        <v>18800</v>
      </c>
      <c r="H391">
        <v>2099</v>
      </c>
      <c r="I391">
        <v>6549</v>
      </c>
      <c r="J391">
        <v>8.41</v>
      </c>
      <c r="K391" s="130" t="s">
        <v>1993</v>
      </c>
      <c r="M391" s="130" t="s">
        <v>2363</v>
      </c>
      <c r="N391">
        <v>13.19</v>
      </c>
      <c r="O391">
        <v>3.38</v>
      </c>
      <c r="P391">
        <v>13.07</v>
      </c>
      <c r="Q391">
        <v>8.68</v>
      </c>
      <c r="R391" s="130" t="s">
        <v>3590</v>
      </c>
      <c r="S391">
        <v>45.35</v>
      </c>
      <c r="T391" s="130"/>
      <c r="U391">
        <v>331</v>
      </c>
      <c r="V391">
        <v>592</v>
      </c>
      <c r="W391">
        <v>5.51</v>
      </c>
      <c r="X391" s="130"/>
    </row>
    <row r="392" spans="1:24" x14ac:dyDescent="0.25">
      <c r="A392" s="130" t="s">
        <v>1047</v>
      </c>
      <c r="B392">
        <v>390</v>
      </c>
      <c r="C392" s="130" t="s">
        <v>890</v>
      </c>
      <c r="D392" s="130" t="s">
        <v>6</v>
      </c>
      <c r="E392">
        <v>2.14</v>
      </c>
      <c r="F392">
        <v>-2.73</v>
      </c>
      <c r="G392">
        <v>123600</v>
      </c>
      <c r="H392">
        <v>264</v>
      </c>
      <c r="I392">
        <v>2254</v>
      </c>
      <c r="K392" s="130" t="s">
        <v>1061</v>
      </c>
      <c r="M392" s="130"/>
      <c r="N392">
        <v>0</v>
      </c>
      <c r="O392">
        <v>-0.36</v>
      </c>
      <c r="P392">
        <v>-4.58</v>
      </c>
      <c r="Q392">
        <v>-4.8</v>
      </c>
      <c r="R392" s="130"/>
      <c r="S392">
        <v>17.75</v>
      </c>
      <c r="T392" s="130"/>
      <c r="X392" s="130"/>
    </row>
    <row r="393" spans="1:24" x14ac:dyDescent="0.25">
      <c r="A393" s="130" t="s">
        <v>424</v>
      </c>
      <c r="B393">
        <v>391</v>
      </c>
      <c r="C393" s="130" t="s">
        <v>881</v>
      </c>
      <c r="D393" s="130" t="s">
        <v>6</v>
      </c>
      <c r="E393">
        <v>5</v>
      </c>
      <c r="F393">
        <v>6.38</v>
      </c>
      <c r="G393">
        <v>2134500</v>
      </c>
      <c r="H393">
        <v>10572</v>
      </c>
      <c r="I393">
        <v>1242</v>
      </c>
      <c r="J393">
        <v>27.41</v>
      </c>
      <c r="K393" s="130" t="s">
        <v>3242</v>
      </c>
      <c r="M393" s="130"/>
      <c r="N393">
        <v>0.18</v>
      </c>
      <c r="O393">
        <v>8.59</v>
      </c>
      <c r="P393">
        <v>25.44</v>
      </c>
      <c r="Q393">
        <v>2.2999999999999998</v>
      </c>
      <c r="R393" s="130"/>
      <c r="S393">
        <v>41.69</v>
      </c>
      <c r="T393" s="130"/>
      <c r="U393">
        <v>483</v>
      </c>
      <c r="V393">
        <v>665</v>
      </c>
      <c r="W393">
        <v>-0.17</v>
      </c>
      <c r="X393" s="130"/>
    </row>
    <row r="394" spans="1:24" x14ac:dyDescent="0.25">
      <c r="A394" s="130" t="s">
        <v>423</v>
      </c>
      <c r="B394">
        <v>392</v>
      </c>
      <c r="C394" s="130" t="s">
        <v>881</v>
      </c>
      <c r="D394" s="130" t="s">
        <v>6</v>
      </c>
      <c r="E394">
        <v>2.2000000000000002</v>
      </c>
      <c r="F394">
        <v>8.91</v>
      </c>
      <c r="G394">
        <v>19307100</v>
      </c>
      <c r="H394">
        <v>42062</v>
      </c>
      <c r="I394">
        <v>2474</v>
      </c>
      <c r="K394" s="130" t="s">
        <v>1762</v>
      </c>
      <c r="M394" s="130"/>
      <c r="N394">
        <v>0</v>
      </c>
      <c r="O394">
        <v>-4.84</v>
      </c>
      <c r="P394">
        <v>-21.41</v>
      </c>
      <c r="Q394">
        <v>-141.66</v>
      </c>
      <c r="R394" s="130"/>
      <c r="S394">
        <v>28.55</v>
      </c>
      <c r="T394" s="130"/>
      <c r="X394" s="130"/>
    </row>
    <row r="395" spans="1:24" x14ac:dyDescent="0.25">
      <c r="A395" s="130" t="s">
        <v>422</v>
      </c>
      <c r="B395">
        <v>393</v>
      </c>
      <c r="C395" s="130" t="s">
        <v>881</v>
      </c>
      <c r="D395" s="130" t="s">
        <v>6</v>
      </c>
      <c r="E395">
        <v>8.4</v>
      </c>
      <c r="F395">
        <v>0</v>
      </c>
      <c r="G395">
        <v>0</v>
      </c>
      <c r="H395">
        <v>0</v>
      </c>
      <c r="I395">
        <v>126</v>
      </c>
      <c r="K395" s="130" t="s">
        <v>931</v>
      </c>
      <c r="M395" s="130"/>
      <c r="N395">
        <v>0</v>
      </c>
      <c r="O395">
        <v>-1.88</v>
      </c>
      <c r="P395">
        <v>-2.94</v>
      </c>
      <c r="Q395">
        <v>2.27</v>
      </c>
      <c r="R395" s="130"/>
      <c r="S395">
        <v>30.3</v>
      </c>
      <c r="T395" s="130"/>
      <c r="X395" s="130"/>
    </row>
    <row r="396" spans="1:24" x14ac:dyDescent="0.25">
      <c r="A396" s="130" t="s">
        <v>831</v>
      </c>
      <c r="B396">
        <v>394</v>
      </c>
      <c r="C396" s="130" t="s">
        <v>884</v>
      </c>
      <c r="D396" s="130" t="s">
        <v>6</v>
      </c>
      <c r="E396">
        <v>6.35</v>
      </c>
      <c r="F396">
        <v>-1.55</v>
      </c>
      <c r="G396">
        <v>5685000</v>
      </c>
      <c r="H396">
        <v>35928</v>
      </c>
      <c r="I396">
        <v>5715</v>
      </c>
      <c r="J396">
        <v>28.44</v>
      </c>
      <c r="K396" s="130" t="s">
        <v>891</v>
      </c>
      <c r="M396" s="130"/>
      <c r="N396">
        <v>0.22</v>
      </c>
      <c r="O396">
        <v>8.6199999999999992</v>
      </c>
      <c r="P396">
        <v>15.74</v>
      </c>
      <c r="Q396">
        <v>14.34</v>
      </c>
      <c r="R396" s="130"/>
      <c r="S396">
        <v>36.9</v>
      </c>
      <c r="T396" s="130"/>
      <c r="U396">
        <v>599</v>
      </c>
      <c r="V396">
        <v>674</v>
      </c>
      <c r="X396" s="130"/>
    </row>
    <row r="397" spans="1:24" x14ac:dyDescent="0.25">
      <c r="A397" s="130" t="s">
        <v>421</v>
      </c>
      <c r="B397">
        <v>395</v>
      </c>
      <c r="C397" s="130" t="s">
        <v>890</v>
      </c>
      <c r="D397" s="130" t="s">
        <v>6</v>
      </c>
      <c r="E397">
        <v>1.96</v>
      </c>
      <c r="F397">
        <v>4.8099999999999996</v>
      </c>
      <c r="G397">
        <v>31429000</v>
      </c>
      <c r="H397">
        <v>61475</v>
      </c>
      <c r="I397">
        <v>2441</v>
      </c>
      <c r="J397">
        <v>9.36</v>
      </c>
      <c r="K397" s="130" t="s">
        <v>1040</v>
      </c>
      <c r="M397" s="130" t="s">
        <v>894</v>
      </c>
      <c r="N397">
        <v>0.21</v>
      </c>
      <c r="O397">
        <v>8.0399999999999991</v>
      </c>
      <c r="P397">
        <v>9.08</v>
      </c>
      <c r="Q397">
        <v>13.22</v>
      </c>
      <c r="R397" s="130" t="s">
        <v>3591</v>
      </c>
      <c r="S397">
        <v>38.03</v>
      </c>
      <c r="T397" s="130"/>
      <c r="U397">
        <v>468</v>
      </c>
      <c r="V397">
        <v>398</v>
      </c>
      <c r="W397">
        <v>0.09</v>
      </c>
      <c r="X397" s="130"/>
    </row>
    <row r="398" spans="1:24" x14ac:dyDescent="0.25">
      <c r="A398" s="130" t="s">
        <v>420</v>
      </c>
      <c r="B398">
        <v>396</v>
      </c>
      <c r="C398" s="130" t="s">
        <v>881</v>
      </c>
      <c r="D398" s="130" t="s">
        <v>6</v>
      </c>
      <c r="E398">
        <v>3.18</v>
      </c>
      <c r="F398">
        <v>4.6100000000000003</v>
      </c>
      <c r="G398">
        <v>1146900</v>
      </c>
      <c r="H398">
        <v>3612</v>
      </c>
      <c r="I398">
        <v>1680</v>
      </c>
      <c r="J398">
        <v>15.13</v>
      </c>
      <c r="K398" s="130" t="s">
        <v>3189</v>
      </c>
      <c r="M398" s="130"/>
      <c r="N398">
        <v>0.21</v>
      </c>
      <c r="O398">
        <v>15.65</v>
      </c>
      <c r="P398">
        <v>33.24</v>
      </c>
      <c r="Q398">
        <v>5.85</v>
      </c>
      <c r="R398" s="130"/>
      <c r="S398">
        <v>78.010000000000005</v>
      </c>
      <c r="T398" s="130"/>
      <c r="U398">
        <v>282</v>
      </c>
      <c r="V398">
        <v>330</v>
      </c>
      <c r="W398">
        <v>0.45</v>
      </c>
      <c r="X398" s="130"/>
    </row>
    <row r="399" spans="1:24" x14ac:dyDescent="0.25">
      <c r="A399" s="130" t="s">
        <v>419</v>
      </c>
      <c r="B399">
        <v>397</v>
      </c>
      <c r="C399" s="130" t="s">
        <v>881</v>
      </c>
      <c r="D399" s="130" t="s">
        <v>6</v>
      </c>
      <c r="E399">
        <v>2.84</v>
      </c>
      <c r="F399">
        <v>6.77</v>
      </c>
      <c r="G399">
        <v>1692000</v>
      </c>
      <c r="H399">
        <v>4797</v>
      </c>
      <c r="I399">
        <v>985</v>
      </c>
      <c r="J399">
        <v>32.21</v>
      </c>
      <c r="K399" s="130" t="s">
        <v>966</v>
      </c>
      <c r="M399" s="130" t="s">
        <v>888</v>
      </c>
      <c r="N399">
        <v>0.09</v>
      </c>
      <c r="O399">
        <v>4.43</v>
      </c>
      <c r="P399">
        <v>5.0199999999999996</v>
      </c>
      <c r="Q399">
        <v>4.92</v>
      </c>
      <c r="R399" s="130" t="s">
        <v>1411</v>
      </c>
      <c r="S399">
        <v>29.86</v>
      </c>
      <c r="T399" s="130"/>
      <c r="U399">
        <v>918</v>
      </c>
      <c r="V399">
        <v>899</v>
      </c>
      <c r="W399">
        <v>-0.57999999999999996</v>
      </c>
      <c r="X399" s="130"/>
    </row>
    <row r="400" spans="1:24" x14ac:dyDescent="0.25">
      <c r="A400" s="130" t="s">
        <v>418</v>
      </c>
      <c r="B400">
        <v>398</v>
      </c>
      <c r="C400" s="130" t="s">
        <v>881</v>
      </c>
      <c r="D400" s="130" t="s">
        <v>95</v>
      </c>
      <c r="E400">
        <v>0.42</v>
      </c>
      <c r="F400">
        <v>0</v>
      </c>
      <c r="G400">
        <v>34100</v>
      </c>
      <c r="H400">
        <v>14</v>
      </c>
      <c r="I400">
        <v>977</v>
      </c>
      <c r="K400" s="130" t="s">
        <v>882</v>
      </c>
      <c r="M400" s="130"/>
      <c r="N400">
        <v>0</v>
      </c>
      <c r="O400">
        <v>-5.68</v>
      </c>
      <c r="P400">
        <v>-6.87</v>
      </c>
      <c r="Q400">
        <v>-12.36</v>
      </c>
      <c r="R400" s="130"/>
      <c r="S400">
        <v>33.42</v>
      </c>
      <c r="T400" s="130"/>
      <c r="X400" s="130"/>
    </row>
    <row r="401" spans="1:24" x14ac:dyDescent="0.25">
      <c r="A401" s="130" t="s">
        <v>417</v>
      </c>
      <c r="B401">
        <v>399</v>
      </c>
      <c r="C401" s="130" t="s">
        <v>890</v>
      </c>
      <c r="D401" s="130" t="s">
        <v>6</v>
      </c>
      <c r="E401">
        <v>6.65</v>
      </c>
      <c r="F401">
        <v>2.31</v>
      </c>
      <c r="G401">
        <v>5942900</v>
      </c>
      <c r="H401">
        <v>39356</v>
      </c>
      <c r="I401">
        <v>11708</v>
      </c>
      <c r="J401">
        <v>6</v>
      </c>
      <c r="K401" s="130" t="s">
        <v>1907</v>
      </c>
      <c r="M401" s="130" t="s">
        <v>1038</v>
      </c>
      <c r="N401">
        <v>1.1100000000000001</v>
      </c>
      <c r="O401">
        <v>20.28</v>
      </c>
      <c r="P401">
        <v>39.159999999999997</v>
      </c>
      <c r="Q401">
        <v>8.33</v>
      </c>
      <c r="R401" s="130" t="s">
        <v>1801</v>
      </c>
      <c r="S401">
        <v>59.19</v>
      </c>
      <c r="T401" s="130"/>
      <c r="U401">
        <v>61</v>
      </c>
      <c r="V401">
        <v>95</v>
      </c>
      <c r="W401">
        <v>0.17</v>
      </c>
      <c r="X401" s="130"/>
    </row>
    <row r="402" spans="1:24" x14ac:dyDescent="0.25">
      <c r="A402" s="130" t="s">
        <v>416</v>
      </c>
      <c r="B402">
        <v>400</v>
      </c>
      <c r="C402" s="130" t="s">
        <v>881</v>
      </c>
      <c r="D402" s="130" t="s">
        <v>6</v>
      </c>
      <c r="E402">
        <v>25.75</v>
      </c>
      <c r="F402">
        <v>1.98</v>
      </c>
      <c r="G402">
        <v>1069700</v>
      </c>
      <c r="H402">
        <v>27989</v>
      </c>
      <c r="I402">
        <v>5150</v>
      </c>
      <c r="J402">
        <v>32.619999999999997</v>
      </c>
      <c r="K402" s="130" t="s">
        <v>3592</v>
      </c>
      <c r="M402" s="130" t="s">
        <v>974</v>
      </c>
      <c r="N402">
        <v>0.79</v>
      </c>
      <c r="O402">
        <v>29.09</v>
      </c>
      <c r="P402">
        <v>30.71</v>
      </c>
      <c r="Q402">
        <v>35.630000000000003</v>
      </c>
      <c r="R402" s="130" t="s">
        <v>1924</v>
      </c>
      <c r="S402">
        <v>49</v>
      </c>
      <c r="T402" s="130"/>
      <c r="U402">
        <v>499</v>
      </c>
      <c r="V402">
        <v>466</v>
      </c>
      <c r="W402">
        <v>1.25</v>
      </c>
      <c r="X402" s="130"/>
    </row>
    <row r="403" spans="1:24" x14ac:dyDescent="0.25">
      <c r="A403" s="130" t="s">
        <v>415</v>
      </c>
      <c r="B403">
        <v>401</v>
      </c>
      <c r="C403" s="130" t="s">
        <v>890</v>
      </c>
      <c r="D403" s="130" t="s">
        <v>6</v>
      </c>
      <c r="E403">
        <v>51.5</v>
      </c>
      <c r="F403">
        <v>0</v>
      </c>
      <c r="G403">
        <v>0</v>
      </c>
      <c r="H403">
        <v>0</v>
      </c>
      <c r="I403">
        <v>515</v>
      </c>
      <c r="J403">
        <v>58.85</v>
      </c>
      <c r="K403" s="130" t="s">
        <v>961</v>
      </c>
      <c r="L403">
        <v>0.48</v>
      </c>
      <c r="M403" s="130" t="s">
        <v>886</v>
      </c>
      <c r="N403">
        <v>0.88</v>
      </c>
      <c r="O403">
        <v>2.62</v>
      </c>
      <c r="P403">
        <v>2.4</v>
      </c>
      <c r="Q403">
        <v>2.63</v>
      </c>
      <c r="R403" s="130" t="s">
        <v>1000</v>
      </c>
      <c r="S403">
        <v>18.010000000000002</v>
      </c>
      <c r="T403" s="130"/>
      <c r="U403">
        <v>1073</v>
      </c>
      <c r="V403">
        <v>1075</v>
      </c>
      <c r="W403">
        <v>-8.5399999999999991</v>
      </c>
      <c r="X403" s="130"/>
    </row>
    <row r="404" spans="1:24" x14ac:dyDescent="0.25">
      <c r="A404" s="130" t="s">
        <v>414</v>
      </c>
      <c r="B404">
        <v>402</v>
      </c>
      <c r="C404" s="130" t="s">
        <v>881</v>
      </c>
      <c r="D404" s="130" t="s">
        <v>95</v>
      </c>
      <c r="E404">
        <v>0.04</v>
      </c>
      <c r="F404">
        <v>-20</v>
      </c>
      <c r="G404">
        <v>149616800</v>
      </c>
      <c r="H404">
        <v>6281</v>
      </c>
      <c r="I404">
        <v>3026</v>
      </c>
      <c r="J404">
        <v>31.11</v>
      </c>
      <c r="K404" s="130" t="s">
        <v>1762</v>
      </c>
      <c r="M404" s="130"/>
      <c r="N404">
        <v>0</v>
      </c>
      <c r="O404">
        <v>-7.43</v>
      </c>
      <c r="P404">
        <v>-6.5</v>
      </c>
      <c r="Q404">
        <v>-51.2</v>
      </c>
      <c r="R404" s="130"/>
      <c r="S404">
        <v>62.56</v>
      </c>
      <c r="T404" s="130"/>
      <c r="U404">
        <v>638</v>
      </c>
      <c r="V404">
        <v>619</v>
      </c>
      <c r="W404">
        <v>-0.23</v>
      </c>
      <c r="X404" s="130"/>
    </row>
    <row r="405" spans="1:24" x14ac:dyDescent="0.25">
      <c r="A405" s="130" t="s">
        <v>413</v>
      </c>
      <c r="B405">
        <v>403</v>
      </c>
      <c r="C405" s="130" t="s">
        <v>881</v>
      </c>
      <c r="D405" s="130" t="s">
        <v>6</v>
      </c>
      <c r="E405">
        <v>16.2</v>
      </c>
      <c r="F405">
        <v>7.28</v>
      </c>
      <c r="G405">
        <v>5875100</v>
      </c>
      <c r="H405">
        <v>93616</v>
      </c>
      <c r="I405">
        <v>27126</v>
      </c>
      <c r="K405" s="130" t="s">
        <v>2675</v>
      </c>
      <c r="M405" s="130"/>
      <c r="N405">
        <v>0</v>
      </c>
      <c r="O405">
        <v>-3.87</v>
      </c>
      <c r="P405">
        <v>-4.6100000000000003</v>
      </c>
      <c r="Q405">
        <v>-37.479999999999997</v>
      </c>
      <c r="R405" s="130"/>
      <c r="S405">
        <v>34.590000000000003</v>
      </c>
      <c r="T405" s="130"/>
      <c r="X405" s="130"/>
    </row>
    <row r="406" spans="1:24" x14ac:dyDescent="0.25">
      <c r="A406" s="130" t="s">
        <v>412</v>
      </c>
      <c r="B406">
        <v>404</v>
      </c>
      <c r="C406" s="130" t="s">
        <v>881</v>
      </c>
      <c r="D406" s="130" t="s">
        <v>6</v>
      </c>
      <c r="E406">
        <v>2.66</v>
      </c>
      <c r="F406">
        <v>-3.62</v>
      </c>
      <c r="G406">
        <v>91700</v>
      </c>
      <c r="H406">
        <v>235</v>
      </c>
      <c r="I406">
        <v>2894</v>
      </c>
      <c r="J406">
        <v>8.1999999999999993</v>
      </c>
      <c r="K406" s="130" t="s">
        <v>2403</v>
      </c>
      <c r="M406" s="130"/>
      <c r="N406">
        <v>0.32</v>
      </c>
      <c r="O406">
        <v>12.57</v>
      </c>
      <c r="P406">
        <v>31.73</v>
      </c>
      <c r="Q406">
        <v>1.35</v>
      </c>
      <c r="R406" s="130"/>
      <c r="S406">
        <v>11.92</v>
      </c>
      <c r="T406" s="130"/>
      <c r="U406">
        <v>136</v>
      </c>
      <c r="V406">
        <v>240</v>
      </c>
      <c r="W406">
        <v>-0.05</v>
      </c>
      <c r="X406" s="130"/>
    </row>
    <row r="407" spans="1:24" x14ac:dyDescent="0.25">
      <c r="A407" s="130" t="s">
        <v>411</v>
      </c>
      <c r="B407">
        <v>405</v>
      </c>
      <c r="C407" s="130" t="s">
        <v>881</v>
      </c>
      <c r="D407" s="130" t="s">
        <v>6</v>
      </c>
      <c r="E407">
        <v>9</v>
      </c>
      <c r="F407">
        <v>2.86</v>
      </c>
      <c r="G407">
        <v>1069000</v>
      </c>
      <c r="H407">
        <v>9427</v>
      </c>
      <c r="I407">
        <v>3290</v>
      </c>
      <c r="K407" s="130" t="s">
        <v>3593</v>
      </c>
      <c r="M407" s="130"/>
      <c r="N407">
        <v>0</v>
      </c>
      <c r="O407">
        <v>-10.15</v>
      </c>
      <c r="P407">
        <v>-13.22</v>
      </c>
      <c r="Q407">
        <v>-116.8</v>
      </c>
      <c r="R407" s="130"/>
      <c r="S407">
        <v>16.55</v>
      </c>
      <c r="T407" s="130"/>
      <c r="X407" s="130"/>
    </row>
    <row r="408" spans="1:24" x14ac:dyDescent="0.25">
      <c r="A408" s="130" t="s">
        <v>410</v>
      </c>
      <c r="B408">
        <v>406</v>
      </c>
      <c r="C408" s="130" t="s">
        <v>881</v>
      </c>
      <c r="D408" s="130" t="s">
        <v>6</v>
      </c>
      <c r="E408">
        <v>45</v>
      </c>
      <c r="F408">
        <v>0</v>
      </c>
      <c r="G408">
        <v>0</v>
      </c>
      <c r="H408">
        <v>0</v>
      </c>
      <c r="I408">
        <v>1575</v>
      </c>
      <c r="J408">
        <v>40.380000000000003</v>
      </c>
      <c r="K408" s="130" t="s">
        <v>994</v>
      </c>
      <c r="M408" s="130" t="s">
        <v>882</v>
      </c>
      <c r="N408">
        <v>1.1100000000000001</v>
      </c>
      <c r="O408">
        <v>1.1100000000000001</v>
      </c>
      <c r="P408">
        <v>1.82</v>
      </c>
      <c r="Q408">
        <v>-2.69</v>
      </c>
      <c r="R408" s="130" t="s">
        <v>2398</v>
      </c>
      <c r="S408">
        <v>56.91</v>
      </c>
      <c r="T408" s="130"/>
      <c r="U408">
        <v>1041</v>
      </c>
      <c r="V408">
        <v>1088</v>
      </c>
      <c r="W408">
        <v>2.2799999999999998</v>
      </c>
      <c r="X408" s="130"/>
    </row>
    <row r="409" spans="1:24" x14ac:dyDescent="0.25">
      <c r="A409" s="130" t="s">
        <v>409</v>
      </c>
      <c r="B409">
        <v>407</v>
      </c>
      <c r="C409" s="130" t="s">
        <v>881</v>
      </c>
      <c r="D409" s="130" t="s">
        <v>95</v>
      </c>
      <c r="E409">
        <v>0.26</v>
      </c>
      <c r="F409">
        <v>0</v>
      </c>
      <c r="G409">
        <v>1080500</v>
      </c>
      <c r="H409">
        <v>275</v>
      </c>
      <c r="I409">
        <v>1058</v>
      </c>
      <c r="K409" s="130"/>
      <c r="M409" s="130"/>
      <c r="N409">
        <v>0</v>
      </c>
      <c r="O409">
        <v>-5.97</v>
      </c>
      <c r="P409">
        <v>-220.58</v>
      </c>
      <c r="Q409">
        <v>-20.21</v>
      </c>
      <c r="R409" s="130"/>
      <c r="S409">
        <v>50.83</v>
      </c>
      <c r="T409" s="130"/>
      <c r="X409" s="130"/>
    </row>
    <row r="410" spans="1:24" x14ac:dyDescent="0.25">
      <c r="A410" s="130" t="s">
        <v>408</v>
      </c>
      <c r="B410">
        <v>408</v>
      </c>
      <c r="C410" s="130" t="s">
        <v>881</v>
      </c>
      <c r="D410" s="130" t="s">
        <v>6</v>
      </c>
      <c r="E410">
        <v>2.2000000000000002</v>
      </c>
      <c r="F410">
        <v>-1.79</v>
      </c>
      <c r="G410">
        <v>379000</v>
      </c>
      <c r="H410">
        <v>837</v>
      </c>
      <c r="I410">
        <v>4506</v>
      </c>
      <c r="J410">
        <v>11.62</v>
      </c>
      <c r="K410" s="130" t="s">
        <v>1068</v>
      </c>
      <c r="M410" s="130" t="s">
        <v>934</v>
      </c>
      <c r="N410">
        <v>0.19</v>
      </c>
      <c r="O410">
        <v>9.6</v>
      </c>
      <c r="P410">
        <v>11.43</v>
      </c>
      <c r="Q410">
        <v>21.94</v>
      </c>
      <c r="R410" s="130" t="s">
        <v>3564</v>
      </c>
      <c r="S410">
        <v>20.309999999999999</v>
      </c>
      <c r="T410" s="130"/>
      <c r="U410">
        <v>442</v>
      </c>
      <c r="V410">
        <v>395</v>
      </c>
      <c r="W410">
        <v>0.41</v>
      </c>
      <c r="X410" s="130"/>
    </row>
    <row r="411" spans="1:24" x14ac:dyDescent="0.25">
      <c r="A411" s="130" t="s">
        <v>407</v>
      </c>
      <c r="B411">
        <v>409</v>
      </c>
      <c r="C411" s="130" t="s">
        <v>881</v>
      </c>
      <c r="D411" s="130" t="s">
        <v>6</v>
      </c>
      <c r="E411">
        <v>4.78</v>
      </c>
      <c r="F411">
        <v>-0.83</v>
      </c>
      <c r="G411">
        <v>4678200</v>
      </c>
      <c r="H411">
        <v>22433</v>
      </c>
      <c r="I411">
        <v>6546</v>
      </c>
      <c r="J411">
        <v>14.84</v>
      </c>
      <c r="K411" s="130" t="s">
        <v>960</v>
      </c>
      <c r="M411" s="130" t="s">
        <v>894</v>
      </c>
      <c r="N411">
        <v>0.32</v>
      </c>
      <c r="O411">
        <v>4.0199999999999996</v>
      </c>
      <c r="P411">
        <v>7.37</v>
      </c>
      <c r="Q411">
        <v>-0.44</v>
      </c>
      <c r="R411" s="130" t="s">
        <v>3568</v>
      </c>
      <c r="S411">
        <v>51.03</v>
      </c>
      <c r="T411" s="130"/>
      <c r="U411">
        <v>635</v>
      </c>
      <c r="V411">
        <v>711</v>
      </c>
      <c r="W411">
        <v>0.12</v>
      </c>
      <c r="X411" s="130"/>
    </row>
    <row r="412" spans="1:24" x14ac:dyDescent="0.25">
      <c r="A412" s="130" t="s">
        <v>406</v>
      </c>
      <c r="B412">
        <v>410</v>
      </c>
      <c r="C412" s="130" t="s">
        <v>881</v>
      </c>
      <c r="D412" s="130" t="s">
        <v>232</v>
      </c>
      <c r="E412">
        <v>1.04</v>
      </c>
      <c r="F412">
        <v>0</v>
      </c>
      <c r="G412">
        <v>0</v>
      </c>
      <c r="H412">
        <v>0</v>
      </c>
      <c r="I412">
        <v>3878</v>
      </c>
      <c r="K412" s="130"/>
      <c r="L412">
        <v>-5.81</v>
      </c>
      <c r="M412" s="130"/>
      <c r="N412">
        <v>0</v>
      </c>
      <c r="O412">
        <v>-38.86</v>
      </c>
      <c r="Q412">
        <v>-226.32</v>
      </c>
      <c r="R412" s="130"/>
      <c r="S412">
        <v>11.75</v>
      </c>
      <c r="T412" s="130"/>
      <c r="X412" s="130"/>
    </row>
    <row r="413" spans="1:24" x14ac:dyDescent="0.25">
      <c r="A413" s="130" t="s">
        <v>832</v>
      </c>
      <c r="B413">
        <v>411</v>
      </c>
      <c r="C413" s="130" t="s">
        <v>881</v>
      </c>
      <c r="D413" s="130" t="s">
        <v>6</v>
      </c>
      <c r="E413">
        <v>9.9</v>
      </c>
      <c r="F413">
        <v>0</v>
      </c>
      <c r="G413">
        <v>377200</v>
      </c>
      <c r="H413">
        <v>3769</v>
      </c>
      <c r="I413">
        <v>1682</v>
      </c>
      <c r="J413">
        <v>7.32</v>
      </c>
      <c r="K413" s="130" t="s">
        <v>887</v>
      </c>
      <c r="M413" s="130"/>
      <c r="N413">
        <v>1.35</v>
      </c>
      <c r="O413">
        <v>5.05</v>
      </c>
      <c r="P413">
        <v>19.88</v>
      </c>
      <c r="Q413">
        <v>57.58</v>
      </c>
      <c r="R413" s="130"/>
      <c r="S413">
        <v>22.99</v>
      </c>
      <c r="T413" s="130"/>
      <c r="U413">
        <v>302</v>
      </c>
      <c r="V413">
        <v>552</v>
      </c>
      <c r="W413">
        <v>-0.06</v>
      </c>
      <c r="X413" s="130"/>
    </row>
    <row r="414" spans="1:24" x14ac:dyDescent="0.25">
      <c r="A414" s="130" t="s">
        <v>405</v>
      </c>
      <c r="B414">
        <v>412</v>
      </c>
      <c r="C414" s="130" t="s">
        <v>890</v>
      </c>
      <c r="D414" s="130" t="s">
        <v>6</v>
      </c>
      <c r="E414">
        <v>13.8</v>
      </c>
      <c r="F414">
        <v>0</v>
      </c>
      <c r="G414">
        <v>0</v>
      </c>
      <c r="H414">
        <v>0</v>
      </c>
      <c r="I414">
        <v>138</v>
      </c>
      <c r="K414" s="130" t="s">
        <v>1045</v>
      </c>
      <c r="M414" s="130"/>
      <c r="N414">
        <v>0</v>
      </c>
      <c r="O414">
        <v>-4.74</v>
      </c>
      <c r="P414">
        <v>-5.76</v>
      </c>
      <c r="Q414">
        <v>-6.61</v>
      </c>
      <c r="R414" s="130"/>
      <c r="S414">
        <v>23.39</v>
      </c>
      <c r="T414" s="130"/>
      <c r="X414" s="130"/>
    </row>
    <row r="415" spans="1:24" x14ac:dyDescent="0.25">
      <c r="A415" s="130" t="s">
        <v>833</v>
      </c>
      <c r="B415">
        <v>413</v>
      </c>
      <c r="C415" s="130" t="s">
        <v>884</v>
      </c>
      <c r="D415" s="130" t="s">
        <v>6</v>
      </c>
      <c r="E415">
        <v>6.3</v>
      </c>
      <c r="F415">
        <v>-0.79</v>
      </c>
      <c r="G415">
        <v>1947700</v>
      </c>
      <c r="H415">
        <v>12272</v>
      </c>
      <c r="I415">
        <v>8931</v>
      </c>
      <c r="J415">
        <v>40.450000000000003</v>
      </c>
      <c r="K415" s="130" t="s">
        <v>3171</v>
      </c>
      <c r="M415" s="130" t="s">
        <v>898</v>
      </c>
      <c r="N415">
        <v>0.16</v>
      </c>
      <c r="O415">
        <v>8.39</v>
      </c>
      <c r="P415">
        <v>8.61</v>
      </c>
      <c r="Q415">
        <v>4.17</v>
      </c>
      <c r="R415" s="130" t="s">
        <v>1052</v>
      </c>
      <c r="S415">
        <v>27.82</v>
      </c>
      <c r="T415" s="130"/>
      <c r="U415">
        <v>867</v>
      </c>
      <c r="V415">
        <v>734</v>
      </c>
      <c r="X415" s="130"/>
    </row>
    <row r="416" spans="1:24" x14ac:dyDescent="0.25">
      <c r="A416" s="130" t="s">
        <v>404</v>
      </c>
      <c r="B416">
        <v>414</v>
      </c>
      <c r="C416" s="130" t="s">
        <v>881</v>
      </c>
      <c r="D416" s="130" t="s">
        <v>6</v>
      </c>
      <c r="E416">
        <v>87</v>
      </c>
      <c r="F416">
        <v>-1.1399999999999999</v>
      </c>
      <c r="G416">
        <v>5600</v>
      </c>
      <c r="H416">
        <v>487</v>
      </c>
      <c r="I416">
        <v>1209</v>
      </c>
      <c r="J416">
        <v>9.33</v>
      </c>
      <c r="K416" s="130" t="s">
        <v>953</v>
      </c>
      <c r="L416">
        <v>1.88</v>
      </c>
      <c r="M416" s="130" t="s">
        <v>1865</v>
      </c>
      <c r="N416">
        <v>9.32</v>
      </c>
      <c r="O416">
        <v>2.98</v>
      </c>
      <c r="P416">
        <v>8.36</v>
      </c>
      <c r="Q416">
        <v>-2.5099999999999998</v>
      </c>
      <c r="R416" s="130" t="s">
        <v>2371</v>
      </c>
      <c r="S416">
        <v>38.89</v>
      </c>
      <c r="T416" s="130"/>
      <c r="U416">
        <v>488</v>
      </c>
      <c r="V416">
        <v>636</v>
      </c>
      <c r="W416">
        <v>0.4</v>
      </c>
      <c r="X416" s="130"/>
    </row>
    <row r="417" spans="1:24" x14ac:dyDescent="0.25">
      <c r="A417" s="130" t="s">
        <v>834</v>
      </c>
      <c r="B417">
        <v>415</v>
      </c>
      <c r="C417" s="130" t="s">
        <v>884</v>
      </c>
      <c r="D417" s="130" t="s">
        <v>6</v>
      </c>
      <c r="E417">
        <v>16.8</v>
      </c>
      <c r="F417">
        <v>7.69</v>
      </c>
      <c r="G417">
        <v>2090600</v>
      </c>
      <c r="H417">
        <v>34482</v>
      </c>
      <c r="I417">
        <v>5040</v>
      </c>
      <c r="J417">
        <v>26.37</v>
      </c>
      <c r="K417" s="130" t="s">
        <v>2316</v>
      </c>
      <c r="M417" s="130" t="s">
        <v>883</v>
      </c>
      <c r="N417">
        <v>0.64</v>
      </c>
      <c r="O417">
        <v>13.9</v>
      </c>
      <c r="P417">
        <v>22.04</v>
      </c>
      <c r="Q417">
        <v>7.14</v>
      </c>
      <c r="R417" s="130" t="s">
        <v>936</v>
      </c>
      <c r="S417">
        <v>25</v>
      </c>
      <c r="T417" s="130"/>
      <c r="U417">
        <v>499</v>
      </c>
      <c r="V417">
        <v>522</v>
      </c>
      <c r="X417" s="130"/>
    </row>
    <row r="418" spans="1:24" x14ac:dyDescent="0.25">
      <c r="A418" s="130" t="s">
        <v>403</v>
      </c>
      <c r="B418">
        <v>416</v>
      </c>
      <c r="C418" s="130" t="s">
        <v>881</v>
      </c>
      <c r="D418" s="130" t="s">
        <v>6</v>
      </c>
      <c r="E418">
        <v>33.75</v>
      </c>
      <c r="F418">
        <v>0.75</v>
      </c>
      <c r="G418">
        <v>82900</v>
      </c>
      <c r="H418">
        <v>2788</v>
      </c>
      <c r="I418">
        <v>5400</v>
      </c>
      <c r="J418">
        <v>32.770000000000003</v>
      </c>
      <c r="K418" s="130" t="s">
        <v>1815</v>
      </c>
      <c r="L418">
        <v>0.14000000000000001</v>
      </c>
      <c r="M418" s="130" t="s">
        <v>889</v>
      </c>
      <c r="N418">
        <v>1.03</v>
      </c>
      <c r="O418">
        <v>8.11</v>
      </c>
      <c r="P418">
        <v>7.69</v>
      </c>
      <c r="Q418">
        <v>10.17</v>
      </c>
      <c r="R418" s="130" t="s">
        <v>942</v>
      </c>
      <c r="S418">
        <v>34.85</v>
      </c>
      <c r="T418" s="130"/>
      <c r="U418">
        <v>840</v>
      </c>
      <c r="V418">
        <v>725</v>
      </c>
      <c r="W418">
        <v>-8.41</v>
      </c>
      <c r="X418" s="130"/>
    </row>
    <row r="419" spans="1:24" x14ac:dyDescent="0.25">
      <c r="A419" s="130" t="s">
        <v>402</v>
      </c>
      <c r="B419">
        <v>417</v>
      </c>
      <c r="C419" s="130" t="s">
        <v>881</v>
      </c>
      <c r="D419" s="130" t="s">
        <v>6</v>
      </c>
      <c r="E419">
        <v>1.48</v>
      </c>
      <c r="F419">
        <v>4.96</v>
      </c>
      <c r="G419">
        <v>55559600</v>
      </c>
      <c r="H419">
        <v>80992</v>
      </c>
      <c r="I419">
        <v>11901</v>
      </c>
      <c r="K419" s="130" t="s">
        <v>2415</v>
      </c>
      <c r="M419" s="130"/>
      <c r="N419">
        <v>0</v>
      </c>
      <c r="O419">
        <v>-2.23</v>
      </c>
      <c r="P419">
        <v>-12.37</v>
      </c>
      <c r="Q419">
        <v>2.2999999999999998</v>
      </c>
      <c r="R419" s="130"/>
      <c r="S419">
        <v>66.62</v>
      </c>
      <c r="T419" s="130"/>
      <c r="X419" s="130"/>
    </row>
    <row r="420" spans="1:24" x14ac:dyDescent="0.25">
      <c r="A420" s="130" t="s">
        <v>2394</v>
      </c>
      <c r="B420">
        <v>418</v>
      </c>
      <c r="C420" s="130" t="s">
        <v>884</v>
      </c>
      <c r="D420" s="130" t="s">
        <v>6</v>
      </c>
      <c r="E420">
        <v>4.2</v>
      </c>
      <c r="F420">
        <v>0.48</v>
      </c>
      <c r="G420">
        <v>1590400</v>
      </c>
      <c r="H420">
        <v>6670</v>
      </c>
      <c r="I420">
        <v>2520</v>
      </c>
      <c r="J420">
        <v>281.73</v>
      </c>
      <c r="K420" s="130" t="s">
        <v>1911</v>
      </c>
      <c r="M420" s="130"/>
      <c r="N420">
        <v>0.01</v>
      </c>
      <c r="O420">
        <v>4.03</v>
      </c>
      <c r="P420">
        <v>3.99</v>
      </c>
      <c r="Q420">
        <v>-1.05</v>
      </c>
      <c r="R420" s="130" t="s">
        <v>3594</v>
      </c>
      <c r="S420">
        <v>30.41</v>
      </c>
      <c r="T420" s="130"/>
      <c r="U420">
        <v>1080</v>
      </c>
      <c r="V420">
        <v>1055</v>
      </c>
      <c r="X420" s="130"/>
    </row>
    <row r="421" spans="1:24" x14ac:dyDescent="0.25">
      <c r="A421" s="130" t="s">
        <v>401</v>
      </c>
      <c r="B421">
        <v>419</v>
      </c>
      <c r="C421" s="130" t="s">
        <v>881</v>
      </c>
      <c r="D421" s="130" t="s">
        <v>6</v>
      </c>
      <c r="E421">
        <v>2.1800000000000002</v>
      </c>
      <c r="F421">
        <v>0</v>
      </c>
      <c r="G421">
        <v>1655700</v>
      </c>
      <c r="H421">
        <v>3502</v>
      </c>
      <c r="I421">
        <v>3386</v>
      </c>
      <c r="J421">
        <v>6.47</v>
      </c>
      <c r="K421" s="130" t="s">
        <v>889</v>
      </c>
      <c r="M421" s="130" t="s">
        <v>908</v>
      </c>
      <c r="N421">
        <v>0.34</v>
      </c>
      <c r="O421">
        <v>7.63</v>
      </c>
      <c r="P421">
        <v>10.97</v>
      </c>
      <c r="Q421">
        <v>14.55</v>
      </c>
      <c r="R421" s="130" t="s">
        <v>980</v>
      </c>
      <c r="S421">
        <v>36.14</v>
      </c>
      <c r="T421" s="130"/>
      <c r="U421">
        <v>340</v>
      </c>
      <c r="V421">
        <v>345</v>
      </c>
      <c r="W421">
        <v>-0.01</v>
      </c>
      <c r="X421" s="130"/>
    </row>
    <row r="422" spans="1:24" x14ac:dyDescent="0.25">
      <c r="A422" s="130" t="s">
        <v>400</v>
      </c>
      <c r="B422">
        <v>420</v>
      </c>
      <c r="C422" s="130" t="s">
        <v>881</v>
      </c>
      <c r="D422" s="130" t="s">
        <v>6</v>
      </c>
      <c r="E422">
        <v>0.71</v>
      </c>
      <c r="F422">
        <v>4.41</v>
      </c>
      <c r="G422">
        <v>3893900</v>
      </c>
      <c r="H422">
        <v>2750</v>
      </c>
      <c r="I422">
        <v>1836</v>
      </c>
      <c r="K422" s="130" t="s">
        <v>926</v>
      </c>
      <c r="M422" s="130"/>
      <c r="N422">
        <v>0</v>
      </c>
      <c r="O422">
        <v>-3.06</v>
      </c>
      <c r="P422">
        <v>-29.79</v>
      </c>
      <c r="Q422">
        <v>0.93</v>
      </c>
      <c r="R422" s="130"/>
      <c r="S422">
        <v>89.14</v>
      </c>
      <c r="T422" s="130"/>
      <c r="X422" s="130"/>
    </row>
    <row r="423" spans="1:24" x14ac:dyDescent="0.25">
      <c r="A423" s="130" t="s">
        <v>399</v>
      </c>
      <c r="B423">
        <v>421</v>
      </c>
      <c r="C423" s="130" t="s">
        <v>881</v>
      </c>
      <c r="D423" s="130" t="s">
        <v>6</v>
      </c>
      <c r="E423">
        <v>4.42</v>
      </c>
      <c r="F423">
        <v>0</v>
      </c>
      <c r="G423">
        <v>852000</v>
      </c>
      <c r="H423">
        <v>3756</v>
      </c>
      <c r="I423">
        <v>5481</v>
      </c>
      <c r="J423">
        <v>26.04</v>
      </c>
      <c r="K423" s="130" t="s">
        <v>1023</v>
      </c>
      <c r="M423" s="130" t="s">
        <v>976</v>
      </c>
      <c r="N423">
        <v>0.17</v>
      </c>
      <c r="O423">
        <v>5.36</v>
      </c>
      <c r="P423">
        <v>6.34</v>
      </c>
      <c r="Q423">
        <v>11.7</v>
      </c>
      <c r="R423" s="130" t="s">
        <v>2391</v>
      </c>
      <c r="S423">
        <v>40.92</v>
      </c>
      <c r="T423" s="130"/>
      <c r="U423">
        <v>835</v>
      </c>
      <c r="V423">
        <v>807</v>
      </c>
      <c r="W423">
        <v>-24.57</v>
      </c>
      <c r="X423" s="130"/>
    </row>
    <row r="424" spans="1:24" x14ac:dyDescent="0.25">
      <c r="A424" s="130" t="s">
        <v>398</v>
      </c>
      <c r="B424">
        <v>422</v>
      </c>
      <c r="C424" s="130" t="s">
        <v>881</v>
      </c>
      <c r="D424" s="130" t="s">
        <v>6</v>
      </c>
      <c r="E424">
        <v>11</v>
      </c>
      <c r="F424">
        <v>1.85</v>
      </c>
      <c r="G424">
        <v>4400</v>
      </c>
      <c r="H424">
        <v>48</v>
      </c>
      <c r="I424">
        <v>660</v>
      </c>
      <c r="K424" s="130" t="s">
        <v>1039</v>
      </c>
      <c r="M424" s="130" t="s">
        <v>880</v>
      </c>
      <c r="N424">
        <v>0</v>
      </c>
      <c r="O424">
        <v>-0.12</v>
      </c>
      <c r="P424">
        <v>-0.26</v>
      </c>
      <c r="Q424">
        <v>-1.1000000000000001</v>
      </c>
      <c r="R424" s="130" t="s">
        <v>1034</v>
      </c>
      <c r="S424">
        <v>30.61</v>
      </c>
      <c r="T424" s="130"/>
      <c r="X424" s="130"/>
    </row>
    <row r="425" spans="1:24" x14ac:dyDescent="0.25">
      <c r="A425" s="130" t="s">
        <v>397</v>
      </c>
      <c r="B425">
        <v>423</v>
      </c>
      <c r="C425" s="130" t="s">
        <v>881</v>
      </c>
      <c r="D425" s="130" t="s">
        <v>6</v>
      </c>
      <c r="E425">
        <v>25</v>
      </c>
      <c r="F425">
        <v>1.21</v>
      </c>
      <c r="G425">
        <v>100</v>
      </c>
      <c r="H425">
        <v>2</v>
      </c>
      <c r="I425">
        <v>533</v>
      </c>
      <c r="J425">
        <v>176.58</v>
      </c>
      <c r="K425" s="130" t="s">
        <v>1073</v>
      </c>
      <c r="L425">
        <v>0.88</v>
      </c>
      <c r="M425" s="130"/>
      <c r="N425">
        <v>0.14000000000000001</v>
      </c>
      <c r="O425">
        <v>1.34</v>
      </c>
      <c r="P425">
        <v>0.97</v>
      </c>
      <c r="Q425">
        <v>-4.97</v>
      </c>
      <c r="R425" s="130"/>
      <c r="S425">
        <v>36.51</v>
      </c>
      <c r="T425" s="130"/>
      <c r="U425">
        <v>1158</v>
      </c>
      <c r="V425">
        <v>1184</v>
      </c>
      <c r="W425">
        <v>-4.45</v>
      </c>
      <c r="X425" s="130"/>
    </row>
    <row r="426" spans="1:24" x14ac:dyDescent="0.25">
      <c r="A426" s="130" t="s">
        <v>396</v>
      </c>
      <c r="B426">
        <v>424</v>
      </c>
      <c r="C426" s="130" t="s">
        <v>881</v>
      </c>
      <c r="D426" s="130" t="s">
        <v>6</v>
      </c>
      <c r="E426">
        <v>325</v>
      </c>
      <c r="F426">
        <v>-0.31</v>
      </c>
      <c r="G426">
        <v>200</v>
      </c>
      <c r="H426">
        <v>65</v>
      </c>
      <c r="I426">
        <v>4907</v>
      </c>
      <c r="K426" s="130" t="s">
        <v>1924</v>
      </c>
      <c r="L426">
        <v>2.17</v>
      </c>
      <c r="M426" s="130"/>
      <c r="N426">
        <v>0</v>
      </c>
      <c r="O426">
        <v>-8.99</v>
      </c>
      <c r="P426">
        <v>-33.71</v>
      </c>
      <c r="Q426">
        <v>-110.36</v>
      </c>
      <c r="R426" s="130"/>
      <c r="S426">
        <v>20.87</v>
      </c>
      <c r="T426" s="130"/>
      <c r="X426" s="130"/>
    </row>
    <row r="427" spans="1:24" x14ac:dyDescent="0.25">
      <c r="A427" s="130" t="s">
        <v>395</v>
      </c>
      <c r="B427">
        <v>425</v>
      </c>
      <c r="C427" s="130" t="s">
        <v>890</v>
      </c>
      <c r="D427" s="130" t="s">
        <v>6</v>
      </c>
      <c r="E427">
        <v>46</v>
      </c>
      <c r="F427">
        <v>-1.08</v>
      </c>
      <c r="G427">
        <v>7800</v>
      </c>
      <c r="H427">
        <v>349</v>
      </c>
      <c r="I427">
        <v>17250</v>
      </c>
      <c r="J427">
        <v>20.68</v>
      </c>
      <c r="K427" s="130" t="s">
        <v>939</v>
      </c>
      <c r="M427" s="130" t="s">
        <v>938</v>
      </c>
      <c r="N427">
        <v>2.2200000000000002</v>
      </c>
      <c r="O427">
        <v>9.75</v>
      </c>
      <c r="P427">
        <v>11.45</v>
      </c>
      <c r="Q427">
        <v>10.81</v>
      </c>
      <c r="R427" s="130" t="s">
        <v>1911</v>
      </c>
      <c r="S427">
        <v>20.34</v>
      </c>
      <c r="T427" s="130"/>
      <c r="U427">
        <v>603</v>
      </c>
      <c r="V427">
        <v>553</v>
      </c>
      <c r="W427">
        <v>2.2000000000000002</v>
      </c>
      <c r="X427" s="130"/>
    </row>
    <row r="428" spans="1:24" x14ac:dyDescent="0.25">
      <c r="A428" s="130" t="s">
        <v>2319</v>
      </c>
      <c r="B428">
        <v>426</v>
      </c>
      <c r="C428" s="130" t="s">
        <v>884</v>
      </c>
      <c r="D428" s="130" t="s">
        <v>6</v>
      </c>
      <c r="E428">
        <v>10.8</v>
      </c>
      <c r="F428">
        <v>-0.92</v>
      </c>
      <c r="G428">
        <v>5810000</v>
      </c>
      <c r="H428">
        <v>63092</v>
      </c>
      <c r="I428">
        <v>25718</v>
      </c>
      <c r="J428">
        <v>29.03</v>
      </c>
      <c r="K428" s="130" t="s">
        <v>2391</v>
      </c>
      <c r="M428" s="130" t="s">
        <v>918</v>
      </c>
      <c r="N428">
        <v>0.37</v>
      </c>
      <c r="O428">
        <v>12.08</v>
      </c>
      <c r="P428">
        <v>12.32</v>
      </c>
      <c r="Q428">
        <v>15.76</v>
      </c>
      <c r="R428" s="130" t="s">
        <v>909</v>
      </c>
      <c r="S428">
        <v>20.9</v>
      </c>
      <c r="T428" s="130"/>
      <c r="U428">
        <v>670</v>
      </c>
      <c r="V428">
        <v>580</v>
      </c>
      <c r="X428" s="130"/>
    </row>
    <row r="429" spans="1:24" x14ac:dyDescent="0.25">
      <c r="A429" s="130" t="s">
        <v>835</v>
      </c>
      <c r="B429">
        <v>427</v>
      </c>
      <c r="C429" s="130" t="s">
        <v>884</v>
      </c>
      <c r="D429" s="130" t="s">
        <v>6</v>
      </c>
      <c r="E429">
        <v>26</v>
      </c>
      <c r="F429">
        <v>-1.89</v>
      </c>
      <c r="G429">
        <v>34854400</v>
      </c>
      <c r="H429">
        <v>915445</v>
      </c>
      <c r="I429">
        <v>312000</v>
      </c>
      <c r="J429">
        <v>27.57</v>
      </c>
      <c r="K429" s="130" t="s">
        <v>3567</v>
      </c>
      <c r="M429" s="130" t="s">
        <v>930</v>
      </c>
      <c r="N429">
        <v>0.94</v>
      </c>
      <c r="O429">
        <v>7.17</v>
      </c>
      <c r="P429">
        <v>11.36</v>
      </c>
      <c r="Q429">
        <v>2.16</v>
      </c>
      <c r="R429" s="130" t="s">
        <v>1026</v>
      </c>
      <c r="S429">
        <v>23.72</v>
      </c>
      <c r="T429" s="130"/>
      <c r="U429">
        <v>687</v>
      </c>
      <c r="V429">
        <v>727</v>
      </c>
      <c r="X429" s="130"/>
    </row>
    <row r="430" spans="1:24" x14ac:dyDescent="0.25">
      <c r="A430" s="130" t="s">
        <v>394</v>
      </c>
      <c r="B430">
        <v>428</v>
      </c>
      <c r="C430" s="130" t="s">
        <v>881</v>
      </c>
      <c r="D430" s="130" t="s">
        <v>6</v>
      </c>
      <c r="E430">
        <v>9.6999999999999993</v>
      </c>
      <c r="F430">
        <v>4.3</v>
      </c>
      <c r="G430">
        <v>14526600</v>
      </c>
      <c r="H430">
        <v>139106</v>
      </c>
      <c r="I430">
        <v>23805</v>
      </c>
      <c r="J430">
        <v>7.67</v>
      </c>
      <c r="K430" s="130" t="s">
        <v>3501</v>
      </c>
      <c r="M430" s="130" t="s">
        <v>1055</v>
      </c>
      <c r="N430">
        <v>1.27</v>
      </c>
      <c r="O430">
        <v>13.14</v>
      </c>
      <c r="P430">
        <v>24.28</v>
      </c>
      <c r="Q430">
        <v>22.12</v>
      </c>
      <c r="R430" s="130" t="s">
        <v>3173</v>
      </c>
      <c r="S430">
        <v>32.28</v>
      </c>
      <c r="T430" s="130"/>
      <c r="U430">
        <v>162</v>
      </c>
      <c r="V430">
        <v>215</v>
      </c>
      <c r="W430">
        <v>0.08</v>
      </c>
      <c r="X430" s="130"/>
    </row>
    <row r="431" spans="1:24" x14ac:dyDescent="0.25">
      <c r="A431" s="130" t="s">
        <v>393</v>
      </c>
      <c r="B431">
        <v>429</v>
      </c>
      <c r="C431" s="130" t="s">
        <v>890</v>
      </c>
      <c r="D431" s="130" t="s">
        <v>6</v>
      </c>
      <c r="E431">
        <v>34.25</v>
      </c>
      <c r="F431">
        <v>1.48</v>
      </c>
      <c r="G431">
        <v>14886900</v>
      </c>
      <c r="H431">
        <v>511010</v>
      </c>
      <c r="I431">
        <v>102878</v>
      </c>
      <c r="J431">
        <v>34.29</v>
      </c>
      <c r="K431" s="130" t="s">
        <v>3595</v>
      </c>
      <c r="M431" s="130" t="s">
        <v>1052</v>
      </c>
      <c r="N431">
        <v>1</v>
      </c>
      <c r="O431">
        <v>12.66</v>
      </c>
      <c r="P431">
        <v>14.38</v>
      </c>
      <c r="Q431">
        <v>9.98</v>
      </c>
      <c r="R431" s="130" t="s">
        <v>3226</v>
      </c>
      <c r="S431">
        <v>50.49</v>
      </c>
      <c r="T431" s="130"/>
      <c r="U431">
        <v>663</v>
      </c>
      <c r="V431">
        <v>599</v>
      </c>
      <c r="W431">
        <v>4.0599999999999996</v>
      </c>
      <c r="X431" s="130"/>
    </row>
    <row r="432" spans="1:24" x14ac:dyDescent="0.25">
      <c r="A432" s="130" t="s">
        <v>392</v>
      </c>
      <c r="B432">
        <v>430</v>
      </c>
      <c r="C432" s="130" t="s">
        <v>881</v>
      </c>
      <c r="D432" s="130" t="s">
        <v>6</v>
      </c>
      <c r="E432">
        <v>13.1</v>
      </c>
      <c r="F432">
        <v>2.34</v>
      </c>
      <c r="G432">
        <v>1825300</v>
      </c>
      <c r="H432">
        <v>23761</v>
      </c>
      <c r="I432">
        <v>7336</v>
      </c>
      <c r="J432">
        <v>408.18</v>
      </c>
      <c r="K432" s="130" t="s">
        <v>3596</v>
      </c>
      <c r="M432" s="130"/>
      <c r="N432">
        <v>0.03</v>
      </c>
      <c r="O432">
        <v>2.91</v>
      </c>
      <c r="P432">
        <v>2.4700000000000002</v>
      </c>
      <c r="Q432">
        <v>-16.53</v>
      </c>
      <c r="R432" s="130"/>
      <c r="S432">
        <v>53.18</v>
      </c>
      <c r="T432" s="130"/>
      <c r="U432">
        <v>1123</v>
      </c>
      <c r="V432">
        <v>1107</v>
      </c>
      <c r="W432">
        <v>-31.82</v>
      </c>
      <c r="X432" s="130"/>
    </row>
    <row r="433" spans="1:24" x14ac:dyDescent="0.25">
      <c r="A433" s="130" t="s">
        <v>391</v>
      </c>
      <c r="B433">
        <v>431</v>
      </c>
      <c r="C433" s="130" t="s">
        <v>881</v>
      </c>
      <c r="D433" s="130" t="s">
        <v>232</v>
      </c>
      <c r="E433">
        <v>0.03</v>
      </c>
      <c r="F433">
        <v>0</v>
      </c>
      <c r="G433">
        <v>0</v>
      </c>
      <c r="H433">
        <v>0</v>
      </c>
      <c r="I433">
        <v>431</v>
      </c>
      <c r="K433" s="130" t="s">
        <v>882</v>
      </c>
      <c r="L433">
        <v>-15.97</v>
      </c>
      <c r="M433" s="130"/>
      <c r="N433">
        <v>0</v>
      </c>
      <c r="O433">
        <v>-23.53</v>
      </c>
      <c r="Q433">
        <v>-1256.03</v>
      </c>
      <c r="R433" s="130"/>
      <c r="S433">
        <v>51.31</v>
      </c>
      <c r="T433" s="130"/>
      <c r="X433" s="130"/>
    </row>
    <row r="434" spans="1:24" x14ac:dyDescent="0.25">
      <c r="A434" s="130" t="s">
        <v>836</v>
      </c>
      <c r="B434">
        <v>432</v>
      </c>
      <c r="C434" s="130" t="s">
        <v>884</v>
      </c>
      <c r="D434" s="130" t="s">
        <v>6</v>
      </c>
      <c r="E434">
        <v>2.56</v>
      </c>
      <c r="F434">
        <v>2.4</v>
      </c>
      <c r="G434">
        <v>1736700</v>
      </c>
      <c r="H434">
        <v>4412</v>
      </c>
      <c r="I434">
        <v>2560</v>
      </c>
      <c r="J434">
        <v>26.71</v>
      </c>
      <c r="K434" s="130" t="s">
        <v>1322</v>
      </c>
      <c r="L434">
        <v>1.19</v>
      </c>
      <c r="M434" s="130" t="s">
        <v>880</v>
      </c>
      <c r="N434">
        <v>0.1</v>
      </c>
      <c r="O434">
        <v>9.8699999999999992</v>
      </c>
      <c r="P434">
        <v>10.83</v>
      </c>
      <c r="Q434">
        <v>9.14</v>
      </c>
      <c r="R434" s="130" t="s">
        <v>1418</v>
      </c>
      <c r="S434">
        <v>27.06</v>
      </c>
      <c r="T434" s="130"/>
      <c r="U434">
        <v>697</v>
      </c>
      <c r="V434">
        <v>621</v>
      </c>
      <c r="X434" s="130"/>
    </row>
    <row r="435" spans="1:24" x14ac:dyDescent="0.25">
      <c r="A435" s="130" t="s">
        <v>390</v>
      </c>
      <c r="B435">
        <v>433</v>
      </c>
      <c r="C435" s="130" t="s">
        <v>881</v>
      </c>
      <c r="D435" s="130" t="s">
        <v>232</v>
      </c>
      <c r="E435">
        <v>7.0000000000000007E-2</v>
      </c>
      <c r="F435">
        <v>0</v>
      </c>
      <c r="G435">
        <v>0</v>
      </c>
      <c r="H435">
        <v>0</v>
      </c>
      <c r="I435">
        <v>194</v>
      </c>
      <c r="K435" s="130"/>
      <c r="L435">
        <v>-1.69</v>
      </c>
      <c r="M435" s="130"/>
      <c r="N435">
        <v>0</v>
      </c>
      <c r="O435">
        <v>11.62</v>
      </c>
      <c r="Q435">
        <v>-1.38</v>
      </c>
      <c r="R435" s="130"/>
      <c r="S435">
        <v>100</v>
      </c>
      <c r="T435" s="130"/>
      <c r="X435" s="130"/>
    </row>
    <row r="436" spans="1:24" x14ac:dyDescent="0.25">
      <c r="A436" s="130" t="s">
        <v>389</v>
      </c>
      <c r="B436">
        <v>434</v>
      </c>
      <c r="C436" s="130" t="s">
        <v>881</v>
      </c>
      <c r="D436" s="130" t="s">
        <v>6</v>
      </c>
      <c r="E436">
        <v>1.95</v>
      </c>
      <c r="F436">
        <v>0.52</v>
      </c>
      <c r="G436">
        <v>456900</v>
      </c>
      <c r="H436">
        <v>888</v>
      </c>
      <c r="I436">
        <v>1053</v>
      </c>
      <c r="K436" s="130" t="s">
        <v>1026</v>
      </c>
      <c r="M436" s="130" t="s">
        <v>896</v>
      </c>
      <c r="N436">
        <v>0</v>
      </c>
      <c r="O436">
        <v>0.57999999999999996</v>
      </c>
      <c r="P436">
        <v>-0.33</v>
      </c>
      <c r="Q436">
        <v>-0.27</v>
      </c>
      <c r="R436" s="130" t="s">
        <v>1048</v>
      </c>
      <c r="S436">
        <v>57.16</v>
      </c>
      <c r="T436" s="130"/>
      <c r="X436" s="130"/>
    </row>
    <row r="437" spans="1:24" x14ac:dyDescent="0.25">
      <c r="A437" s="130" t="s">
        <v>388</v>
      </c>
      <c r="B437">
        <v>435</v>
      </c>
      <c r="C437" s="130" t="s">
        <v>881</v>
      </c>
      <c r="D437" s="130" t="s">
        <v>6</v>
      </c>
      <c r="E437">
        <v>4</v>
      </c>
      <c r="F437">
        <v>4.17</v>
      </c>
      <c r="G437">
        <v>884800</v>
      </c>
      <c r="H437">
        <v>3447</v>
      </c>
      <c r="I437">
        <v>2640</v>
      </c>
      <c r="J437">
        <v>8.41</v>
      </c>
      <c r="K437" s="130" t="s">
        <v>949</v>
      </c>
      <c r="M437" s="130" t="s">
        <v>1040</v>
      </c>
      <c r="N437">
        <v>0.48</v>
      </c>
      <c r="O437">
        <v>8.4600000000000009</v>
      </c>
      <c r="P437">
        <v>11.03</v>
      </c>
      <c r="Q437">
        <v>0.65</v>
      </c>
      <c r="R437" s="130" t="s">
        <v>3597</v>
      </c>
      <c r="S437">
        <v>26.16</v>
      </c>
      <c r="T437" s="130"/>
      <c r="U437">
        <v>382</v>
      </c>
      <c r="V437">
        <v>356</v>
      </c>
      <c r="W437">
        <v>-0.18</v>
      </c>
      <c r="X437" s="130"/>
    </row>
    <row r="438" spans="1:24" x14ac:dyDescent="0.25">
      <c r="A438" s="130" t="s">
        <v>387</v>
      </c>
      <c r="B438">
        <v>436</v>
      </c>
      <c r="C438" s="130" t="s">
        <v>881</v>
      </c>
      <c r="D438" s="130" t="s">
        <v>6</v>
      </c>
      <c r="E438">
        <v>11.2</v>
      </c>
      <c r="F438">
        <v>-2.61</v>
      </c>
      <c r="G438">
        <v>89500</v>
      </c>
      <c r="H438">
        <v>1012</v>
      </c>
      <c r="I438">
        <v>1595</v>
      </c>
      <c r="J438">
        <v>13.43</v>
      </c>
      <c r="K438" s="130" t="s">
        <v>2415</v>
      </c>
      <c r="M438" s="130" t="s">
        <v>926</v>
      </c>
      <c r="N438">
        <v>0.83</v>
      </c>
      <c r="O438">
        <v>19.12</v>
      </c>
      <c r="P438">
        <v>19.66</v>
      </c>
      <c r="Q438">
        <v>12.7</v>
      </c>
      <c r="R438" s="130" t="s">
        <v>3598</v>
      </c>
      <c r="S438">
        <v>47.39</v>
      </c>
      <c r="T438" s="130"/>
      <c r="U438">
        <v>321</v>
      </c>
      <c r="V438">
        <v>257</v>
      </c>
      <c r="W438">
        <v>-1.82</v>
      </c>
      <c r="X438" s="130"/>
    </row>
    <row r="439" spans="1:24" x14ac:dyDescent="0.25">
      <c r="A439" s="130" t="s">
        <v>386</v>
      </c>
      <c r="B439">
        <v>437</v>
      </c>
      <c r="C439" s="130" t="s">
        <v>881</v>
      </c>
      <c r="D439" s="130" t="s">
        <v>6</v>
      </c>
      <c r="E439">
        <v>68.5</v>
      </c>
      <c r="F439">
        <v>0</v>
      </c>
      <c r="G439">
        <v>2900</v>
      </c>
      <c r="H439">
        <v>198</v>
      </c>
      <c r="I439">
        <v>30825</v>
      </c>
      <c r="J439">
        <v>17.850000000000001</v>
      </c>
      <c r="K439" s="130" t="s">
        <v>1998</v>
      </c>
      <c r="M439" s="130" t="s">
        <v>986</v>
      </c>
      <c r="N439">
        <v>3.84</v>
      </c>
      <c r="O439">
        <v>17.54</v>
      </c>
      <c r="P439">
        <v>17.149999999999999</v>
      </c>
      <c r="Q439">
        <v>21.41</v>
      </c>
      <c r="R439" s="130" t="s">
        <v>1988</v>
      </c>
      <c r="S439">
        <v>18.2</v>
      </c>
      <c r="T439" s="130"/>
      <c r="U439">
        <v>450</v>
      </c>
      <c r="V439">
        <v>361</v>
      </c>
      <c r="W439">
        <v>4.47</v>
      </c>
      <c r="X439" s="130"/>
    </row>
    <row r="440" spans="1:24" x14ac:dyDescent="0.25">
      <c r="A440" s="130" t="s">
        <v>385</v>
      </c>
      <c r="B440">
        <v>438</v>
      </c>
      <c r="C440" s="130" t="s">
        <v>881</v>
      </c>
      <c r="D440" s="130" t="s">
        <v>6</v>
      </c>
      <c r="E440">
        <v>5.0999999999999996</v>
      </c>
      <c r="F440">
        <v>3.66</v>
      </c>
      <c r="G440">
        <v>391400</v>
      </c>
      <c r="H440">
        <v>1978</v>
      </c>
      <c r="I440">
        <v>7778</v>
      </c>
      <c r="J440">
        <v>15.43</v>
      </c>
      <c r="K440" s="130" t="s">
        <v>1054</v>
      </c>
      <c r="M440" s="130" t="s">
        <v>906</v>
      </c>
      <c r="N440">
        <v>0.33</v>
      </c>
      <c r="O440">
        <v>12.53</v>
      </c>
      <c r="P440">
        <v>12.26</v>
      </c>
      <c r="Q440">
        <v>17.09</v>
      </c>
      <c r="R440" s="130" t="s">
        <v>2936</v>
      </c>
      <c r="S440">
        <v>20.14</v>
      </c>
      <c r="T440" s="130"/>
      <c r="U440">
        <v>547</v>
      </c>
      <c r="V440">
        <v>431</v>
      </c>
      <c r="W440">
        <v>-0.82</v>
      </c>
      <c r="X440" s="130"/>
    </row>
    <row r="441" spans="1:24" x14ac:dyDescent="0.25">
      <c r="A441" s="130" t="s">
        <v>384</v>
      </c>
      <c r="B441">
        <v>439</v>
      </c>
      <c r="C441" s="130" t="s">
        <v>890</v>
      </c>
      <c r="D441" s="130" t="s">
        <v>6</v>
      </c>
      <c r="E441">
        <v>3.48</v>
      </c>
      <c r="F441">
        <v>0</v>
      </c>
      <c r="G441">
        <v>26700</v>
      </c>
      <c r="H441">
        <v>93</v>
      </c>
      <c r="I441">
        <v>940</v>
      </c>
      <c r="J441">
        <v>23.25</v>
      </c>
      <c r="K441" s="130" t="s">
        <v>1989</v>
      </c>
      <c r="L441">
        <v>0.17</v>
      </c>
      <c r="M441" s="130" t="s">
        <v>894</v>
      </c>
      <c r="N441">
        <v>0.15</v>
      </c>
      <c r="O441">
        <v>7.37</v>
      </c>
      <c r="P441">
        <v>7.2</v>
      </c>
      <c r="Q441">
        <v>5.27</v>
      </c>
      <c r="R441" s="130" t="s">
        <v>1803</v>
      </c>
      <c r="S441">
        <v>44.75</v>
      </c>
      <c r="T441" s="130"/>
      <c r="U441">
        <v>772</v>
      </c>
      <c r="V441">
        <v>673</v>
      </c>
      <c r="W441">
        <v>4.3899999999999997</v>
      </c>
      <c r="X441" s="130"/>
    </row>
    <row r="442" spans="1:24" x14ac:dyDescent="0.25">
      <c r="A442" s="130" t="s">
        <v>383</v>
      </c>
      <c r="B442">
        <v>440</v>
      </c>
      <c r="C442" s="130" t="s">
        <v>881</v>
      </c>
      <c r="D442" s="130" t="s">
        <v>6</v>
      </c>
      <c r="E442">
        <v>2.52</v>
      </c>
      <c r="F442">
        <v>-10.64</v>
      </c>
      <c r="G442">
        <v>7468100</v>
      </c>
      <c r="H442">
        <v>19111</v>
      </c>
      <c r="I442">
        <v>1358</v>
      </c>
      <c r="J442">
        <v>9.83</v>
      </c>
      <c r="K442" s="130" t="s">
        <v>1014</v>
      </c>
      <c r="M442" s="130" t="s">
        <v>904</v>
      </c>
      <c r="N442">
        <v>0.26</v>
      </c>
      <c r="O442">
        <v>4.5599999999999996</v>
      </c>
      <c r="P442">
        <v>3.7</v>
      </c>
      <c r="Q442">
        <v>-0.6</v>
      </c>
      <c r="R442" s="130" t="s">
        <v>3599</v>
      </c>
      <c r="S442">
        <v>67.58</v>
      </c>
      <c r="T442" s="130"/>
      <c r="U442">
        <v>569</v>
      </c>
      <c r="V442">
        <v>509</v>
      </c>
      <c r="W442">
        <v>-0.06</v>
      </c>
      <c r="X442" s="130"/>
    </row>
    <row r="443" spans="1:24" x14ac:dyDescent="0.25">
      <c r="A443" s="130" t="s">
        <v>382</v>
      </c>
      <c r="B443">
        <v>441</v>
      </c>
      <c r="C443" s="130" t="s">
        <v>881</v>
      </c>
      <c r="D443" s="130" t="s">
        <v>232</v>
      </c>
      <c r="E443">
        <v>0.03</v>
      </c>
      <c r="F443">
        <v>0</v>
      </c>
      <c r="G443">
        <v>0</v>
      </c>
      <c r="H443">
        <v>0</v>
      </c>
      <c r="I443">
        <v>24</v>
      </c>
      <c r="J443">
        <v>0.86</v>
      </c>
      <c r="K443" s="130" t="s">
        <v>1019</v>
      </c>
      <c r="L443">
        <v>-5.88</v>
      </c>
      <c r="M443" s="130"/>
      <c r="N443">
        <v>0</v>
      </c>
      <c r="O443">
        <v>2.42</v>
      </c>
      <c r="Q443">
        <v>9.64</v>
      </c>
      <c r="R443" s="130"/>
      <c r="S443">
        <v>40.06</v>
      </c>
      <c r="T443" s="130"/>
      <c r="V443">
        <v>557</v>
      </c>
      <c r="W443">
        <v>-0.01</v>
      </c>
      <c r="X443" s="130"/>
    </row>
    <row r="444" spans="1:24" x14ac:dyDescent="0.25">
      <c r="A444" s="130" t="s">
        <v>2397</v>
      </c>
      <c r="B444">
        <v>442</v>
      </c>
      <c r="C444" s="130" t="s">
        <v>884</v>
      </c>
      <c r="D444" s="130" t="s">
        <v>6</v>
      </c>
      <c r="E444">
        <v>5</v>
      </c>
      <c r="F444">
        <v>0.81</v>
      </c>
      <c r="G444">
        <v>1068300</v>
      </c>
      <c r="H444">
        <v>5330</v>
      </c>
      <c r="I444">
        <v>0</v>
      </c>
      <c r="K444" s="130" t="s">
        <v>900</v>
      </c>
      <c r="M444" s="130" t="s">
        <v>900</v>
      </c>
      <c r="N444">
        <v>0</v>
      </c>
      <c r="O444">
        <v>14.91</v>
      </c>
      <c r="P444">
        <v>14.52</v>
      </c>
      <c r="Q444">
        <v>18.43</v>
      </c>
      <c r="R444" s="130" t="s">
        <v>900</v>
      </c>
      <c r="S444">
        <v>41.07</v>
      </c>
      <c r="T444" s="130"/>
      <c r="X444" s="130"/>
    </row>
    <row r="445" spans="1:24" x14ac:dyDescent="0.25">
      <c r="A445" s="130" t="s">
        <v>381</v>
      </c>
      <c r="B445">
        <v>443</v>
      </c>
      <c r="C445" s="130" t="s">
        <v>881</v>
      </c>
      <c r="D445" s="130" t="s">
        <v>6</v>
      </c>
      <c r="E445">
        <v>1.78</v>
      </c>
      <c r="F445">
        <v>2.89</v>
      </c>
      <c r="G445">
        <v>2294100</v>
      </c>
      <c r="H445">
        <v>4086</v>
      </c>
      <c r="I445">
        <v>1345</v>
      </c>
      <c r="J445">
        <v>3.75</v>
      </c>
      <c r="K445" s="130" t="s">
        <v>926</v>
      </c>
      <c r="M445" s="130" t="s">
        <v>924</v>
      </c>
      <c r="N445">
        <v>0.48</v>
      </c>
      <c r="O445">
        <v>12.04</v>
      </c>
      <c r="P445">
        <v>23.5</v>
      </c>
      <c r="Q445">
        <v>3.49</v>
      </c>
      <c r="R445" s="130" t="s">
        <v>3548</v>
      </c>
      <c r="S445">
        <v>52.08</v>
      </c>
      <c r="T445" s="130"/>
      <c r="U445">
        <v>105</v>
      </c>
      <c r="V445">
        <v>178</v>
      </c>
      <c r="W445">
        <v>-0.89</v>
      </c>
      <c r="X445" s="130"/>
    </row>
    <row r="446" spans="1:24" x14ac:dyDescent="0.25">
      <c r="A446" s="130" t="s">
        <v>380</v>
      </c>
      <c r="B446">
        <v>444</v>
      </c>
      <c r="C446" s="130" t="s">
        <v>881</v>
      </c>
      <c r="D446" s="130" t="s">
        <v>6</v>
      </c>
      <c r="E446">
        <v>0.42</v>
      </c>
      <c r="F446">
        <v>2.44</v>
      </c>
      <c r="G446">
        <v>21000300</v>
      </c>
      <c r="H446">
        <v>8674</v>
      </c>
      <c r="I446">
        <v>4005</v>
      </c>
      <c r="J446">
        <v>27.21</v>
      </c>
      <c r="K446" s="130" t="s">
        <v>1321</v>
      </c>
      <c r="M446" s="130" t="s">
        <v>896</v>
      </c>
      <c r="N446">
        <v>0.02</v>
      </c>
      <c r="O446">
        <v>0.88</v>
      </c>
      <c r="P446">
        <v>1.23</v>
      </c>
      <c r="Q446">
        <v>-48.07</v>
      </c>
      <c r="R446" s="130" t="s">
        <v>3177</v>
      </c>
      <c r="S446">
        <v>71.56</v>
      </c>
      <c r="T446" s="130"/>
      <c r="U446">
        <v>973</v>
      </c>
      <c r="V446">
        <v>1017</v>
      </c>
      <c r="W446">
        <v>0.48</v>
      </c>
      <c r="X446" s="130"/>
    </row>
    <row r="447" spans="1:24" x14ac:dyDescent="0.25">
      <c r="A447" s="130" t="s">
        <v>379</v>
      </c>
      <c r="B447">
        <v>445</v>
      </c>
      <c r="C447" s="130" t="s">
        <v>881</v>
      </c>
      <c r="D447" s="130" t="s">
        <v>6</v>
      </c>
      <c r="E447">
        <v>7.5</v>
      </c>
      <c r="F447">
        <v>0</v>
      </c>
      <c r="G447">
        <v>1500</v>
      </c>
      <c r="H447">
        <v>11</v>
      </c>
      <c r="I447">
        <v>720</v>
      </c>
      <c r="J447">
        <v>32.68</v>
      </c>
      <c r="K447" s="130" t="s">
        <v>951</v>
      </c>
      <c r="L447">
        <v>0.15</v>
      </c>
      <c r="M447" s="130" t="s">
        <v>904</v>
      </c>
      <c r="N447">
        <v>0.23</v>
      </c>
      <c r="O447">
        <v>1.4</v>
      </c>
      <c r="P447">
        <v>1.57</v>
      </c>
      <c r="Q447">
        <v>8.93</v>
      </c>
      <c r="R447" s="130" t="s">
        <v>1366</v>
      </c>
      <c r="S447">
        <v>33.049999999999997</v>
      </c>
      <c r="T447" s="130"/>
      <c r="U447">
        <v>1010</v>
      </c>
      <c r="V447">
        <v>1036</v>
      </c>
      <c r="W447">
        <v>-0.05</v>
      </c>
      <c r="X447" s="130"/>
    </row>
    <row r="448" spans="1:24" x14ac:dyDescent="0.25">
      <c r="A448" s="130" t="s">
        <v>378</v>
      </c>
      <c r="B448">
        <v>446</v>
      </c>
      <c r="C448" s="130" t="s">
        <v>881</v>
      </c>
      <c r="D448" s="130" t="s">
        <v>6</v>
      </c>
      <c r="E448">
        <v>3.5</v>
      </c>
      <c r="F448">
        <v>1.1599999999999999</v>
      </c>
      <c r="G448">
        <v>367400</v>
      </c>
      <c r="H448">
        <v>1271</v>
      </c>
      <c r="I448">
        <v>709</v>
      </c>
      <c r="J448">
        <v>9.82</v>
      </c>
      <c r="K448" s="130" t="s">
        <v>982</v>
      </c>
      <c r="M448" s="130" t="s">
        <v>976</v>
      </c>
      <c r="N448">
        <v>0.36</v>
      </c>
      <c r="O448">
        <v>14.19</v>
      </c>
      <c r="P448">
        <v>20</v>
      </c>
      <c r="Q448">
        <v>6.17</v>
      </c>
      <c r="R448" s="130" t="s">
        <v>3191</v>
      </c>
      <c r="S448">
        <v>50.29</v>
      </c>
      <c r="T448" s="130"/>
      <c r="U448">
        <v>251</v>
      </c>
      <c r="V448">
        <v>234</v>
      </c>
      <c r="W448">
        <v>0.05</v>
      </c>
      <c r="X448" s="130"/>
    </row>
    <row r="449" spans="1:24" x14ac:dyDescent="0.25">
      <c r="A449" s="130" t="s">
        <v>377</v>
      </c>
      <c r="B449">
        <v>447</v>
      </c>
      <c r="C449" s="130" t="s">
        <v>881</v>
      </c>
      <c r="D449" s="130" t="s">
        <v>6</v>
      </c>
      <c r="E449">
        <v>4.8</v>
      </c>
      <c r="F449">
        <v>-2.04</v>
      </c>
      <c r="G449">
        <v>2000</v>
      </c>
      <c r="H449">
        <v>10</v>
      </c>
      <c r="I449">
        <v>1033</v>
      </c>
      <c r="K449" s="130" t="s">
        <v>1818</v>
      </c>
      <c r="M449" s="130"/>
      <c r="N449">
        <v>0</v>
      </c>
      <c r="O449">
        <v>-4.67</v>
      </c>
      <c r="P449">
        <v>-7.54</v>
      </c>
      <c r="Q449">
        <v>0.1</v>
      </c>
      <c r="R449" s="130"/>
      <c r="S449">
        <v>12.29</v>
      </c>
      <c r="T449" s="130"/>
      <c r="X449" s="130"/>
    </row>
    <row r="450" spans="1:24" x14ac:dyDescent="0.25">
      <c r="A450" s="130" t="s">
        <v>376</v>
      </c>
      <c r="B450">
        <v>448</v>
      </c>
      <c r="C450" s="130" t="s">
        <v>881</v>
      </c>
      <c r="D450" s="130" t="s">
        <v>6</v>
      </c>
      <c r="E450">
        <v>3.5</v>
      </c>
      <c r="F450">
        <v>4.17</v>
      </c>
      <c r="G450">
        <v>9843900</v>
      </c>
      <c r="H450">
        <v>34042</v>
      </c>
      <c r="I450">
        <v>2220</v>
      </c>
      <c r="J450">
        <v>21.75</v>
      </c>
      <c r="K450" s="130" t="s">
        <v>2375</v>
      </c>
      <c r="M450" s="130" t="s">
        <v>880</v>
      </c>
      <c r="N450">
        <v>0.16</v>
      </c>
      <c r="Q450">
        <v>9.91</v>
      </c>
      <c r="R450" s="130" t="s">
        <v>1033</v>
      </c>
      <c r="S450">
        <v>37.799999999999997</v>
      </c>
      <c r="T450" s="130"/>
      <c r="W450">
        <v>61.56</v>
      </c>
      <c r="X450" s="130"/>
    </row>
    <row r="451" spans="1:24" x14ac:dyDescent="0.25">
      <c r="A451" s="130" t="s">
        <v>2321</v>
      </c>
      <c r="B451">
        <v>449</v>
      </c>
      <c r="C451" s="130" t="s">
        <v>890</v>
      </c>
      <c r="D451" s="130" t="s">
        <v>6</v>
      </c>
      <c r="E451">
        <v>3.68</v>
      </c>
      <c r="F451">
        <v>1.66</v>
      </c>
      <c r="G451">
        <v>727700</v>
      </c>
      <c r="H451">
        <v>2695</v>
      </c>
      <c r="I451">
        <v>4269</v>
      </c>
      <c r="J451">
        <v>29.63</v>
      </c>
      <c r="K451" s="130" t="s">
        <v>1017</v>
      </c>
      <c r="M451" s="130" t="s">
        <v>906</v>
      </c>
      <c r="N451">
        <v>0.12</v>
      </c>
      <c r="O451">
        <v>3.43</v>
      </c>
      <c r="P451">
        <v>5.47</v>
      </c>
      <c r="Q451">
        <v>24.35</v>
      </c>
      <c r="R451" s="130" t="s">
        <v>2362</v>
      </c>
      <c r="S451">
        <v>27.45</v>
      </c>
      <c r="T451" s="130"/>
      <c r="U451">
        <v>888</v>
      </c>
      <c r="V451">
        <v>922</v>
      </c>
      <c r="X451" s="130"/>
    </row>
    <row r="452" spans="1:24" x14ac:dyDescent="0.25">
      <c r="A452" s="130" t="s">
        <v>375</v>
      </c>
      <c r="B452">
        <v>450</v>
      </c>
      <c r="C452" s="130" t="s">
        <v>881</v>
      </c>
      <c r="D452" s="130" t="s">
        <v>6</v>
      </c>
      <c r="E452">
        <v>3.84</v>
      </c>
      <c r="F452">
        <v>5.49</v>
      </c>
      <c r="G452">
        <v>2847800</v>
      </c>
      <c r="H452">
        <v>10767</v>
      </c>
      <c r="I452">
        <v>2204</v>
      </c>
      <c r="J452">
        <v>13.11</v>
      </c>
      <c r="K452" s="130" t="s">
        <v>942</v>
      </c>
      <c r="M452" s="130" t="s">
        <v>894</v>
      </c>
      <c r="N452">
        <v>0.28999999999999998</v>
      </c>
      <c r="O452">
        <v>8.02</v>
      </c>
      <c r="P452">
        <v>14.1</v>
      </c>
      <c r="Q452">
        <v>4.5599999999999996</v>
      </c>
      <c r="R452" s="130" t="s">
        <v>2313</v>
      </c>
      <c r="S452">
        <v>47.21</v>
      </c>
      <c r="T452" s="130"/>
      <c r="U452">
        <v>409</v>
      </c>
      <c r="V452">
        <v>481</v>
      </c>
      <c r="W452">
        <v>-0.05</v>
      </c>
      <c r="X452" s="130"/>
    </row>
    <row r="453" spans="1:24" x14ac:dyDescent="0.25">
      <c r="A453" s="130" t="s">
        <v>374</v>
      </c>
      <c r="B453">
        <v>451</v>
      </c>
      <c r="C453" s="130" t="s">
        <v>881</v>
      </c>
      <c r="D453" s="130" t="s">
        <v>6</v>
      </c>
      <c r="E453">
        <v>2.14</v>
      </c>
      <c r="F453">
        <v>-1.83</v>
      </c>
      <c r="G453">
        <v>2690700</v>
      </c>
      <c r="H453">
        <v>5711</v>
      </c>
      <c r="I453">
        <v>1114</v>
      </c>
      <c r="J453">
        <v>13.26</v>
      </c>
      <c r="K453" s="130" t="s">
        <v>985</v>
      </c>
      <c r="M453" s="130" t="s">
        <v>918</v>
      </c>
      <c r="N453">
        <v>0.16</v>
      </c>
      <c r="O453">
        <v>4.2699999999999996</v>
      </c>
      <c r="P453">
        <v>6.11</v>
      </c>
      <c r="Q453">
        <v>2.98</v>
      </c>
      <c r="R453" s="130" t="s">
        <v>1915</v>
      </c>
      <c r="S453">
        <v>38.44</v>
      </c>
      <c r="T453" s="130"/>
      <c r="U453">
        <v>652</v>
      </c>
      <c r="V453">
        <v>667</v>
      </c>
      <c r="W453">
        <v>0.04</v>
      </c>
      <c r="X453" s="130"/>
    </row>
    <row r="454" spans="1:24" x14ac:dyDescent="0.25">
      <c r="A454" s="130" t="s">
        <v>373</v>
      </c>
      <c r="B454">
        <v>452</v>
      </c>
      <c r="C454" s="130" t="s">
        <v>881</v>
      </c>
      <c r="D454" s="130" t="s">
        <v>6</v>
      </c>
      <c r="E454">
        <v>2.68</v>
      </c>
      <c r="F454">
        <v>3.08</v>
      </c>
      <c r="G454">
        <v>68500</v>
      </c>
      <c r="H454">
        <v>182</v>
      </c>
      <c r="I454">
        <v>1599</v>
      </c>
      <c r="J454">
        <v>13.13</v>
      </c>
      <c r="K454" s="130" t="s">
        <v>951</v>
      </c>
      <c r="L454">
        <v>3</v>
      </c>
      <c r="M454" s="130" t="s">
        <v>992</v>
      </c>
      <c r="N454">
        <v>0.2</v>
      </c>
      <c r="O454">
        <v>2.82</v>
      </c>
      <c r="P454">
        <v>3.96</v>
      </c>
      <c r="Q454">
        <v>3.99</v>
      </c>
      <c r="R454" s="130" t="s">
        <v>3600</v>
      </c>
      <c r="S454">
        <v>63.08</v>
      </c>
      <c r="T454" s="130"/>
      <c r="U454">
        <v>701</v>
      </c>
      <c r="V454">
        <v>732</v>
      </c>
      <c r="W454">
        <v>-0.68</v>
      </c>
      <c r="X454" s="130"/>
    </row>
    <row r="455" spans="1:24" x14ac:dyDescent="0.25">
      <c r="A455" s="130" t="s">
        <v>372</v>
      </c>
      <c r="B455">
        <v>453</v>
      </c>
      <c r="C455" s="130" t="s">
        <v>881</v>
      </c>
      <c r="D455" s="130" t="s">
        <v>6</v>
      </c>
      <c r="E455">
        <v>7.7</v>
      </c>
      <c r="F455">
        <v>4.05</v>
      </c>
      <c r="G455">
        <v>24455900</v>
      </c>
      <c r="H455">
        <v>187480</v>
      </c>
      <c r="I455">
        <v>32951</v>
      </c>
      <c r="J455">
        <v>251.03</v>
      </c>
      <c r="K455" s="130" t="s">
        <v>2377</v>
      </c>
      <c r="M455" s="130"/>
      <c r="N455">
        <v>0.03</v>
      </c>
      <c r="O455">
        <v>2.4500000000000002</v>
      </c>
      <c r="P455">
        <v>2.0499999999999998</v>
      </c>
      <c r="Q455">
        <v>8.14</v>
      </c>
      <c r="R455" s="130"/>
      <c r="S455">
        <v>55.9</v>
      </c>
      <c r="T455" s="130"/>
      <c r="U455">
        <v>1127</v>
      </c>
      <c r="V455">
        <v>1128</v>
      </c>
      <c r="W455">
        <v>8.74</v>
      </c>
      <c r="X455" s="130"/>
    </row>
    <row r="456" spans="1:24" x14ac:dyDescent="0.25">
      <c r="A456" s="130" t="s">
        <v>371</v>
      </c>
      <c r="B456">
        <v>454</v>
      </c>
      <c r="C456" s="130" t="s">
        <v>881</v>
      </c>
      <c r="D456" s="130" t="s">
        <v>6</v>
      </c>
      <c r="E456">
        <v>2.04</v>
      </c>
      <c r="F456">
        <v>2</v>
      </c>
      <c r="G456">
        <v>766200</v>
      </c>
      <c r="H456">
        <v>1550</v>
      </c>
      <c r="I456">
        <v>766</v>
      </c>
      <c r="J456">
        <v>88.01</v>
      </c>
      <c r="K456" s="130" t="s">
        <v>911</v>
      </c>
      <c r="M456" s="130"/>
      <c r="N456">
        <v>0.02</v>
      </c>
      <c r="O456">
        <v>3.1</v>
      </c>
      <c r="P456">
        <v>1.7</v>
      </c>
      <c r="Q456">
        <v>1.87</v>
      </c>
      <c r="R456" s="130"/>
      <c r="S456">
        <v>61.63</v>
      </c>
      <c r="T456" s="130"/>
      <c r="U456">
        <v>1110</v>
      </c>
      <c r="V456">
        <v>1067</v>
      </c>
      <c r="W456">
        <v>-1.27</v>
      </c>
      <c r="X456" s="130"/>
    </row>
    <row r="457" spans="1:24" x14ac:dyDescent="0.25">
      <c r="A457" s="130" t="s">
        <v>370</v>
      </c>
      <c r="B457">
        <v>455</v>
      </c>
      <c r="C457" s="130" t="s">
        <v>881</v>
      </c>
      <c r="D457" s="130" t="s">
        <v>6</v>
      </c>
      <c r="E457">
        <v>3.14</v>
      </c>
      <c r="F457">
        <v>1.95</v>
      </c>
      <c r="G457">
        <v>791100</v>
      </c>
      <c r="H457">
        <v>2474</v>
      </c>
      <c r="I457">
        <v>8792</v>
      </c>
      <c r="K457" s="130" t="s">
        <v>998</v>
      </c>
      <c r="M457" s="130"/>
      <c r="N457">
        <v>0</v>
      </c>
      <c r="O457">
        <v>-3.18</v>
      </c>
      <c r="P457">
        <v>-6.37</v>
      </c>
      <c r="Q457">
        <v>-124.35</v>
      </c>
      <c r="R457" s="130"/>
      <c r="S457">
        <v>32.71</v>
      </c>
      <c r="T457" s="130"/>
      <c r="X457" s="130"/>
    </row>
    <row r="458" spans="1:24" x14ac:dyDescent="0.25">
      <c r="A458" s="130" t="s">
        <v>369</v>
      </c>
      <c r="B458">
        <v>456</v>
      </c>
      <c r="C458" s="130" t="s">
        <v>881</v>
      </c>
      <c r="D458" s="130" t="s">
        <v>6</v>
      </c>
      <c r="E458">
        <v>0.77</v>
      </c>
      <c r="F458">
        <v>1.32</v>
      </c>
      <c r="G458">
        <v>722600</v>
      </c>
      <c r="H458">
        <v>553</v>
      </c>
      <c r="I458">
        <v>1049</v>
      </c>
      <c r="J458">
        <v>6.84</v>
      </c>
      <c r="K458" s="130" t="s">
        <v>975</v>
      </c>
      <c r="M458" s="130" t="s">
        <v>896</v>
      </c>
      <c r="N458">
        <v>0.11</v>
      </c>
      <c r="O458">
        <v>2.93</v>
      </c>
      <c r="P458">
        <v>5.82</v>
      </c>
      <c r="Q458">
        <v>2.0699999999999998</v>
      </c>
      <c r="R458" s="130" t="s">
        <v>955</v>
      </c>
      <c r="S458">
        <v>73.09</v>
      </c>
      <c r="T458" s="130"/>
      <c r="U458">
        <v>512</v>
      </c>
      <c r="V458">
        <v>580</v>
      </c>
      <c r="W458">
        <v>0.05</v>
      </c>
      <c r="X458" s="130"/>
    </row>
    <row r="459" spans="1:24" x14ac:dyDescent="0.25">
      <c r="A459" s="130" t="s">
        <v>368</v>
      </c>
      <c r="B459">
        <v>457</v>
      </c>
      <c r="C459" s="130" t="s">
        <v>881</v>
      </c>
      <c r="D459" s="130" t="s">
        <v>6</v>
      </c>
      <c r="E459">
        <v>9.1</v>
      </c>
      <c r="F459">
        <v>1.1100000000000001</v>
      </c>
      <c r="G459">
        <v>521100</v>
      </c>
      <c r="H459">
        <v>4720</v>
      </c>
      <c r="I459">
        <v>5444</v>
      </c>
      <c r="J459">
        <v>16.28</v>
      </c>
      <c r="K459" s="130" t="s">
        <v>1004</v>
      </c>
      <c r="M459" s="130" t="s">
        <v>943</v>
      </c>
      <c r="N459">
        <v>0.56000000000000005</v>
      </c>
      <c r="O459">
        <v>14.41</v>
      </c>
      <c r="P459">
        <v>20.49</v>
      </c>
      <c r="Q459">
        <v>7.04</v>
      </c>
      <c r="R459" s="130" t="s">
        <v>1021</v>
      </c>
      <c r="S459">
        <v>36.21</v>
      </c>
      <c r="T459" s="130"/>
      <c r="U459">
        <v>374</v>
      </c>
      <c r="V459">
        <v>360</v>
      </c>
      <c r="W459">
        <v>-9.11</v>
      </c>
      <c r="X459" s="130"/>
    </row>
    <row r="460" spans="1:24" x14ac:dyDescent="0.25">
      <c r="A460" s="130" t="s">
        <v>367</v>
      </c>
      <c r="B460">
        <v>458</v>
      </c>
      <c r="C460" s="130" t="s">
        <v>881</v>
      </c>
      <c r="D460" s="130" t="s">
        <v>6</v>
      </c>
      <c r="E460">
        <v>12.7</v>
      </c>
      <c r="F460">
        <v>4.0999999999999996</v>
      </c>
      <c r="G460">
        <v>9500</v>
      </c>
      <c r="H460">
        <v>113</v>
      </c>
      <c r="I460">
        <v>1285</v>
      </c>
      <c r="J460">
        <v>10.73</v>
      </c>
      <c r="K460" s="130" t="s">
        <v>1048</v>
      </c>
      <c r="M460" s="130" t="s">
        <v>938</v>
      </c>
      <c r="N460">
        <v>1.18</v>
      </c>
      <c r="O460">
        <v>7.48</v>
      </c>
      <c r="P460">
        <v>7.51</v>
      </c>
      <c r="Q460">
        <v>0.21</v>
      </c>
      <c r="R460" s="130" t="s">
        <v>3015</v>
      </c>
      <c r="S460">
        <v>14.61</v>
      </c>
      <c r="T460" s="130"/>
      <c r="U460">
        <v>547</v>
      </c>
      <c r="V460">
        <v>457</v>
      </c>
      <c r="W460">
        <v>-0.34</v>
      </c>
      <c r="X460" s="130"/>
    </row>
    <row r="461" spans="1:24" x14ac:dyDescent="0.25">
      <c r="A461" s="130" t="s">
        <v>366</v>
      </c>
      <c r="B461">
        <v>459</v>
      </c>
      <c r="C461" s="130" t="s">
        <v>881</v>
      </c>
      <c r="D461" s="130" t="s">
        <v>232</v>
      </c>
      <c r="E461">
        <v>0.09</v>
      </c>
      <c r="F461">
        <v>0</v>
      </c>
      <c r="G461">
        <v>0</v>
      </c>
      <c r="H461">
        <v>0</v>
      </c>
      <c r="I461">
        <v>766</v>
      </c>
      <c r="K461" s="130" t="s">
        <v>958</v>
      </c>
      <c r="L461">
        <v>0.1</v>
      </c>
      <c r="M461" s="130"/>
      <c r="N461">
        <v>0</v>
      </c>
      <c r="O461">
        <v>0.01</v>
      </c>
      <c r="P461">
        <v>0.02</v>
      </c>
      <c r="Q461">
        <v>3787.76</v>
      </c>
      <c r="R461" s="130"/>
      <c r="S461">
        <v>99.77</v>
      </c>
      <c r="T461" s="130"/>
      <c r="X461" s="130"/>
    </row>
    <row r="462" spans="1:24" x14ac:dyDescent="0.25">
      <c r="A462" s="130" t="s">
        <v>365</v>
      </c>
      <c r="B462">
        <v>460</v>
      </c>
      <c r="C462" s="130" t="s">
        <v>890</v>
      </c>
      <c r="D462" s="130" t="s">
        <v>6</v>
      </c>
      <c r="E462">
        <v>2.12</v>
      </c>
      <c r="F462">
        <v>3.92</v>
      </c>
      <c r="G462">
        <v>560000</v>
      </c>
      <c r="H462">
        <v>1165</v>
      </c>
      <c r="I462">
        <v>1287</v>
      </c>
      <c r="J462">
        <v>97.51</v>
      </c>
      <c r="K462" s="130" t="s">
        <v>1009</v>
      </c>
      <c r="M462" s="130" t="s">
        <v>888</v>
      </c>
      <c r="N462">
        <v>0.02</v>
      </c>
      <c r="O462">
        <v>2.11</v>
      </c>
      <c r="P462">
        <v>0.93</v>
      </c>
      <c r="Q462">
        <v>-1.1599999999999999</v>
      </c>
      <c r="R462" s="130" t="s">
        <v>1035</v>
      </c>
      <c r="S462">
        <v>43.85</v>
      </c>
      <c r="T462" s="130"/>
      <c r="U462">
        <v>1105</v>
      </c>
      <c r="V462">
        <v>1105</v>
      </c>
      <c r="W462">
        <v>2.02</v>
      </c>
      <c r="X462" s="130"/>
    </row>
    <row r="463" spans="1:24" x14ac:dyDescent="0.25">
      <c r="A463" s="130" t="s">
        <v>364</v>
      </c>
      <c r="B463">
        <v>461</v>
      </c>
      <c r="C463" s="130" t="s">
        <v>881</v>
      </c>
      <c r="D463" s="130" t="s">
        <v>82</v>
      </c>
      <c r="E463">
        <v>1.1000000000000001</v>
      </c>
      <c r="F463">
        <v>0</v>
      </c>
      <c r="G463">
        <v>0</v>
      </c>
      <c r="H463">
        <v>0</v>
      </c>
      <c r="I463">
        <v>550</v>
      </c>
      <c r="K463" s="130"/>
      <c r="L463">
        <v>-8.73</v>
      </c>
      <c r="M463" s="130"/>
      <c r="N463">
        <v>0</v>
      </c>
      <c r="O463">
        <v>9.27</v>
      </c>
      <c r="Q463">
        <v>-45.45</v>
      </c>
      <c r="R463" s="130"/>
      <c r="S463">
        <v>30.35</v>
      </c>
      <c r="T463" s="130"/>
      <c r="X463" s="130"/>
    </row>
    <row r="464" spans="1:24" x14ac:dyDescent="0.25">
      <c r="A464" s="130" t="s">
        <v>363</v>
      </c>
      <c r="B464">
        <v>462</v>
      </c>
      <c r="C464" s="130" t="s">
        <v>881</v>
      </c>
      <c r="D464" s="130" t="s">
        <v>6</v>
      </c>
      <c r="E464">
        <v>3.68</v>
      </c>
      <c r="F464">
        <v>4.55</v>
      </c>
      <c r="G464">
        <v>1488700</v>
      </c>
      <c r="H464">
        <v>5406</v>
      </c>
      <c r="I464">
        <v>1553</v>
      </c>
      <c r="J464">
        <v>17.89</v>
      </c>
      <c r="K464" s="130" t="s">
        <v>1770</v>
      </c>
      <c r="M464" s="130" t="s">
        <v>888</v>
      </c>
      <c r="N464">
        <v>0.21</v>
      </c>
      <c r="O464">
        <v>8.34</v>
      </c>
      <c r="P464">
        <v>9.6999999999999993</v>
      </c>
      <c r="Q464">
        <v>5.59</v>
      </c>
      <c r="R464" s="130" t="s">
        <v>977</v>
      </c>
      <c r="S464">
        <v>37.020000000000003</v>
      </c>
      <c r="T464" s="130"/>
      <c r="U464">
        <v>620</v>
      </c>
      <c r="V464">
        <v>553</v>
      </c>
      <c r="W464">
        <v>1.1599999999999999</v>
      </c>
      <c r="X464" s="130"/>
    </row>
    <row r="465" spans="1:24" x14ac:dyDescent="0.25">
      <c r="A465" s="130" t="s">
        <v>362</v>
      </c>
      <c r="B465">
        <v>463</v>
      </c>
      <c r="C465" s="130" t="s">
        <v>890</v>
      </c>
      <c r="D465" s="130" t="s">
        <v>6</v>
      </c>
      <c r="E465">
        <v>1.77</v>
      </c>
      <c r="F465">
        <v>7.27</v>
      </c>
      <c r="G465">
        <v>31300</v>
      </c>
      <c r="H465">
        <v>54</v>
      </c>
      <c r="I465">
        <v>531</v>
      </c>
      <c r="K465" s="130" t="s">
        <v>981</v>
      </c>
      <c r="M465" s="130"/>
      <c r="N465">
        <v>0</v>
      </c>
      <c r="O465">
        <v>-2.72</v>
      </c>
      <c r="P465">
        <v>-4.7</v>
      </c>
      <c r="Q465">
        <v>-3.16</v>
      </c>
      <c r="R465" s="130"/>
      <c r="S465">
        <v>39.64</v>
      </c>
      <c r="T465" s="130"/>
      <c r="X465" s="130"/>
    </row>
    <row r="466" spans="1:24" x14ac:dyDescent="0.25">
      <c r="A466" s="130" t="s">
        <v>361</v>
      </c>
      <c r="B466">
        <v>464</v>
      </c>
      <c r="C466" s="130" t="s">
        <v>881</v>
      </c>
      <c r="D466" s="130" t="s">
        <v>197</v>
      </c>
      <c r="E466">
        <v>0.3</v>
      </c>
      <c r="F466">
        <v>-3.23</v>
      </c>
      <c r="G466">
        <v>15153200</v>
      </c>
      <c r="H466">
        <v>4610</v>
      </c>
      <c r="I466">
        <v>740</v>
      </c>
      <c r="K466" s="130" t="s">
        <v>2273</v>
      </c>
      <c r="M466" s="130"/>
      <c r="N466">
        <v>0</v>
      </c>
      <c r="O466">
        <v>-6.63</v>
      </c>
      <c r="P466">
        <v>-216.73</v>
      </c>
      <c r="Q466">
        <v>-28.14</v>
      </c>
      <c r="R466" s="130"/>
      <c r="S466">
        <v>71.45</v>
      </c>
      <c r="T466" s="130"/>
      <c r="X466" s="130"/>
    </row>
    <row r="467" spans="1:24" x14ac:dyDescent="0.25">
      <c r="A467" s="130" t="s">
        <v>360</v>
      </c>
      <c r="B467">
        <v>465</v>
      </c>
      <c r="C467" s="130" t="s">
        <v>881</v>
      </c>
      <c r="D467" s="130" t="s">
        <v>6</v>
      </c>
      <c r="E467">
        <v>0.67</v>
      </c>
      <c r="F467">
        <v>4.6900000000000004</v>
      </c>
      <c r="G467">
        <v>2848500</v>
      </c>
      <c r="H467">
        <v>1877</v>
      </c>
      <c r="I467">
        <v>576</v>
      </c>
      <c r="J467">
        <v>22.76</v>
      </c>
      <c r="K467" s="130" t="s">
        <v>1033</v>
      </c>
      <c r="M467" s="130"/>
      <c r="N467">
        <v>0.03</v>
      </c>
      <c r="O467">
        <v>7.7</v>
      </c>
      <c r="P467">
        <v>8.6300000000000008</v>
      </c>
      <c r="Q467">
        <v>-0.81</v>
      </c>
      <c r="R467" s="130"/>
      <c r="S467">
        <v>59.91</v>
      </c>
      <c r="T467" s="130"/>
      <c r="U467">
        <v>723</v>
      </c>
      <c r="V467">
        <v>650</v>
      </c>
      <c r="W467">
        <v>-4.5999999999999996</v>
      </c>
      <c r="X467" s="130"/>
    </row>
    <row r="468" spans="1:24" x14ac:dyDescent="0.25">
      <c r="A468" s="130" t="s">
        <v>359</v>
      </c>
      <c r="B468">
        <v>466</v>
      </c>
      <c r="C468" s="130" t="s">
        <v>890</v>
      </c>
      <c r="D468" s="130" t="s">
        <v>6</v>
      </c>
      <c r="E468">
        <v>13.6</v>
      </c>
      <c r="F468">
        <v>5.43</v>
      </c>
      <c r="G468">
        <v>9819200</v>
      </c>
      <c r="H468">
        <v>133406</v>
      </c>
      <c r="I468">
        <v>10694</v>
      </c>
      <c r="J468">
        <v>42.92</v>
      </c>
      <c r="K468" s="130" t="s">
        <v>955</v>
      </c>
      <c r="L468">
        <v>0.17</v>
      </c>
      <c r="M468" s="130" t="s">
        <v>927</v>
      </c>
      <c r="N468">
        <v>0.32</v>
      </c>
      <c r="O468">
        <v>6.05</v>
      </c>
      <c r="P468">
        <v>5.94</v>
      </c>
      <c r="Q468">
        <v>8.2200000000000006</v>
      </c>
      <c r="R468" s="130" t="s">
        <v>966</v>
      </c>
      <c r="S468">
        <v>58.74</v>
      </c>
      <c r="T468" s="130"/>
      <c r="U468">
        <v>949</v>
      </c>
      <c r="V468">
        <v>869</v>
      </c>
      <c r="W468">
        <v>1.65</v>
      </c>
      <c r="X468" s="130"/>
    </row>
    <row r="469" spans="1:24" x14ac:dyDescent="0.25">
      <c r="A469" s="130" t="s">
        <v>358</v>
      </c>
      <c r="B469">
        <v>467</v>
      </c>
      <c r="C469" s="130" t="s">
        <v>881</v>
      </c>
      <c r="D469" s="130" t="s">
        <v>6</v>
      </c>
      <c r="E469">
        <v>9.85</v>
      </c>
      <c r="F469">
        <v>2.0699999999999998</v>
      </c>
      <c r="G469">
        <v>41600</v>
      </c>
      <c r="H469">
        <v>406</v>
      </c>
      <c r="I469">
        <v>595</v>
      </c>
      <c r="J469">
        <v>26.23</v>
      </c>
      <c r="K469" s="130" t="s">
        <v>1407</v>
      </c>
      <c r="M469" s="130" t="s">
        <v>889</v>
      </c>
      <c r="N469">
        <v>0.38</v>
      </c>
      <c r="O469">
        <v>1.7</v>
      </c>
      <c r="P469">
        <v>1.73</v>
      </c>
      <c r="Q469">
        <v>-17.96</v>
      </c>
      <c r="R469" s="130" t="s">
        <v>3343</v>
      </c>
      <c r="S469">
        <v>58.37</v>
      </c>
      <c r="T469" s="130"/>
      <c r="U469">
        <v>952</v>
      </c>
      <c r="V469">
        <v>971</v>
      </c>
      <c r="W469">
        <v>11.9</v>
      </c>
      <c r="X469" s="130"/>
    </row>
    <row r="470" spans="1:24" x14ac:dyDescent="0.25">
      <c r="A470" s="130" t="s">
        <v>837</v>
      </c>
      <c r="B470">
        <v>468</v>
      </c>
      <c r="C470" s="130" t="s">
        <v>884</v>
      </c>
      <c r="D470" s="130" t="s">
        <v>6</v>
      </c>
      <c r="E470">
        <v>1.41</v>
      </c>
      <c r="F470">
        <v>2.17</v>
      </c>
      <c r="G470">
        <v>748700</v>
      </c>
      <c r="H470">
        <v>1053</v>
      </c>
      <c r="I470">
        <v>479</v>
      </c>
      <c r="K470" s="130" t="s">
        <v>895</v>
      </c>
      <c r="M470" s="130" t="s">
        <v>908</v>
      </c>
      <c r="N470">
        <v>0</v>
      </c>
      <c r="O470">
        <v>1.19</v>
      </c>
      <c r="P470">
        <v>-3.54</v>
      </c>
      <c r="Q470">
        <v>0.69</v>
      </c>
      <c r="R470" s="130" t="s">
        <v>903</v>
      </c>
      <c r="S470">
        <v>55.77</v>
      </c>
      <c r="T470" s="130"/>
      <c r="X470" s="130"/>
    </row>
    <row r="471" spans="1:24" x14ac:dyDescent="0.25">
      <c r="A471" s="130" t="s">
        <v>357</v>
      </c>
      <c r="B471">
        <v>469</v>
      </c>
      <c r="C471" s="130" t="s">
        <v>881</v>
      </c>
      <c r="D471" s="130" t="s">
        <v>6</v>
      </c>
      <c r="E471">
        <v>8.0500000000000007</v>
      </c>
      <c r="F471">
        <v>0</v>
      </c>
      <c r="G471">
        <v>57800</v>
      </c>
      <c r="H471">
        <v>463</v>
      </c>
      <c r="I471">
        <v>2485</v>
      </c>
      <c r="J471">
        <v>9.14</v>
      </c>
      <c r="K471" s="130" t="s">
        <v>892</v>
      </c>
      <c r="M471" s="130" t="s">
        <v>903</v>
      </c>
      <c r="N471">
        <v>0.88</v>
      </c>
      <c r="O471">
        <v>6.57</v>
      </c>
      <c r="P471">
        <v>11.77</v>
      </c>
      <c r="Q471">
        <v>6.82</v>
      </c>
      <c r="R471" s="130" t="s">
        <v>1908</v>
      </c>
      <c r="S471">
        <v>73.64</v>
      </c>
      <c r="T471" s="130"/>
      <c r="U471">
        <v>377</v>
      </c>
      <c r="V471">
        <v>457</v>
      </c>
      <c r="W471">
        <v>-0.32</v>
      </c>
      <c r="X471" s="130"/>
    </row>
    <row r="472" spans="1:24" x14ac:dyDescent="0.25">
      <c r="A472" s="130" t="s">
        <v>356</v>
      </c>
      <c r="B472">
        <v>470</v>
      </c>
      <c r="C472" s="130" t="s">
        <v>890</v>
      </c>
      <c r="D472" s="130" t="s">
        <v>6</v>
      </c>
      <c r="E472">
        <v>1.7</v>
      </c>
      <c r="F472">
        <v>1.8</v>
      </c>
      <c r="G472">
        <v>1413100</v>
      </c>
      <c r="H472">
        <v>2431</v>
      </c>
      <c r="I472">
        <v>571</v>
      </c>
      <c r="K472" s="130" t="s">
        <v>3545</v>
      </c>
      <c r="M472" s="130"/>
      <c r="N472">
        <v>0</v>
      </c>
      <c r="O472">
        <v>-9.4</v>
      </c>
      <c r="P472">
        <v>-12.38</v>
      </c>
      <c r="Q472">
        <v>-187.62</v>
      </c>
      <c r="R472" s="130"/>
      <c r="S472">
        <v>52.08</v>
      </c>
      <c r="T472" s="130"/>
      <c r="X472" s="130"/>
    </row>
    <row r="473" spans="1:24" x14ac:dyDescent="0.25">
      <c r="A473" s="130" t="s">
        <v>355</v>
      </c>
      <c r="B473">
        <v>471</v>
      </c>
      <c r="C473" s="130" t="s">
        <v>881</v>
      </c>
      <c r="D473" s="130" t="s">
        <v>6</v>
      </c>
      <c r="E473">
        <v>10.8</v>
      </c>
      <c r="F473">
        <v>0</v>
      </c>
      <c r="G473">
        <v>17000</v>
      </c>
      <c r="H473">
        <v>184</v>
      </c>
      <c r="I473">
        <v>6788</v>
      </c>
      <c r="J473">
        <v>16.3</v>
      </c>
      <c r="K473" s="130" t="s">
        <v>1061</v>
      </c>
      <c r="M473" s="130"/>
      <c r="N473">
        <v>0.66</v>
      </c>
      <c r="O473">
        <v>3.54</v>
      </c>
      <c r="P473">
        <v>4.58</v>
      </c>
      <c r="Q473">
        <v>-19.010000000000002</v>
      </c>
      <c r="R473" s="130"/>
      <c r="S473">
        <v>5.74</v>
      </c>
      <c r="T473" s="130"/>
      <c r="U473">
        <v>671</v>
      </c>
      <c r="V473">
        <v>673</v>
      </c>
      <c r="W473">
        <v>2.7</v>
      </c>
      <c r="X473" s="130"/>
    </row>
    <row r="474" spans="1:24" x14ac:dyDescent="0.25">
      <c r="A474" s="130" t="s">
        <v>354</v>
      </c>
      <c r="B474">
        <v>472</v>
      </c>
      <c r="C474" s="130" t="s">
        <v>881</v>
      </c>
      <c r="D474" s="130" t="s">
        <v>6</v>
      </c>
      <c r="E474">
        <v>1.56</v>
      </c>
      <c r="F474">
        <v>4</v>
      </c>
      <c r="G474">
        <v>2252000</v>
      </c>
      <c r="H474">
        <v>3458</v>
      </c>
      <c r="I474">
        <v>6637</v>
      </c>
      <c r="J474">
        <v>51.02</v>
      </c>
      <c r="K474" s="130" t="s">
        <v>1760</v>
      </c>
      <c r="M474" s="130"/>
      <c r="N474">
        <v>0.03</v>
      </c>
      <c r="O474">
        <v>1.55</v>
      </c>
      <c r="P474">
        <v>3.13</v>
      </c>
      <c r="Q474">
        <v>55.11</v>
      </c>
      <c r="R474" s="130"/>
      <c r="S474">
        <v>27.25</v>
      </c>
      <c r="T474" s="130"/>
      <c r="U474">
        <v>1042</v>
      </c>
      <c r="V474">
        <v>1098</v>
      </c>
      <c r="W474">
        <v>-2.0099999999999998</v>
      </c>
      <c r="X474" s="130"/>
    </row>
    <row r="475" spans="1:24" x14ac:dyDescent="0.25">
      <c r="A475" s="130" t="s">
        <v>353</v>
      </c>
      <c r="B475">
        <v>473</v>
      </c>
      <c r="C475" s="130" t="s">
        <v>890</v>
      </c>
      <c r="D475" s="130" t="s">
        <v>6</v>
      </c>
      <c r="E475">
        <v>2.54</v>
      </c>
      <c r="F475">
        <v>0.79</v>
      </c>
      <c r="G475">
        <v>638000</v>
      </c>
      <c r="H475">
        <v>1588</v>
      </c>
      <c r="I475">
        <v>3099</v>
      </c>
      <c r="J475">
        <v>9.69</v>
      </c>
      <c r="K475" s="130" t="s">
        <v>909</v>
      </c>
      <c r="M475" s="130" t="s">
        <v>894</v>
      </c>
      <c r="N475">
        <v>0.26</v>
      </c>
      <c r="O475">
        <v>4.8</v>
      </c>
      <c r="P475">
        <v>6.66</v>
      </c>
      <c r="Q475">
        <v>15.11</v>
      </c>
      <c r="R475" s="130" t="s">
        <v>1915</v>
      </c>
      <c r="S475">
        <v>48.03</v>
      </c>
      <c r="T475" s="130"/>
      <c r="U475">
        <v>551</v>
      </c>
      <c r="V475">
        <v>560</v>
      </c>
      <c r="W475">
        <v>-1.06</v>
      </c>
      <c r="X475" s="130"/>
    </row>
    <row r="476" spans="1:24" x14ac:dyDescent="0.25">
      <c r="A476" s="130" t="s">
        <v>352</v>
      </c>
      <c r="B476">
        <v>474</v>
      </c>
      <c r="C476" s="130" t="s">
        <v>881</v>
      </c>
      <c r="D476" s="130" t="s">
        <v>6</v>
      </c>
      <c r="E476">
        <v>4.6399999999999997</v>
      </c>
      <c r="F476">
        <v>-1.69</v>
      </c>
      <c r="G476">
        <v>9396500</v>
      </c>
      <c r="H476">
        <v>44498</v>
      </c>
      <c r="I476">
        <v>17672</v>
      </c>
      <c r="J476">
        <v>26.7</v>
      </c>
      <c r="K476" s="130" t="s">
        <v>1911</v>
      </c>
      <c r="M476" s="130"/>
      <c r="N476">
        <v>0.17</v>
      </c>
      <c r="O476">
        <v>6.22</v>
      </c>
      <c r="P476">
        <v>7.21</v>
      </c>
      <c r="Q476">
        <v>21.19</v>
      </c>
      <c r="R476" s="130"/>
      <c r="S476">
        <v>11.83</v>
      </c>
      <c r="T476" s="130"/>
      <c r="U476">
        <v>806</v>
      </c>
      <c r="V476">
        <v>766</v>
      </c>
      <c r="W476">
        <v>0.15</v>
      </c>
      <c r="X476" s="130"/>
    </row>
    <row r="477" spans="1:24" x14ac:dyDescent="0.25">
      <c r="A477" s="130" t="s">
        <v>351</v>
      </c>
      <c r="B477">
        <v>475</v>
      </c>
      <c r="C477" s="130" t="s">
        <v>890</v>
      </c>
      <c r="D477" s="130" t="s">
        <v>6</v>
      </c>
      <c r="E477">
        <v>5.8</v>
      </c>
      <c r="F477">
        <v>4.5</v>
      </c>
      <c r="G477">
        <v>4610700</v>
      </c>
      <c r="H477">
        <v>26420</v>
      </c>
      <c r="I477">
        <v>14500</v>
      </c>
      <c r="J477">
        <v>11.36</v>
      </c>
      <c r="K477" s="130" t="s">
        <v>945</v>
      </c>
      <c r="M477" s="130" t="s">
        <v>1019</v>
      </c>
      <c r="N477">
        <v>0.51</v>
      </c>
      <c r="O477">
        <v>11.26</v>
      </c>
      <c r="P477">
        <v>14.7</v>
      </c>
      <c r="Q477">
        <v>20.16</v>
      </c>
      <c r="R477" s="130" t="s">
        <v>2365</v>
      </c>
      <c r="S477">
        <v>45.22</v>
      </c>
      <c r="T477" s="130"/>
      <c r="U477">
        <v>361</v>
      </c>
      <c r="V477">
        <v>347</v>
      </c>
      <c r="W477">
        <v>0.53</v>
      </c>
      <c r="X477" s="130"/>
    </row>
    <row r="478" spans="1:24" x14ac:dyDescent="0.25">
      <c r="A478" s="130" t="s">
        <v>350</v>
      </c>
      <c r="B478">
        <v>476</v>
      </c>
      <c r="C478" s="130" t="s">
        <v>881</v>
      </c>
      <c r="D478" s="130" t="s">
        <v>82</v>
      </c>
      <c r="E478">
        <v>0.35</v>
      </c>
      <c r="F478">
        <v>0</v>
      </c>
      <c r="G478">
        <v>0</v>
      </c>
      <c r="H478">
        <v>0</v>
      </c>
      <c r="I478">
        <v>709</v>
      </c>
      <c r="K478" s="130" t="s">
        <v>913</v>
      </c>
      <c r="L478">
        <v>0.43</v>
      </c>
      <c r="M478" s="130"/>
      <c r="N478">
        <v>0</v>
      </c>
      <c r="O478">
        <v>15.9</v>
      </c>
      <c r="P478">
        <v>26.88</v>
      </c>
      <c r="Q478">
        <v>39.409999999999997</v>
      </c>
      <c r="R478" s="130"/>
      <c r="S478">
        <v>64.459999999999994</v>
      </c>
      <c r="T478" s="130"/>
      <c r="X478" s="130"/>
    </row>
    <row r="479" spans="1:24" x14ac:dyDescent="0.25">
      <c r="A479" s="130" t="s">
        <v>838</v>
      </c>
      <c r="B479">
        <v>477</v>
      </c>
      <c r="C479" s="130" t="s">
        <v>884</v>
      </c>
      <c r="D479" s="130" t="s">
        <v>6</v>
      </c>
      <c r="E479">
        <v>7.1</v>
      </c>
      <c r="F479">
        <v>8.4</v>
      </c>
      <c r="G479">
        <v>6656800</v>
      </c>
      <c r="H479">
        <v>45223</v>
      </c>
      <c r="I479">
        <v>2244</v>
      </c>
      <c r="J479">
        <v>64.73</v>
      </c>
      <c r="K479" s="130" t="s">
        <v>2314</v>
      </c>
      <c r="M479" s="130" t="s">
        <v>934</v>
      </c>
      <c r="N479">
        <v>0.11</v>
      </c>
      <c r="O479">
        <v>4.63</v>
      </c>
      <c r="P479">
        <v>11.65</v>
      </c>
      <c r="Q479">
        <v>2.86</v>
      </c>
      <c r="R479" s="130" t="s">
        <v>1814</v>
      </c>
      <c r="S479">
        <v>36.979999999999997</v>
      </c>
      <c r="T479" s="130"/>
      <c r="U479">
        <v>807</v>
      </c>
      <c r="V479">
        <v>985</v>
      </c>
      <c r="X479" s="130"/>
    </row>
    <row r="480" spans="1:24" x14ac:dyDescent="0.25">
      <c r="A480" s="130" t="s">
        <v>839</v>
      </c>
      <c r="B480">
        <v>478</v>
      </c>
      <c r="C480" s="130" t="s">
        <v>884</v>
      </c>
      <c r="D480" s="130" t="s">
        <v>6</v>
      </c>
      <c r="E480">
        <v>2.04</v>
      </c>
      <c r="F480">
        <v>0.99</v>
      </c>
      <c r="G480">
        <v>1084800</v>
      </c>
      <c r="H480">
        <v>2220</v>
      </c>
      <c r="I480">
        <v>1102</v>
      </c>
      <c r="J480">
        <v>30.03</v>
      </c>
      <c r="K480" s="130" t="s">
        <v>3514</v>
      </c>
      <c r="M480" s="130" t="s">
        <v>888</v>
      </c>
      <c r="N480">
        <v>7.0000000000000007E-2</v>
      </c>
      <c r="O480">
        <v>-1.1000000000000001</v>
      </c>
      <c r="P480">
        <v>-1.76</v>
      </c>
      <c r="Q480">
        <v>-7.66</v>
      </c>
      <c r="R480" s="130" t="s">
        <v>2361</v>
      </c>
      <c r="S480">
        <v>25.09</v>
      </c>
      <c r="T480" s="130"/>
      <c r="X480" s="130"/>
    </row>
    <row r="481" spans="1:24" x14ac:dyDescent="0.25">
      <c r="A481" s="130" t="s">
        <v>349</v>
      </c>
      <c r="B481">
        <v>479</v>
      </c>
      <c r="C481" s="130" t="s">
        <v>890</v>
      </c>
      <c r="D481" s="130" t="s">
        <v>6</v>
      </c>
      <c r="E481">
        <v>1.54</v>
      </c>
      <c r="F481">
        <v>1.32</v>
      </c>
      <c r="G481">
        <v>337500</v>
      </c>
      <c r="H481">
        <v>529</v>
      </c>
      <c r="I481">
        <v>988</v>
      </c>
      <c r="K481" s="130" t="s">
        <v>3170</v>
      </c>
      <c r="M481" s="130"/>
      <c r="N481">
        <v>0</v>
      </c>
      <c r="O481">
        <v>-3.47</v>
      </c>
      <c r="P481">
        <v>-19.420000000000002</v>
      </c>
      <c r="Q481">
        <v>-13118.49</v>
      </c>
      <c r="R481" s="130"/>
      <c r="S481">
        <v>19.84</v>
      </c>
      <c r="T481" s="130"/>
      <c r="X481" s="130"/>
    </row>
    <row r="482" spans="1:24" x14ac:dyDescent="0.25">
      <c r="A482" s="130" t="s">
        <v>2322</v>
      </c>
      <c r="B482">
        <v>480</v>
      </c>
      <c r="C482" s="130" t="s">
        <v>881</v>
      </c>
      <c r="D482" s="130" t="s">
        <v>95</v>
      </c>
      <c r="E482">
        <v>1.07</v>
      </c>
      <c r="F482">
        <v>8.08</v>
      </c>
      <c r="G482">
        <v>217501500</v>
      </c>
      <c r="H482">
        <v>225352</v>
      </c>
      <c r="I482">
        <v>69542</v>
      </c>
      <c r="K482" s="130" t="s">
        <v>3601</v>
      </c>
      <c r="L482">
        <v>0.77</v>
      </c>
      <c r="M482" s="130"/>
      <c r="N482">
        <v>0</v>
      </c>
      <c r="O482">
        <v>-7.61</v>
      </c>
      <c r="P482">
        <v>-9.26</v>
      </c>
      <c r="Q482">
        <v>-141.6</v>
      </c>
      <c r="R482" s="130"/>
      <c r="S482">
        <v>19.579999999999998</v>
      </c>
      <c r="T482" s="130"/>
      <c r="X482" s="130"/>
    </row>
    <row r="483" spans="1:24" x14ac:dyDescent="0.25">
      <c r="A483" s="130" t="s">
        <v>348</v>
      </c>
      <c r="B483">
        <v>481</v>
      </c>
      <c r="C483" s="130" t="s">
        <v>881</v>
      </c>
      <c r="D483" s="130" t="s">
        <v>6</v>
      </c>
      <c r="E483">
        <v>12.9</v>
      </c>
      <c r="F483">
        <v>1.57</v>
      </c>
      <c r="G483">
        <v>1457800</v>
      </c>
      <c r="H483">
        <v>18738</v>
      </c>
      <c r="I483">
        <v>28232</v>
      </c>
      <c r="J483">
        <v>12</v>
      </c>
      <c r="K483" s="130" t="s">
        <v>1052</v>
      </c>
      <c r="M483" s="130" t="s">
        <v>1052</v>
      </c>
      <c r="N483">
        <v>1.08</v>
      </c>
      <c r="O483">
        <v>4.8600000000000003</v>
      </c>
      <c r="P483">
        <v>5.25</v>
      </c>
      <c r="Q483">
        <v>9.41</v>
      </c>
      <c r="R483" s="130" t="s">
        <v>3602</v>
      </c>
      <c r="S483">
        <v>28.36</v>
      </c>
      <c r="T483" s="130"/>
      <c r="U483">
        <v>638</v>
      </c>
      <c r="V483">
        <v>609</v>
      </c>
      <c r="W483">
        <v>-4.09</v>
      </c>
      <c r="X483" s="130"/>
    </row>
    <row r="484" spans="1:24" x14ac:dyDescent="0.25">
      <c r="A484" s="130" t="s">
        <v>347</v>
      </c>
      <c r="B484">
        <v>482</v>
      </c>
      <c r="C484" s="130" t="s">
        <v>881</v>
      </c>
      <c r="D484" s="130" t="s">
        <v>6</v>
      </c>
      <c r="E484">
        <v>21.1</v>
      </c>
      <c r="F484">
        <v>4.9800000000000004</v>
      </c>
      <c r="G484">
        <v>29084300</v>
      </c>
      <c r="H484">
        <v>603684</v>
      </c>
      <c r="I484">
        <v>32901</v>
      </c>
      <c r="J484">
        <v>6.1</v>
      </c>
      <c r="K484" s="130" t="s">
        <v>1050</v>
      </c>
      <c r="M484" s="130" t="s">
        <v>938</v>
      </c>
      <c r="N484">
        <v>3.46</v>
      </c>
      <c r="O484">
        <v>25.57</v>
      </c>
      <c r="P484">
        <v>41.62</v>
      </c>
      <c r="Q484">
        <v>56.66</v>
      </c>
      <c r="R484" s="130" t="s">
        <v>3603</v>
      </c>
      <c r="S484">
        <v>47.55</v>
      </c>
      <c r="T484" s="130"/>
      <c r="U484">
        <v>60</v>
      </c>
      <c r="V484">
        <v>74</v>
      </c>
      <c r="W484">
        <v>-0.03</v>
      </c>
      <c r="X484" s="130"/>
    </row>
    <row r="485" spans="1:24" x14ac:dyDescent="0.25">
      <c r="A485" s="130" t="s">
        <v>346</v>
      </c>
      <c r="B485">
        <v>483</v>
      </c>
      <c r="C485" s="130" t="s">
        <v>881</v>
      </c>
      <c r="D485" s="130" t="s">
        <v>6</v>
      </c>
      <c r="E485">
        <v>1.81</v>
      </c>
      <c r="F485">
        <v>4.62</v>
      </c>
      <c r="G485">
        <v>5012400</v>
      </c>
      <c r="H485">
        <v>8891</v>
      </c>
      <c r="I485">
        <v>4293</v>
      </c>
      <c r="K485" s="130" t="s">
        <v>1040</v>
      </c>
      <c r="M485" s="130"/>
      <c r="N485">
        <v>0</v>
      </c>
      <c r="O485">
        <v>-1.89</v>
      </c>
      <c r="P485">
        <v>-13.67</v>
      </c>
      <c r="Q485">
        <v>-8.3699999999999992</v>
      </c>
      <c r="R485" s="130"/>
      <c r="S485">
        <v>59.26</v>
      </c>
      <c r="T485" s="130"/>
      <c r="X485" s="130"/>
    </row>
    <row r="486" spans="1:24" x14ac:dyDescent="0.25">
      <c r="A486" s="130" t="s">
        <v>345</v>
      </c>
      <c r="B486">
        <v>484</v>
      </c>
      <c r="C486" s="130" t="s">
        <v>881</v>
      </c>
      <c r="D486" s="130" t="s">
        <v>6</v>
      </c>
      <c r="E486">
        <v>6</v>
      </c>
      <c r="F486">
        <v>2.56</v>
      </c>
      <c r="G486">
        <v>354300</v>
      </c>
      <c r="H486">
        <v>2109</v>
      </c>
      <c r="I486">
        <v>1703</v>
      </c>
      <c r="J486">
        <v>13.3</v>
      </c>
      <c r="K486" s="130" t="s">
        <v>3165</v>
      </c>
      <c r="M486" s="130" t="s">
        <v>1028</v>
      </c>
      <c r="N486">
        <v>0.45</v>
      </c>
      <c r="O486">
        <v>8.16</v>
      </c>
      <c r="P486">
        <v>13.85</v>
      </c>
      <c r="Q486">
        <v>4.3</v>
      </c>
      <c r="R486" s="130" t="s">
        <v>3604</v>
      </c>
      <c r="S486">
        <v>42.57</v>
      </c>
      <c r="T486" s="130"/>
      <c r="U486">
        <v>419</v>
      </c>
      <c r="V486">
        <v>479</v>
      </c>
      <c r="W486">
        <v>42.45</v>
      </c>
      <c r="X486" s="130"/>
    </row>
    <row r="487" spans="1:24" x14ac:dyDescent="0.25">
      <c r="A487" s="130" t="s">
        <v>2399</v>
      </c>
      <c r="B487">
        <v>485</v>
      </c>
      <c r="C487" s="130" t="s">
        <v>884</v>
      </c>
      <c r="D487" s="130" t="s">
        <v>6</v>
      </c>
      <c r="E487">
        <v>3.68</v>
      </c>
      <c r="F487">
        <v>3.37</v>
      </c>
      <c r="G487">
        <v>8270800</v>
      </c>
      <c r="H487">
        <v>30408</v>
      </c>
      <c r="I487">
        <v>1509</v>
      </c>
      <c r="J487">
        <v>16</v>
      </c>
      <c r="K487" s="130" t="s">
        <v>912</v>
      </c>
      <c r="M487" s="130" t="s">
        <v>904</v>
      </c>
      <c r="N487">
        <v>0.23</v>
      </c>
      <c r="O487">
        <v>14.86</v>
      </c>
      <c r="P487">
        <v>11.93</v>
      </c>
      <c r="Q487">
        <v>44.68</v>
      </c>
      <c r="R487" s="130" t="s">
        <v>2374</v>
      </c>
      <c r="S487">
        <v>44.88</v>
      </c>
      <c r="T487" s="130"/>
      <c r="U487">
        <v>513</v>
      </c>
      <c r="V487">
        <v>351</v>
      </c>
      <c r="X487" s="130"/>
    </row>
    <row r="488" spans="1:24" x14ac:dyDescent="0.25">
      <c r="A488" s="130" t="s">
        <v>3225</v>
      </c>
      <c r="B488">
        <v>486</v>
      </c>
      <c r="C488" s="130" t="s">
        <v>2360</v>
      </c>
      <c r="D488" s="130" t="s">
        <v>6</v>
      </c>
      <c r="E488">
        <v>23</v>
      </c>
      <c r="F488">
        <v>0</v>
      </c>
      <c r="G488">
        <v>1300</v>
      </c>
      <c r="H488">
        <v>30</v>
      </c>
      <c r="I488">
        <v>5632</v>
      </c>
      <c r="K488" s="130" t="s">
        <v>3173</v>
      </c>
      <c r="M488" s="130"/>
      <c r="N488">
        <v>0</v>
      </c>
      <c r="O488">
        <v>15.55</v>
      </c>
      <c r="P488">
        <v>-39.6</v>
      </c>
      <c r="Q488">
        <v>34.15</v>
      </c>
      <c r="R488" s="130" t="s">
        <v>3226</v>
      </c>
      <c r="S488">
        <v>1.45</v>
      </c>
      <c r="T488" s="130"/>
      <c r="X488" s="130"/>
    </row>
    <row r="489" spans="1:24" x14ac:dyDescent="0.25">
      <c r="A489" s="130" t="s">
        <v>344</v>
      </c>
      <c r="B489">
        <v>487</v>
      </c>
      <c r="C489" s="130" t="s">
        <v>881</v>
      </c>
      <c r="D489" s="130" t="s">
        <v>6</v>
      </c>
      <c r="E489">
        <v>14.7</v>
      </c>
      <c r="F489">
        <v>5</v>
      </c>
      <c r="G489">
        <v>35186400</v>
      </c>
      <c r="H489">
        <v>509815</v>
      </c>
      <c r="I489">
        <v>24549</v>
      </c>
      <c r="J489">
        <v>24.39</v>
      </c>
      <c r="K489" s="130" t="s">
        <v>921</v>
      </c>
      <c r="M489" s="130" t="s">
        <v>883</v>
      </c>
      <c r="N489">
        <v>0.6</v>
      </c>
      <c r="O489">
        <v>4.5199999999999996</v>
      </c>
      <c r="P489">
        <v>7.63</v>
      </c>
      <c r="Q489">
        <v>0.42</v>
      </c>
      <c r="R489" s="130" t="s">
        <v>942</v>
      </c>
      <c r="S489">
        <v>58.16</v>
      </c>
      <c r="T489" s="130"/>
      <c r="U489">
        <v>765</v>
      </c>
      <c r="V489">
        <v>826</v>
      </c>
      <c r="X489" s="130"/>
    </row>
    <row r="490" spans="1:24" x14ac:dyDescent="0.25">
      <c r="A490" s="130" t="s">
        <v>343</v>
      </c>
      <c r="B490">
        <v>488</v>
      </c>
      <c r="C490" s="130" t="s">
        <v>890</v>
      </c>
      <c r="D490" s="130" t="s">
        <v>6</v>
      </c>
      <c r="E490">
        <v>23.6</v>
      </c>
      <c r="F490">
        <v>2.61</v>
      </c>
      <c r="G490">
        <v>950600</v>
      </c>
      <c r="H490">
        <v>22217</v>
      </c>
      <c r="I490">
        <v>21240</v>
      </c>
      <c r="J490">
        <v>6.42</v>
      </c>
      <c r="K490" s="130" t="s">
        <v>1066</v>
      </c>
      <c r="M490" s="130" t="s">
        <v>1055</v>
      </c>
      <c r="N490">
        <v>3.67</v>
      </c>
      <c r="O490">
        <v>17.649999999999999</v>
      </c>
      <c r="P490">
        <v>20.67</v>
      </c>
      <c r="Q490">
        <v>16.86</v>
      </c>
      <c r="R490" s="130" t="s">
        <v>3605</v>
      </c>
      <c r="S490">
        <v>48.98</v>
      </c>
      <c r="T490" s="130"/>
      <c r="U490">
        <v>164</v>
      </c>
      <c r="V490">
        <v>122</v>
      </c>
      <c r="W490">
        <v>0.21</v>
      </c>
      <c r="X490" s="130"/>
    </row>
    <row r="491" spans="1:24" x14ac:dyDescent="0.25">
      <c r="A491" s="130" t="s">
        <v>342</v>
      </c>
      <c r="B491">
        <v>489</v>
      </c>
      <c r="C491" s="130" t="s">
        <v>881</v>
      </c>
      <c r="D491" s="130" t="s">
        <v>6</v>
      </c>
      <c r="E491">
        <v>37</v>
      </c>
      <c r="F491">
        <v>2.0699999999999998</v>
      </c>
      <c r="G491">
        <v>78725500</v>
      </c>
      <c r="H491">
        <v>2883344</v>
      </c>
      <c r="I491">
        <v>1056831</v>
      </c>
      <c r="J491">
        <v>10.43</v>
      </c>
      <c r="K491" s="130" t="s">
        <v>1061</v>
      </c>
      <c r="M491" s="130" t="s">
        <v>959</v>
      </c>
      <c r="N491">
        <v>3.55</v>
      </c>
      <c r="O491">
        <v>8.1999999999999993</v>
      </c>
      <c r="P491">
        <v>10.220000000000001</v>
      </c>
      <c r="Q491">
        <v>4.82</v>
      </c>
      <c r="R491" s="130" t="s">
        <v>2326</v>
      </c>
      <c r="S491">
        <v>48.88</v>
      </c>
      <c r="T491" s="130"/>
      <c r="U491">
        <v>454</v>
      </c>
      <c r="V491">
        <v>407</v>
      </c>
      <c r="X491" s="130"/>
    </row>
    <row r="492" spans="1:24" x14ac:dyDescent="0.25">
      <c r="A492" s="130" t="s">
        <v>341</v>
      </c>
      <c r="B492">
        <v>490</v>
      </c>
      <c r="C492" s="130" t="s">
        <v>881</v>
      </c>
      <c r="D492" s="130" t="s">
        <v>6</v>
      </c>
      <c r="E492">
        <v>157.5</v>
      </c>
      <c r="F492">
        <v>3.96</v>
      </c>
      <c r="G492">
        <v>20922700</v>
      </c>
      <c r="H492">
        <v>3258819</v>
      </c>
      <c r="I492">
        <v>625273</v>
      </c>
      <c r="J492">
        <v>16.52</v>
      </c>
      <c r="K492" s="130" t="s">
        <v>950</v>
      </c>
      <c r="M492" s="130" t="s">
        <v>1367</v>
      </c>
      <c r="N492">
        <v>9.5299999999999994</v>
      </c>
      <c r="O492">
        <v>12.61</v>
      </c>
      <c r="P492">
        <v>9.5399999999999991</v>
      </c>
      <c r="Q492">
        <v>15.27</v>
      </c>
      <c r="R492" s="130" t="s">
        <v>1004</v>
      </c>
      <c r="S492">
        <v>34.69</v>
      </c>
      <c r="T492" s="130"/>
      <c r="U492">
        <v>598</v>
      </c>
      <c r="V492">
        <v>408</v>
      </c>
      <c r="X492" s="130"/>
    </row>
    <row r="493" spans="1:24" x14ac:dyDescent="0.25">
      <c r="A493" s="130" t="s">
        <v>340</v>
      </c>
      <c r="B493">
        <v>491</v>
      </c>
      <c r="C493" s="130" t="s">
        <v>881</v>
      </c>
      <c r="D493" s="130" t="s">
        <v>6</v>
      </c>
      <c r="E493">
        <v>46.25</v>
      </c>
      <c r="F493">
        <v>4.5199999999999996</v>
      </c>
      <c r="G493">
        <v>32161700</v>
      </c>
      <c r="H493">
        <v>1462087</v>
      </c>
      <c r="I493">
        <v>208534</v>
      </c>
      <c r="J493">
        <v>5.28</v>
      </c>
      <c r="K493" s="130" t="s">
        <v>1407</v>
      </c>
      <c r="M493" s="130" t="s">
        <v>1042</v>
      </c>
      <c r="N493">
        <v>8.76</v>
      </c>
      <c r="O493">
        <v>8.09</v>
      </c>
      <c r="P493">
        <v>13</v>
      </c>
      <c r="Q493">
        <v>2.64</v>
      </c>
      <c r="R493" s="130" t="s">
        <v>2123</v>
      </c>
      <c r="S493">
        <v>54.81</v>
      </c>
      <c r="T493" s="130"/>
      <c r="U493">
        <v>273</v>
      </c>
      <c r="V493">
        <v>313</v>
      </c>
      <c r="W493">
        <v>-1.03</v>
      </c>
      <c r="X493" s="130"/>
    </row>
    <row r="494" spans="1:24" x14ac:dyDescent="0.25">
      <c r="A494" s="130" t="s">
        <v>339</v>
      </c>
      <c r="B494">
        <v>492</v>
      </c>
      <c r="C494" s="130" t="s">
        <v>881</v>
      </c>
      <c r="D494" s="130" t="s">
        <v>6</v>
      </c>
      <c r="E494">
        <v>4.34</v>
      </c>
      <c r="F494">
        <v>0</v>
      </c>
      <c r="G494">
        <v>485400</v>
      </c>
      <c r="H494">
        <v>2111</v>
      </c>
      <c r="I494">
        <v>3254</v>
      </c>
      <c r="J494">
        <v>81.05</v>
      </c>
      <c r="K494" s="130" t="s">
        <v>3226</v>
      </c>
      <c r="M494" s="130" t="s">
        <v>934</v>
      </c>
      <c r="N494">
        <v>0.05</v>
      </c>
      <c r="O494">
        <v>3.53</v>
      </c>
      <c r="P494">
        <v>3.89</v>
      </c>
      <c r="Q494">
        <v>7.46</v>
      </c>
      <c r="R494" s="130" t="s">
        <v>887</v>
      </c>
      <c r="S494">
        <v>40.590000000000003</v>
      </c>
      <c r="T494" s="130"/>
      <c r="U494">
        <v>1054</v>
      </c>
      <c r="V494">
        <v>1042</v>
      </c>
      <c r="X494" s="130"/>
    </row>
    <row r="495" spans="1:24" x14ac:dyDescent="0.25">
      <c r="A495" s="130" t="s">
        <v>338</v>
      </c>
      <c r="B495">
        <v>493</v>
      </c>
      <c r="C495" s="130" t="s">
        <v>890</v>
      </c>
      <c r="D495" s="130" t="s">
        <v>6</v>
      </c>
      <c r="E495">
        <v>5.35</v>
      </c>
      <c r="F495">
        <v>0</v>
      </c>
      <c r="G495">
        <v>119600</v>
      </c>
      <c r="H495">
        <v>631</v>
      </c>
      <c r="I495">
        <v>2140</v>
      </c>
      <c r="J495">
        <v>16.399999999999999</v>
      </c>
      <c r="K495" s="130" t="s">
        <v>1057</v>
      </c>
      <c r="M495" s="130" t="s">
        <v>1772</v>
      </c>
      <c r="N495">
        <v>0.33</v>
      </c>
      <c r="O495">
        <v>6.66</v>
      </c>
      <c r="P495">
        <v>6.81</v>
      </c>
      <c r="Q495">
        <v>9.6999999999999993</v>
      </c>
      <c r="R495" s="130" t="s">
        <v>3228</v>
      </c>
      <c r="S495">
        <v>15</v>
      </c>
      <c r="T495" s="130"/>
      <c r="U495">
        <v>684</v>
      </c>
      <c r="V495">
        <v>604</v>
      </c>
      <c r="W495">
        <v>0.05</v>
      </c>
      <c r="X495" s="130"/>
    </row>
    <row r="496" spans="1:24" x14ac:dyDescent="0.25">
      <c r="A496" s="130" t="s">
        <v>337</v>
      </c>
      <c r="B496">
        <v>494</v>
      </c>
      <c r="C496" s="130" t="s">
        <v>881</v>
      </c>
      <c r="D496" s="130" t="s">
        <v>6</v>
      </c>
      <c r="E496">
        <v>2.1800000000000002</v>
      </c>
      <c r="F496">
        <v>0</v>
      </c>
      <c r="G496">
        <v>30312100</v>
      </c>
      <c r="H496">
        <v>66577</v>
      </c>
      <c r="I496">
        <v>23357</v>
      </c>
      <c r="J496">
        <v>12.81</v>
      </c>
      <c r="K496" s="130" t="s">
        <v>953</v>
      </c>
      <c r="M496" s="130" t="s">
        <v>918</v>
      </c>
      <c r="N496">
        <v>0.17</v>
      </c>
      <c r="O496">
        <v>5.04</v>
      </c>
      <c r="P496">
        <v>6.7</v>
      </c>
      <c r="Q496">
        <v>27.3</v>
      </c>
      <c r="R496" s="130" t="s">
        <v>1925</v>
      </c>
      <c r="S496">
        <v>74.86</v>
      </c>
      <c r="T496" s="130"/>
      <c r="U496">
        <v>622</v>
      </c>
      <c r="V496">
        <v>621</v>
      </c>
      <c r="W496">
        <v>-13.25</v>
      </c>
      <c r="X496" s="130"/>
    </row>
    <row r="497" spans="1:24" x14ac:dyDescent="0.25">
      <c r="A497" s="130" t="s">
        <v>336</v>
      </c>
      <c r="B497">
        <v>495</v>
      </c>
      <c r="C497" s="130" t="s">
        <v>881</v>
      </c>
      <c r="D497" s="130" t="s">
        <v>6</v>
      </c>
      <c r="E497">
        <v>6.75</v>
      </c>
      <c r="F497">
        <v>4.6500000000000004</v>
      </c>
      <c r="G497">
        <v>261000</v>
      </c>
      <c r="H497">
        <v>1774</v>
      </c>
      <c r="I497">
        <v>665</v>
      </c>
      <c r="J497">
        <v>100.73</v>
      </c>
      <c r="K497" s="130" t="s">
        <v>1365</v>
      </c>
      <c r="M497" s="130" t="s">
        <v>920</v>
      </c>
      <c r="N497">
        <v>7.0000000000000007E-2</v>
      </c>
      <c r="O497">
        <v>2.2400000000000002</v>
      </c>
      <c r="P497">
        <v>2.5099999999999998</v>
      </c>
      <c r="Q497">
        <v>2.96</v>
      </c>
      <c r="R497" s="130" t="s">
        <v>1044</v>
      </c>
      <c r="S497">
        <v>47.76</v>
      </c>
      <c r="T497" s="130"/>
      <c r="U497">
        <v>1120</v>
      </c>
      <c r="V497">
        <v>1147</v>
      </c>
      <c r="W497">
        <v>0.99</v>
      </c>
      <c r="X497" s="130"/>
    </row>
    <row r="498" spans="1:24" x14ac:dyDescent="0.25">
      <c r="A498" s="130" t="s">
        <v>335</v>
      </c>
      <c r="B498">
        <v>496</v>
      </c>
      <c r="C498" s="130" t="s">
        <v>881</v>
      </c>
      <c r="D498" s="130" t="s">
        <v>6</v>
      </c>
      <c r="E498">
        <v>5.15</v>
      </c>
      <c r="F498">
        <v>5.97</v>
      </c>
      <c r="G498">
        <v>404600</v>
      </c>
      <c r="H498">
        <v>2058</v>
      </c>
      <c r="I498">
        <v>1757</v>
      </c>
      <c r="J498">
        <v>13.81</v>
      </c>
      <c r="K498" s="130" t="s">
        <v>954</v>
      </c>
      <c r="M498" s="130" t="s">
        <v>920</v>
      </c>
      <c r="N498">
        <v>0.37</v>
      </c>
      <c r="O498">
        <v>7.06</v>
      </c>
      <c r="P498">
        <v>6.89</v>
      </c>
      <c r="Q498">
        <v>6.04</v>
      </c>
      <c r="R498" s="130" t="s">
        <v>3136</v>
      </c>
      <c r="S498">
        <v>40.28</v>
      </c>
      <c r="T498" s="130"/>
      <c r="U498">
        <v>613</v>
      </c>
      <c r="V498">
        <v>512</v>
      </c>
      <c r="X498" s="130"/>
    </row>
    <row r="499" spans="1:24" x14ac:dyDescent="0.25">
      <c r="A499" s="130" t="s">
        <v>334</v>
      </c>
      <c r="B499">
        <v>497</v>
      </c>
      <c r="C499" s="130" t="s">
        <v>881</v>
      </c>
      <c r="D499" s="130" t="s">
        <v>6</v>
      </c>
      <c r="E499">
        <v>48.25</v>
      </c>
      <c r="F499">
        <v>2.12</v>
      </c>
      <c r="G499">
        <v>1651400</v>
      </c>
      <c r="H499">
        <v>78735</v>
      </c>
      <c r="I499">
        <v>57900</v>
      </c>
      <c r="J499">
        <v>13.81</v>
      </c>
      <c r="K499" s="130" t="s">
        <v>1822</v>
      </c>
      <c r="M499" s="130" t="s">
        <v>920</v>
      </c>
      <c r="N499">
        <v>3.49</v>
      </c>
      <c r="O499">
        <v>19.41</v>
      </c>
      <c r="P499">
        <v>28.65</v>
      </c>
      <c r="Q499">
        <v>40.619999999999997</v>
      </c>
      <c r="R499" s="130" t="s">
        <v>923</v>
      </c>
      <c r="S499">
        <v>24.34</v>
      </c>
      <c r="T499" s="130"/>
      <c r="U499">
        <v>281</v>
      </c>
      <c r="V499">
        <v>278</v>
      </c>
      <c r="X499" s="130"/>
    </row>
    <row r="500" spans="1:24" x14ac:dyDescent="0.25">
      <c r="A500" s="130" t="s">
        <v>333</v>
      </c>
      <c r="B500">
        <v>498</v>
      </c>
      <c r="C500" s="130" t="s">
        <v>881</v>
      </c>
      <c r="D500" s="130" t="s">
        <v>6</v>
      </c>
      <c r="E500">
        <v>39.25</v>
      </c>
      <c r="F500">
        <v>2.61</v>
      </c>
      <c r="G500">
        <v>8803000</v>
      </c>
      <c r="H500">
        <v>340545</v>
      </c>
      <c r="I500">
        <v>56913</v>
      </c>
      <c r="J500">
        <v>11.21</v>
      </c>
      <c r="K500" s="130" t="s">
        <v>953</v>
      </c>
      <c r="M500" s="130" t="s">
        <v>914</v>
      </c>
      <c r="N500">
        <v>3.5</v>
      </c>
      <c r="O500">
        <v>7.31</v>
      </c>
      <c r="P500">
        <v>10.51</v>
      </c>
      <c r="Q500">
        <v>8</v>
      </c>
      <c r="R500" s="130" t="s">
        <v>3574</v>
      </c>
      <c r="S500">
        <v>54.98</v>
      </c>
      <c r="T500" s="130"/>
      <c r="U500">
        <v>468</v>
      </c>
      <c r="V500">
        <v>474</v>
      </c>
      <c r="W500">
        <v>-12.27</v>
      </c>
      <c r="X500" s="130"/>
    </row>
    <row r="501" spans="1:24" x14ac:dyDescent="0.25">
      <c r="A501" s="130" t="s">
        <v>332</v>
      </c>
      <c r="B501">
        <v>499</v>
      </c>
      <c r="C501" s="130" t="s">
        <v>890</v>
      </c>
      <c r="D501" s="130" t="s">
        <v>6</v>
      </c>
      <c r="E501">
        <v>15</v>
      </c>
      <c r="F501">
        <v>2.04</v>
      </c>
      <c r="G501">
        <v>5504600</v>
      </c>
      <c r="H501">
        <v>82371</v>
      </c>
      <c r="I501">
        <v>30000</v>
      </c>
      <c r="J501">
        <v>59.06</v>
      </c>
      <c r="K501" s="130" t="s">
        <v>3606</v>
      </c>
      <c r="M501" s="130" t="s">
        <v>906</v>
      </c>
      <c r="N501">
        <v>0.25</v>
      </c>
      <c r="O501">
        <v>13.8</v>
      </c>
      <c r="P501">
        <v>11.9</v>
      </c>
      <c r="Q501">
        <v>16.77</v>
      </c>
      <c r="R501" s="130" t="s">
        <v>964</v>
      </c>
      <c r="S501">
        <v>27.9</v>
      </c>
      <c r="T501" s="130"/>
      <c r="U501">
        <v>797</v>
      </c>
      <c r="V501">
        <v>650</v>
      </c>
      <c r="X501" s="130"/>
    </row>
    <row r="502" spans="1:24" x14ac:dyDescent="0.25">
      <c r="A502" s="130" t="s">
        <v>331</v>
      </c>
      <c r="B502">
        <v>500</v>
      </c>
      <c r="C502" s="130" t="s">
        <v>881</v>
      </c>
      <c r="D502" s="130" t="s">
        <v>6</v>
      </c>
      <c r="E502">
        <v>46.25</v>
      </c>
      <c r="F502">
        <v>1.65</v>
      </c>
      <c r="G502">
        <v>14741000</v>
      </c>
      <c r="H502">
        <v>668491</v>
      </c>
      <c r="I502">
        <v>38330</v>
      </c>
      <c r="J502">
        <v>2.13</v>
      </c>
      <c r="K502" s="130" t="s">
        <v>1003</v>
      </c>
      <c r="M502" s="130" t="s">
        <v>1367</v>
      </c>
      <c r="N502">
        <v>21.67</v>
      </c>
      <c r="O502">
        <v>70.09</v>
      </c>
      <c r="P502">
        <v>99.85</v>
      </c>
      <c r="Q502">
        <v>55.83</v>
      </c>
      <c r="R502" s="130" t="s">
        <v>3552</v>
      </c>
      <c r="S502">
        <v>47.45</v>
      </c>
      <c r="T502" s="130"/>
      <c r="U502">
        <v>8</v>
      </c>
      <c r="V502">
        <v>6</v>
      </c>
      <c r="W502">
        <v>-0.02</v>
      </c>
      <c r="X502" s="130"/>
    </row>
    <row r="503" spans="1:24" x14ac:dyDescent="0.25">
      <c r="A503" s="130" t="s">
        <v>330</v>
      </c>
      <c r="B503">
        <v>501</v>
      </c>
      <c r="C503" s="130" t="s">
        <v>881</v>
      </c>
      <c r="D503" s="130" t="s">
        <v>6</v>
      </c>
      <c r="E503">
        <v>1</v>
      </c>
      <c r="F503">
        <v>-0.99</v>
      </c>
      <c r="G503">
        <v>8823100</v>
      </c>
      <c r="H503">
        <v>8556</v>
      </c>
      <c r="I503">
        <v>1486</v>
      </c>
      <c r="J503">
        <v>7.81</v>
      </c>
      <c r="K503" s="130" t="s">
        <v>1041</v>
      </c>
      <c r="M503" s="130" t="s">
        <v>908</v>
      </c>
      <c r="N503">
        <v>0.13</v>
      </c>
      <c r="O503">
        <v>4.34</v>
      </c>
      <c r="P503">
        <v>6.22</v>
      </c>
      <c r="Q503">
        <v>2.7</v>
      </c>
      <c r="R503" s="130" t="s">
        <v>994</v>
      </c>
      <c r="S503">
        <v>36.299999999999997</v>
      </c>
      <c r="T503" s="130"/>
      <c r="U503">
        <v>526</v>
      </c>
      <c r="V503">
        <v>543</v>
      </c>
      <c r="W503">
        <v>0.02</v>
      </c>
      <c r="X503" s="130"/>
    </row>
    <row r="504" spans="1:24" x14ac:dyDescent="0.25">
      <c r="A504" s="130" t="s">
        <v>329</v>
      </c>
      <c r="B504">
        <v>502</v>
      </c>
      <c r="C504" s="130" t="s">
        <v>881</v>
      </c>
      <c r="D504" s="130" t="s">
        <v>6</v>
      </c>
      <c r="E504">
        <v>32</v>
      </c>
      <c r="F504">
        <v>-3.03</v>
      </c>
      <c r="G504">
        <v>953700</v>
      </c>
      <c r="H504">
        <v>30978</v>
      </c>
      <c r="I504">
        <v>9600</v>
      </c>
      <c r="J504">
        <v>6.95</v>
      </c>
      <c r="K504" s="130" t="s">
        <v>2366</v>
      </c>
      <c r="M504" s="130" t="s">
        <v>963</v>
      </c>
      <c r="N504">
        <v>4.5999999999999996</v>
      </c>
      <c r="O504">
        <v>60.12</v>
      </c>
      <c r="P504">
        <v>67.819999999999993</v>
      </c>
      <c r="Q504">
        <v>40.14</v>
      </c>
      <c r="R504" s="130" t="s">
        <v>3249</v>
      </c>
      <c r="S504">
        <v>57.6</v>
      </c>
      <c r="T504" s="130"/>
      <c r="U504">
        <v>71</v>
      </c>
      <c r="V504">
        <v>68</v>
      </c>
      <c r="W504">
        <v>0.18</v>
      </c>
      <c r="X504" s="130"/>
    </row>
    <row r="505" spans="1:24" x14ac:dyDescent="0.25">
      <c r="A505" s="130" t="s">
        <v>328</v>
      </c>
      <c r="B505">
        <v>503</v>
      </c>
      <c r="C505" s="130" t="s">
        <v>881</v>
      </c>
      <c r="D505" s="130" t="s">
        <v>6</v>
      </c>
      <c r="E505">
        <v>0.75</v>
      </c>
      <c r="F505">
        <v>1.35</v>
      </c>
      <c r="G505">
        <v>1272600</v>
      </c>
      <c r="H505">
        <v>954</v>
      </c>
      <c r="I505">
        <v>3129</v>
      </c>
      <c r="K505" s="130" t="s">
        <v>1408</v>
      </c>
      <c r="M505" s="130"/>
      <c r="N505">
        <v>0</v>
      </c>
      <c r="O505">
        <v>-5.71</v>
      </c>
      <c r="P505">
        <v>-14.69</v>
      </c>
      <c r="Q505">
        <v>-119.31</v>
      </c>
      <c r="R505" s="130"/>
      <c r="S505">
        <v>48.46</v>
      </c>
      <c r="T505" s="130"/>
      <c r="X505" s="130"/>
    </row>
    <row r="506" spans="1:24" x14ac:dyDescent="0.25">
      <c r="A506" s="130" t="s">
        <v>327</v>
      </c>
      <c r="B506">
        <v>504</v>
      </c>
      <c r="C506" s="130" t="s">
        <v>881</v>
      </c>
      <c r="D506" s="130" t="s">
        <v>6</v>
      </c>
      <c r="E506">
        <v>8</v>
      </c>
      <c r="F506">
        <v>0</v>
      </c>
      <c r="G506">
        <v>0</v>
      </c>
      <c r="H506">
        <v>0</v>
      </c>
      <c r="I506">
        <v>160</v>
      </c>
      <c r="K506" s="130" t="s">
        <v>1030</v>
      </c>
      <c r="M506" s="130"/>
      <c r="N506">
        <v>0</v>
      </c>
      <c r="O506">
        <v>-4.12</v>
      </c>
      <c r="P506">
        <v>-11.2</v>
      </c>
      <c r="Q506">
        <v>-3.68</v>
      </c>
      <c r="R506" s="130"/>
      <c r="S506">
        <v>28.06</v>
      </c>
      <c r="T506" s="130"/>
      <c r="X506" s="130"/>
    </row>
    <row r="507" spans="1:24" x14ac:dyDescent="0.25">
      <c r="A507" s="130" t="s">
        <v>326</v>
      </c>
      <c r="B507">
        <v>505</v>
      </c>
      <c r="C507" s="130" t="s">
        <v>890</v>
      </c>
      <c r="D507" s="130" t="s">
        <v>6</v>
      </c>
      <c r="E507">
        <v>3.02</v>
      </c>
      <c r="F507">
        <v>0.67</v>
      </c>
      <c r="G507">
        <v>34800</v>
      </c>
      <c r="H507">
        <v>105</v>
      </c>
      <c r="I507">
        <v>2836</v>
      </c>
      <c r="K507" s="130" t="s">
        <v>964</v>
      </c>
      <c r="M507" s="130"/>
      <c r="N507">
        <v>0</v>
      </c>
      <c r="O507">
        <v>0.61</v>
      </c>
      <c r="P507">
        <v>-11.25</v>
      </c>
      <c r="Q507">
        <v>-17.670000000000002</v>
      </c>
      <c r="R507" s="130"/>
      <c r="S507">
        <v>3</v>
      </c>
      <c r="T507" s="130"/>
      <c r="X507" s="130"/>
    </row>
    <row r="508" spans="1:24" x14ac:dyDescent="0.25">
      <c r="A508" s="130" t="s">
        <v>325</v>
      </c>
      <c r="B508">
        <v>506</v>
      </c>
      <c r="C508" s="130" t="s">
        <v>881</v>
      </c>
      <c r="D508" s="130" t="s">
        <v>6</v>
      </c>
      <c r="E508">
        <v>5.85</v>
      </c>
      <c r="F508">
        <v>5.41</v>
      </c>
      <c r="G508">
        <v>1573400</v>
      </c>
      <c r="H508">
        <v>9132</v>
      </c>
      <c r="I508">
        <v>11820</v>
      </c>
      <c r="J508">
        <v>6.1</v>
      </c>
      <c r="K508" s="130" t="s">
        <v>1029</v>
      </c>
      <c r="M508" s="130" t="s">
        <v>920</v>
      </c>
      <c r="N508">
        <v>0.96</v>
      </c>
      <c r="O508">
        <v>7.56</v>
      </c>
      <c r="P508">
        <v>12.57</v>
      </c>
      <c r="Q508">
        <v>17.920000000000002</v>
      </c>
      <c r="R508" s="130" t="s">
        <v>3540</v>
      </c>
      <c r="S508">
        <v>31.8</v>
      </c>
      <c r="T508" s="130"/>
      <c r="U508">
        <v>285</v>
      </c>
      <c r="V508">
        <v>341</v>
      </c>
      <c r="X508" s="130"/>
    </row>
    <row r="509" spans="1:24" x14ac:dyDescent="0.25">
      <c r="A509" s="130" t="s">
        <v>324</v>
      </c>
      <c r="B509">
        <v>507</v>
      </c>
      <c r="C509" s="130" t="s">
        <v>890</v>
      </c>
      <c r="D509" s="130" t="s">
        <v>6</v>
      </c>
      <c r="E509">
        <v>2.2999999999999998</v>
      </c>
      <c r="F509">
        <v>3.6</v>
      </c>
      <c r="G509">
        <v>92300</v>
      </c>
      <c r="H509">
        <v>211</v>
      </c>
      <c r="I509">
        <v>462</v>
      </c>
      <c r="K509" s="130" t="s">
        <v>1052</v>
      </c>
      <c r="M509" s="130"/>
      <c r="N509">
        <v>0</v>
      </c>
      <c r="O509">
        <v>-10.32</v>
      </c>
      <c r="P509">
        <v>-14.56</v>
      </c>
      <c r="Q509">
        <v>-29.53</v>
      </c>
      <c r="R509" s="130"/>
      <c r="S509">
        <v>37.799999999999997</v>
      </c>
      <c r="T509" s="130"/>
      <c r="X509" s="130"/>
    </row>
    <row r="510" spans="1:24" x14ac:dyDescent="0.25">
      <c r="A510" s="130" t="s">
        <v>323</v>
      </c>
      <c r="B510">
        <v>508</v>
      </c>
      <c r="C510" s="130" t="s">
        <v>890</v>
      </c>
      <c r="D510" s="130" t="s">
        <v>6</v>
      </c>
      <c r="E510">
        <v>1.23</v>
      </c>
      <c r="F510">
        <v>6.03</v>
      </c>
      <c r="G510">
        <v>7492900</v>
      </c>
      <c r="H510">
        <v>8977</v>
      </c>
      <c r="I510">
        <v>1605</v>
      </c>
      <c r="J510">
        <v>2.38</v>
      </c>
      <c r="K510" s="130" t="s">
        <v>1052</v>
      </c>
      <c r="M510" s="130" t="s">
        <v>904</v>
      </c>
      <c r="N510">
        <v>0.52</v>
      </c>
      <c r="O510">
        <v>19.829999999999998</v>
      </c>
      <c r="P510">
        <v>32.26</v>
      </c>
      <c r="Q510">
        <v>-1.47</v>
      </c>
      <c r="R510" s="130" t="s">
        <v>3175</v>
      </c>
      <c r="S510">
        <v>69.489999999999995</v>
      </c>
      <c r="T510" s="130"/>
      <c r="U510">
        <v>52</v>
      </c>
      <c r="V510">
        <v>67</v>
      </c>
      <c r="X510" s="130"/>
    </row>
    <row r="511" spans="1:24" x14ac:dyDescent="0.25">
      <c r="A511" s="130" t="s">
        <v>322</v>
      </c>
      <c r="B511">
        <v>509</v>
      </c>
      <c r="C511" s="130" t="s">
        <v>881</v>
      </c>
      <c r="D511" s="130" t="s">
        <v>6</v>
      </c>
      <c r="E511">
        <v>6.85</v>
      </c>
      <c r="F511">
        <v>-0.72</v>
      </c>
      <c r="G511">
        <v>2290000</v>
      </c>
      <c r="H511">
        <v>15576</v>
      </c>
      <c r="I511">
        <v>3740</v>
      </c>
      <c r="J511">
        <v>6.61</v>
      </c>
      <c r="K511" s="130" t="s">
        <v>2295</v>
      </c>
      <c r="L511">
        <v>0.33</v>
      </c>
      <c r="M511" s="130" t="s">
        <v>883</v>
      </c>
      <c r="N511">
        <v>1.04</v>
      </c>
      <c r="O511">
        <v>33.799999999999997</v>
      </c>
      <c r="P511">
        <v>34.950000000000003</v>
      </c>
      <c r="Q511">
        <v>34.729999999999997</v>
      </c>
      <c r="R511" s="130" t="s">
        <v>3605</v>
      </c>
      <c r="S511">
        <v>69.5</v>
      </c>
      <c r="T511" s="130"/>
      <c r="U511">
        <v>88</v>
      </c>
      <c r="V511">
        <v>66</v>
      </c>
      <c r="W511">
        <v>0.4</v>
      </c>
      <c r="X511" s="130"/>
    </row>
    <row r="512" spans="1:24" x14ac:dyDescent="0.25">
      <c r="A512" s="130" t="s">
        <v>321</v>
      </c>
      <c r="B512">
        <v>510</v>
      </c>
      <c r="C512" s="130" t="s">
        <v>881</v>
      </c>
      <c r="D512" s="130" t="s">
        <v>6</v>
      </c>
      <c r="E512">
        <v>15.7</v>
      </c>
      <c r="F512">
        <v>1.95</v>
      </c>
      <c r="G512">
        <v>4967300</v>
      </c>
      <c r="H512">
        <v>77828</v>
      </c>
      <c r="I512">
        <v>15268</v>
      </c>
      <c r="J512">
        <v>118.05</v>
      </c>
      <c r="K512" s="130" t="s">
        <v>2386</v>
      </c>
      <c r="M512" s="130" t="s">
        <v>886</v>
      </c>
      <c r="N512">
        <v>0.13</v>
      </c>
      <c r="O512">
        <v>1.59</v>
      </c>
      <c r="P512">
        <v>1.94</v>
      </c>
      <c r="Q512">
        <v>6.92</v>
      </c>
      <c r="R512" s="130" t="s">
        <v>939</v>
      </c>
      <c r="S512">
        <v>59.4</v>
      </c>
      <c r="T512" s="130"/>
      <c r="U512">
        <v>1006</v>
      </c>
      <c r="V512">
        <v>1050</v>
      </c>
      <c r="X512" s="130"/>
    </row>
    <row r="513" spans="1:24" x14ac:dyDescent="0.25">
      <c r="A513" s="130" t="s">
        <v>320</v>
      </c>
      <c r="B513">
        <v>511</v>
      </c>
      <c r="C513" s="130" t="s">
        <v>881</v>
      </c>
      <c r="D513" s="130" t="s">
        <v>6</v>
      </c>
      <c r="E513">
        <v>2.4</v>
      </c>
      <c r="F513">
        <v>-2.44</v>
      </c>
      <c r="G513">
        <v>5547800</v>
      </c>
      <c r="H513">
        <v>13092</v>
      </c>
      <c r="I513">
        <v>1783</v>
      </c>
      <c r="J513">
        <v>35.61</v>
      </c>
      <c r="K513" s="130" t="s">
        <v>1018</v>
      </c>
      <c r="M513" s="130" t="s">
        <v>906</v>
      </c>
      <c r="N513">
        <v>7.0000000000000007E-2</v>
      </c>
      <c r="O513">
        <v>3.12</v>
      </c>
      <c r="P513">
        <v>2.79</v>
      </c>
      <c r="Q513">
        <v>12.82</v>
      </c>
      <c r="R513" s="130" t="s">
        <v>2936</v>
      </c>
      <c r="S513">
        <v>29.64</v>
      </c>
      <c r="T513" s="130"/>
      <c r="U513">
        <v>1000</v>
      </c>
      <c r="V513">
        <v>982</v>
      </c>
      <c r="X513" s="130"/>
    </row>
    <row r="514" spans="1:24" x14ac:dyDescent="0.25">
      <c r="A514" s="130" t="s">
        <v>840</v>
      </c>
      <c r="B514">
        <v>512</v>
      </c>
      <c r="C514" s="130" t="s">
        <v>884</v>
      </c>
      <c r="D514" s="130" t="s">
        <v>6</v>
      </c>
      <c r="E514">
        <v>1.63</v>
      </c>
      <c r="F514">
        <v>1.88</v>
      </c>
      <c r="G514">
        <v>1240000</v>
      </c>
      <c r="H514">
        <v>2001</v>
      </c>
      <c r="I514">
        <v>1793</v>
      </c>
      <c r="J514">
        <v>43.1</v>
      </c>
      <c r="K514" s="130" t="s">
        <v>962</v>
      </c>
      <c r="M514" s="130" t="s">
        <v>908</v>
      </c>
      <c r="N514">
        <v>0.04</v>
      </c>
      <c r="O514">
        <v>2.4900000000000002</v>
      </c>
      <c r="P514">
        <v>3.05</v>
      </c>
      <c r="Q514">
        <v>1.67</v>
      </c>
      <c r="R514" s="130" t="s">
        <v>995</v>
      </c>
      <c r="S514">
        <v>61.52</v>
      </c>
      <c r="T514" s="130"/>
      <c r="U514">
        <v>1027</v>
      </c>
      <c r="V514">
        <v>1046</v>
      </c>
      <c r="X514" s="130"/>
    </row>
    <row r="515" spans="1:24" x14ac:dyDescent="0.25">
      <c r="A515" s="130" t="s">
        <v>319</v>
      </c>
      <c r="B515">
        <v>513</v>
      </c>
      <c r="C515" s="130" t="s">
        <v>890</v>
      </c>
      <c r="D515" s="130" t="s">
        <v>6</v>
      </c>
      <c r="E515">
        <v>1.29</v>
      </c>
      <c r="F515">
        <v>-0.77</v>
      </c>
      <c r="G515">
        <v>2496000</v>
      </c>
      <c r="H515">
        <v>3208</v>
      </c>
      <c r="I515">
        <v>1181</v>
      </c>
      <c r="J515">
        <v>6.56</v>
      </c>
      <c r="K515" s="130" t="s">
        <v>889</v>
      </c>
      <c r="L515">
        <v>0.46</v>
      </c>
      <c r="M515" s="130" t="s">
        <v>904</v>
      </c>
      <c r="N515">
        <v>0.2</v>
      </c>
      <c r="O515">
        <v>1.83</v>
      </c>
      <c r="P515">
        <v>4.3499999999999996</v>
      </c>
      <c r="Q515">
        <v>-0.73</v>
      </c>
      <c r="R515" s="130" t="s">
        <v>3231</v>
      </c>
      <c r="S515">
        <v>48.65</v>
      </c>
      <c r="T515" s="130"/>
      <c r="U515">
        <v>222</v>
      </c>
      <c r="V515">
        <v>194</v>
      </c>
      <c r="X515" s="130"/>
    </row>
    <row r="516" spans="1:24" x14ac:dyDescent="0.25">
      <c r="A516" s="130" t="s">
        <v>318</v>
      </c>
      <c r="B516">
        <v>514</v>
      </c>
      <c r="C516" s="130" t="s">
        <v>884</v>
      </c>
      <c r="D516" s="130" t="s">
        <v>6</v>
      </c>
      <c r="E516">
        <v>24.7</v>
      </c>
      <c r="F516">
        <v>0</v>
      </c>
      <c r="G516">
        <v>0</v>
      </c>
      <c r="H516">
        <v>0</v>
      </c>
      <c r="I516">
        <v>0</v>
      </c>
      <c r="K516" s="130"/>
      <c r="L516">
        <v>0.28000000000000003</v>
      </c>
      <c r="M516" s="130"/>
      <c r="N516">
        <v>0</v>
      </c>
      <c r="O516">
        <v>8.7799999999999994</v>
      </c>
      <c r="P516">
        <v>9.75</v>
      </c>
      <c r="Q516">
        <v>9.36</v>
      </c>
      <c r="R516" s="130"/>
      <c r="S516">
        <v>32.06</v>
      </c>
      <c r="T516" s="130"/>
      <c r="X516" s="130"/>
    </row>
    <row r="517" spans="1:24" x14ac:dyDescent="0.25">
      <c r="A517" s="130" t="s">
        <v>317</v>
      </c>
      <c r="B517">
        <v>515</v>
      </c>
      <c r="C517" s="130" t="s">
        <v>881</v>
      </c>
      <c r="D517" s="130" t="s">
        <v>6</v>
      </c>
      <c r="E517">
        <v>1.89</v>
      </c>
      <c r="F517">
        <v>4.42</v>
      </c>
      <c r="G517">
        <v>6651700</v>
      </c>
      <c r="H517">
        <v>12443</v>
      </c>
      <c r="I517">
        <v>12954</v>
      </c>
      <c r="K517" s="130" t="s">
        <v>969</v>
      </c>
      <c r="M517" s="130"/>
      <c r="N517">
        <v>0</v>
      </c>
      <c r="O517">
        <v>0.3</v>
      </c>
      <c r="P517">
        <v>-2.36</v>
      </c>
      <c r="Q517">
        <v>-4.1500000000000004</v>
      </c>
      <c r="R517" s="130"/>
      <c r="S517">
        <v>36.44</v>
      </c>
      <c r="T517" s="130"/>
      <c r="X517" s="130"/>
    </row>
    <row r="518" spans="1:24" x14ac:dyDescent="0.25">
      <c r="A518" s="130" t="s">
        <v>316</v>
      </c>
      <c r="B518">
        <v>516</v>
      </c>
      <c r="C518" s="130" t="s">
        <v>881</v>
      </c>
      <c r="D518" s="130" t="s">
        <v>6</v>
      </c>
      <c r="E518">
        <v>5.7</v>
      </c>
      <c r="F518">
        <v>1.79</v>
      </c>
      <c r="G518">
        <v>463200</v>
      </c>
      <c r="H518">
        <v>2588</v>
      </c>
      <c r="I518">
        <v>3494</v>
      </c>
      <c r="J518">
        <v>8.73</v>
      </c>
      <c r="K518" s="130" t="s">
        <v>940</v>
      </c>
      <c r="M518" s="130" t="s">
        <v>976</v>
      </c>
      <c r="N518">
        <v>0.65</v>
      </c>
      <c r="O518">
        <v>10.14</v>
      </c>
      <c r="P518">
        <v>13.53</v>
      </c>
      <c r="Q518">
        <v>21.94</v>
      </c>
      <c r="R518" s="130" t="s">
        <v>3223</v>
      </c>
      <c r="S518">
        <v>30.3</v>
      </c>
      <c r="T518" s="130"/>
      <c r="U518">
        <v>325</v>
      </c>
      <c r="V518">
        <v>309</v>
      </c>
      <c r="W518">
        <v>1.03</v>
      </c>
      <c r="X518" s="130"/>
    </row>
    <row r="519" spans="1:24" x14ac:dyDescent="0.25">
      <c r="A519" s="130" t="s">
        <v>841</v>
      </c>
      <c r="B519">
        <v>517</v>
      </c>
      <c r="C519" s="130" t="s">
        <v>890</v>
      </c>
      <c r="D519" s="130" t="s">
        <v>6</v>
      </c>
      <c r="E519">
        <v>8.6</v>
      </c>
      <c r="F519">
        <v>3.61</v>
      </c>
      <c r="G519">
        <v>811300</v>
      </c>
      <c r="H519">
        <v>6953</v>
      </c>
      <c r="I519">
        <v>10197</v>
      </c>
      <c r="J519">
        <v>81.91</v>
      </c>
      <c r="K519" s="130" t="s">
        <v>1043</v>
      </c>
      <c r="M519" s="130" t="s">
        <v>880</v>
      </c>
      <c r="N519">
        <v>0.1</v>
      </c>
      <c r="O519">
        <v>2.98</v>
      </c>
      <c r="P519">
        <v>3.36</v>
      </c>
      <c r="Q519">
        <v>4.3600000000000003</v>
      </c>
      <c r="R519" s="130" t="s">
        <v>907</v>
      </c>
      <c r="S519">
        <v>18.46</v>
      </c>
      <c r="T519" s="130"/>
      <c r="U519">
        <v>1066</v>
      </c>
      <c r="V519">
        <v>1069</v>
      </c>
      <c r="X519" s="130"/>
    </row>
    <row r="520" spans="1:24" x14ac:dyDescent="0.25">
      <c r="A520" s="130" t="s">
        <v>315</v>
      </c>
      <c r="B520">
        <v>518</v>
      </c>
      <c r="C520" s="130" t="s">
        <v>890</v>
      </c>
      <c r="D520" s="130" t="s">
        <v>6</v>
      </c>
      <c r="E520">
        <v>7.85</v>
      </c>
      <c r="F520">
        <v>3.97</v>
      </c>
      <c r="G520">
        <v>1383100</v>
      </c>
      <c r="H520">
        <v>10754</v>
      </c>
      <c r="I520">
        <v>2355</v>
      </c>
      <c r="J520">
        <v>31.74</v>
      </c>
      <c r="K520" s="130" t="s">
        <v>3556</v>
      </c>
      <c r="M520" s="130"/>
      <c r="N520">
        <v>0.25</v>
      </c>
      <c r="O520">
        <v>18.53</v>
      </c>
      <c r="P520">
        <v>22.34</v>
      </c>
      <c r="Q520">
        <v>76.42</v>
      </c>
      <c r="R520" s="130" t="s">
        <v>1765</v>
      </c>
      <c r="S520">
        <v>30.79</v>
      </c>
      <c r="T520" s="130"/>
      <c r="U520">
        <v>543</v>
      </c>
      <c r="V520">
        <v>506</v>
      </c>
      <c r="W520">
        <v>4.41</v>
      </c>
      <c r="X520" s="130"/>
    </row>
    <row r="521" spans="1:24" x14ac:dyDescent="0.25">
      <c r="A521" s="130" t="s">
        <v>314</v>
      </c>
      <c r="B521">
        <v>519</v>
      </c>
      <c r="C521" s="130" t="s">
        <v>890</v>
      </c>
      <c r="D521" s="130" t="s">
        <v>6</v>
      </c>
      <c r="E521">
        <v>23.2</v>
      </c>
      <c r="F521">
        <v>5.45</v>
      </c>
      <c r="G521">
        <v>2561900</v>
      </c>
      <c r="H521">
        <v>58652</v>
      </c>
      <c r="I521">
        <v>8062</v>
      </c>
      <c r="J521">
        <v>25.4</v>
      </c>
      <c r="K521" s="130" t="s">
        <v>1846</v>
      </c>
      <c r="M521" s="130" t="s">
        <v>1031</v>
      </c>
      <c r="N521">
        <v>0.91</v>
      </c>
      <c r="O521">
        <v>14.56</v>
      </c>
      <c r="P521">
        <v>16.670000000000002</v>
      </c>
      <c r="Q521">
        <v>14.03</v>
      </c>
      <c r="R521" s="130" t="s">
        <v>3607</v>
      </c>
      <c r="S521">
        <v>47.36</v>
      </c>
      <c r="T521" s="130"/>
      <c r="U521">
        <v>562</v>
      </c>
      <c r="V521">
        <v>490</v>
      </c>
      <c r="X521" s="130"/>
    </row>
    <row r="522" spans="1:24" x14ac:dyDescent="0.25">
      <c r="A522" s="130" t="s">
        <v>842</v>
      </c>
      <c r="B522">
        <v>520</v>
      </c>
      <c r="C522" s="130" t="s">
        <v>884</v>
      </c>
      <c r="D522" s="130" t="s">
        <v>6</v>
      </c>
      <c r="E522">
        <v>24.8</v>
      </c>
      <c r="F522">
        <v>0.4</v>
      </c>
      <c r="G522">
        <v>7057400</v>
      </c>
      <c r="H522">
        <v>175833</v>
      </c>
      <c r="I522">
        <v>32098</v>
      </c>
      <c r="J522">
        <v>111.76</v>
      </c>
      <c r="K522" s="130" t="s">
        <v>3608</v>
      </c>
      <c r="M522" s="130" t="s">
        <v>888</v>
      </c>
      <c r="N522">
        <v>0.22</v>
      </c>
      <c r="O522">
        <v>9.91</v>
      </c>
      <c r="P522">
        <v>10.92</v>
      </c>
      <c r="Q522">
        <v>14.31</v>
      </c>
      <c r="R522" s="130" t="s">
        <v>1001</v>
      </c>
      <c r="S522">
        <v>32.96</v>
      </c>
      <c r="T522" s="130"/>
      <c r="U522">
        <v>851</v>
      </c>
      <c r="V522">
        <v>776</v>
      </c>
      <c r="X522" s="130"/>
    </row>
    <row r="523" spans="1:24" x14ac:dyDescent="0.25">
      <c r="A523" s="130" t="s">
        <v>843</v>
      </c>
      <c r="B523">
        <v>521</v>
      </c>
      <c r="C523" s="130" t="s">
        <v>884</v>
      </c>
      <c r="D523" s="130" t="s">
        <v>6</v>
      </c>
      <c r="E523">
        <v>8</v>
      </c>
      <c r="F523">
        <v>1.27</v>
      </c>
      <c r="G523">
        <v>4647400</v>
      </c>
      <c r="H523">
        <v>37146</v>
      </c>
      <c r="I523">
        <v>16768</v>
      </c>
      <c r="J523">
        <v>25.65</v>
      </c>
      <c r="K523" s="130" t="s">
        <v>2382</v>
      </c>
      <c r="M523" s="130" t="s">
        <v>924</v>
      </c>
      <c r="N523">
        <v>0.31</v>
      </c>
      <c r="O523">
        <v>10.86</v>
      </c>
      <c r="P523">
        <v>13.5</v>
      </c>
      <c r="Q523">
        <v>31.19</v>
      </c>
      <c r="R523" s="130" t="s">
        <v>988</v>
      </c>
      <c r="S523">
        <v>24.79</v>
      </c>
      <c r="T523" s="130"/>
      <c r="U523">
        <v>617</v>
      </c>
      <c r="V523">
        <v>581</v>
      </c>
      <c r="X523" s="130"/>
    </row>
    <row r="524" spans="1:24" x14ac:dyDescent="0.25">
      <c r="A524" s="130" t="s">
        <v>313</v>
      </c>
      <c r="B524">
        <v>522</v>
      </c>
      <c r="C524" s="130" t="s">
        <v>881</v>
      </c>
      <c r="D524" s="130" t="s">
        <v>6</v>
      </c>
      <c r="E524">
        <v>1.1000000000000001</v>
      </c>
      <c r="F524">
        <v>0.92</v>
      </c>
      <c r="G524">
        <v>139500</v>
      </c>
      <c r="H524">
        <v>155</v>
      </c>
      <c r="I524">
        <v>1673</v>
      </c>
      <c r="J524">
        <v>334.1</v>
      </c>
      <c r="K524" s="130" t="s">
        <v>1027</v>
      </c>
      <c r="M524" s="130" t="s">
        <v>896</v>
      </c>
      <c r="N524">
        <v>0</v>
      </c>
      <c r="O524">
        <v>0.52</v>
      </c>
      <c r="P524">
        <v>0.41</v>
      </c>
      <c r="Q524">
        <v>4.29</v>
      </c>
      <c r="R524" s="130" t="s">
        <v>887</v>
      </c>
      <c r="S524">
        <v>49</v>
      </c>
      <c r="T524" s="130"/>
      <c r="U524">
        <v>1165</v>
      </c>
      <c r="V524">
        <v>1206</v>
      </c>
      <c r="W524">
        <v>-3.49</v>
      </c>
      <c r="X524" s="130"/>
    </row>
    <row r="525" spans="1:24" x14ac:dyDescent="0.25">
      <c r="A525" s="130" t="s">
        <v>312</v>
      </c>
      <c r="B525">
        <v>523</v>
      </c>
      <c r="C525" s="130" t="s">
        <v>881</v>
      </c>
      <c r="D525" s="130" t="s">
        <v>6</v>
      </c>
      <c r="E525">
        <v>1</v>
      </c>
      <c r="F525">
        <v>3.09</v>
      </c>
      <c r="G525">
        <v>1371700</v>
      </c>
      <c r="H525">
        <v>1347</v>
      </c>
      <c r="I525">
        <v>1045</v>
      </c>
      <c r="J525">
        <v>6.48</v>
      </c>
      <c r="K525" s="130" t="s">
        <v>980</v>
      </c>
      <c r="M525" s="130"/>
      <c r="N525">
        <v>0.15</v>
      </c>
      <c r="O525">
        <v>6.07</v>
      </c>
      <c r="P525">
        <v>9.31</v>
      </c>
      <c r="Q525">
        <v>3.9</v>
      </c>
      <c r="R525" s="130"/>
      <c r="S525">
        <v>30.57</v>
      </c>
      <c r="T525" s="130"/>
      <c r="U525">
        <v>393</v>
      </c>
      <c r="V525">
        <v>423</v>
      </c>
      <c r="W525">
        <v>-0.11</v>
      </c>
      <c r="X525" s="130"/>
    </row>
    <row r="526" spans="1:24" x14ac:dyDescent="0.25">
      <c r="A526" s="130" t="s">
        <v>311</v>
      </c>
      <c r="B526">
        <v>524</v>
      </c>
      <c r="C526" s="130" t="s">
        <v>881</v>
      </c>
      <c r="D526" s="130" t="s">
        <v>6</v>
      </c>
      <c r="E526">
        <v>6</v>
      </c>
      <c r="F526">
        <v>5.26</v>
      </c>
      <c r="G526">
        <v>2801700</v>
      </c>
      <c r="H526">
        <v>16505</v>
      </c>
      <c r="I526">
        <v>6039</v>
      </c>
      <c r="K526" s="130" t="s">
        <v>942</v>
      </c>
      <c r="M526" s="130"/>
      <c r="N526">
        <v>0</v>
      </c>
      <c r="O526">
        <v>-0.08</v>
      </c>
      <c r="P526">
        <v>-12.79</v>
      </c>
      <c r="Q526">
        <v>-7.54</v>
      </c>
      <c r="R526" s="130"/>
      <c r="S526">
        <v>57.65</v>
      </c>
      <c r="T526" s="130"/>
      <c r="X526" s="130"/>
    </row>
    <row r="527" spans="1:24" x14ac:dyDescent="0.25">
      <c r="A527" s="130" t="s">
        <v>310</v>
      </c>
      <c r="B527">
        <v>525</v>
      </c>
      <c r="C527" s="130" t="s">
        <v>881</v>
      </c>
      <c r="D527" s="130" t="s">
        <v>6</v>
      </c>
      <c r="E527">
        <v>1.48</v>
      </c>
      <c r="F527">
        <v>1.37</v>
      </c>
      <c r="G527">
        <v>442100</v>
      </c>
      <c r="H527">
        <v>660</v>
      </c>
      <c r="I527">
        <v>950</v>
      </c>
      <c r="J527">
        <v>28.5</v>
      </c>
      <c r="K527" s="130" t="s">
        <v>903</v>
      </c>
      <c r="M527" s="130" t="s">
        <v>898</v>
      </c>
      <c r="N527">
        <v>0.05</v>
      </c>
      <c r="O527">
        <v>1.08</v>
      </c>
      <c r="P527">
        <v>1.41</v>
      </c>
      <c r="Q527">
        <v>-1.27</v>
      </c>
      <c r="R527" s="130" t="s">
        <v>1769</v>
      </c>
      <c r="S527">
        <v>47.1</v>
      </c>
      <c r="T527" s="130"/>
      <c r="U527">
        <v>985</v>
      </c>
      <c r="V527">
        <v>1023</v>
      </c>
      <c r="W527">
        <v>-26.15</v>
      </c>
      <c r="X527" s="130"/>
    </row>
    <row r="528" spans="1:24" x14ac:dyDescent="0.25">
      <c r="A528" s="130" t="s">
        <v>309</v>
      </c>
      <c r="B528">
        <v>526</v>
      </c>
      <c r="C528" s="130" t="s">
        <v>881</v>
      </c>
      <c r="D528" s="130" t="s">
        <v>6</v>
      </c>
      <c r="E528">
        <v>6.4</v>
      </c>
      <c r="F528">
        <v>0</v>
      </c>
      <c r="G528">
        <v>166600</v>
      </c>
      <c r="H528">
        <v>1056</v>
      </c>
      <c r="I528">
        <v>3955</v>
      </c>
      <c r="J528">
        <v>59.48</v>
      </c>
      <c r="K528" s="130" t="s">
        <v>960</v>
      </c>
      <c r="M528" s="130" t="s">
        <v>880</v>
      </c>
      <c r="N528">
        <v>0.11</v>
      </c>
      <c r="O528">
        <v>1.84</v>
      </c>
      <c r="P528">
        <v>1.97</v>
      </c>
      <c r="Q528">
        <v>2.06</v>
      </c>
      <c r="R528" s="130" t="s">
        <v>985</v>
      </c>
      <c r="S528">
        <v>28.3</v>
      </c>
      <c r="T528" s="130"/>
      <c r="U528">
        <v>1084</v>
      </c>
      <c r="V528">
        <v>1106</v>
      </c>
      <c r="W528">
        <v>1.66</v>
      </c>
      <c r="X528" s="130"/>
    </row>
    <row r="529" spans="1:24" x14ac:dyDescent="0.25">
      <c r="A529" s="130" t="s">
        <v>308</v>
      </c>
      <c r="B529">
        <v>527</v>
      </c>
      <c r="C529" s="130" t="s">
        <v>881</v>
      </c>
      <c r="D529" s="130" t="s">
        <v>6</v>
      </c>
      <c r="E529">
        <v>1.48</v>
      </c>
      <c r="F529">
        <v>2.0699999999999998</v>
      </c>
      <c r="G529">
        <v>1754000</v>
      </c>
      <c r="H529">
        <v>2588</v>
      </c>
      <c r="I529">
        <v>457</v>
      </c>
      <c r="J529">
        <v>34.700000000000003</v>
      </c>
      <c r="K529" s="130" t="s">
        <v>3609</v>
      </c>
      <c r="L529">
        <v>1.51</v>
      </c>
      <c r="M529" s="130"/>
      <c r="N529">
        <v>0.04</v>
      </c>
      <c r="O529">
        <v>4.09</v>
      </c>
      <c r="P529">
        <v>7.36</v>
      </c>
      <c r="Q529">
        <v>1.5</v>
      </c>
      <c r="R529" s="130" t="s">
        <v>904</v>
      </c>
      <c r="S529">
        <v>34.61</v>
      </c>
      <c r="T529" s="130"/>
      <c r="U529">
        <v>860</v>
      </c>
      <c r="V529">
        <v>933</v>
      </c>
      <c r="W529">
        <v>-16.579999999999998</v>
      </c>
      <c r="X529" s="130"/>
    </row>
    <row r="530" spans="1:24" x14ac:dyDescent="0.25">
      <c r="A530" s="130" t="s">
        <v>58</v>
      </c>
      <c r="B530">
        <v>528</v>
      </c>
      <c r="C530" s="130" t="s">
        <v>881</v>
      </c>
      <c r="D530" s="130" t="s">
        <v>6</v>
      </c>
      <c r="E530">
        <v>31.5</v>
      </c>
      <c r="F530">
        <v>5</v>
      </c>
      <c r="G530">
        <v>2870900</v>
      </c>
      <c r="H530">
        <v>87906</v>
      </c>
      <c r="I530">
        <v>9681</v>
      </c>
      <c r="J530">
        <v>20.27</v>
      </c>
      <c r="K530" s="130" t="s">
        <v>2382</v>
      </c>
      <c r="M530" s="130" t="s">
        <v>935</v>
      </c>
      <c r="N530">
        <v>1.55</v>
      </c>
      <c r="O530">
        <v>13.84</v>
      </c>
      <c r="P530">
        <v>14.47</v>
      </c>
      <c r="Q530">
        <v>11.05</v>
      </c>
      <c r="R530" s="130" t="s">
        <v>2290</v>
      </c>
      <c r="S530">
        <v>25.39</v>
      </c>
      <c r="T530" s="130"/>
      <c r="U530">
        <v>526</v>
      </c>
      <c r="V530">
        <v>439</v>
      </c>
      <c r="W530">
        <v>868.71</v>
      </c>
      <c r="X530" s="130"/>
    </row>
    <row r="531" spans="1:24" x14ac:dyDescent="0.25">
      <c r="A531" s="130" t="s">
        <v>307</v>
      </c>
      <c r="B531">
        <v>529</v>
      </c>
      <c r="C531" s="130" t="s">
        <v>881</v>
      </c>
      <c r="D531" s="130" t="s">
        <v>6</v>
      </c>
      <c r="E531">
        <v>18.100000000000001</v>
      </c>
      <c r="F531">
        <v>0.56000000000000005</v>
      </c>
      <c r="G531">
        <v>1365400</v>
      </c>
      <c r="H531">
        <v>24709</v>
      </c>
      <c r="I531">
        <v>7696</v>
      </c>
      <c r="J531">
        <v>8.64</v>
      </c>
      <c r="K531" s="130" t="s">
        <v>954</v>
      </c>
      <c r="M531" s="130" t="s">
        <v>935</v>
      </c>
      <c r="N531">
        <v>2.1</v>
      </c>
      <c r="O531">
        <v>11.92</v>
      </c>
      <c r="P531">
        <v>12.97</v>
      </c>
      <c r="Q531">
        <v>10.96</v>
      </c>
      <c r="R531" s="130" t="s">
        <v>3610</v>
      </c>
      <c r="S531">
        <v>64.42</v>
      </c>
      <c r="T531" s="130"/>
      <c r="U531">
        <v>338</v>
      </c>
      <c r="V531">
        <v>262</v>
      </c>
      <c r="W531">
        <v>0.59</v>
      </c>
      <c r="X531" s="130"/>
    </row>
    <row r="532" spans="1:24" x14ac:dyDescent="0.25">
      <c r="A532" s="130" t="s">
        <v>306</v>
      </c>
      <c r="B532">
        <v>530</v>
      </c>
      <c r="C532" s="130" t="s">
        <v>881</v>
      </c>
      <c r="D532" s="130" t="s">
        <v>6</v>
      </c>
      <c r="E532">
        <v>29.25</v>
      </c>
      <c r="F532">
        <v>0</v>
      </c>
      <c r="G532">
        <v>52600</v>
      </c>
      <c r="H532">
        <v>1538</v>
      </c>
      <c r="I532">
        <v>10530</v>
      </c>
      <c r="J532">
        <v>17.010000000000002</v>
      </c>
      <c r="K532" s="130" t="s">
        <v>1910</v>
      </c>
      <c r="M532" s="130" t="s">
        <v>941</v>
      </c>
      <c r="N532">
        <v>1.72</v>
      </c>
      <c r="O532">
        <v>22.55</v>
      </c>
      <c r="P532">
        <v>20.38</v>
      </c>
      <c r="Q532">
        <v>16.95</v>
      </c>
      <c r="R532" s="130" t="s">
        <v>2395</v>
      </c>
      <c r="S532">
        <v>22.44</v>
      </c>
      <c r="T532" s="130"/>
      <c r="U532">
        <v>389</v>
      </c>
      <c r="V532">
        <v>319</v>
      </c>
      <c r="W532">
        <v>4.3600000000000003</v>
      </c>
      <c r="X532" s="130"/>
    </row>
    <row r="533" spans="1:24" x14ac:dyDescent="0.25">
      <c r="A533" s="130" t="s">
        <v>305</v>
      </c>
      <c r="B533">
        <v>531</v>
      </c>
      <c r="C533" s="130" t="s">
        <v>881</v>
      </c>
      <c r="D533" s="130" t="s">
        <v>6</v>
      </c>
      <c r="E533">
        <v>48.75</v>
      </c>
      <c r="F533">
        <v>3.72</v>
      </c>
      <c r="G533">
        <v>8167900</v>
      </c>
      <c r="H533">
        <v>396205</v>
      </c>
      <c r="I533">
        <v>66941</v>
      </c>
      <c r="J533">
        <v>15.23</v>
      </c>
      <c r="K533" s="130" t="s">
        <v>2406</v>
      </c>
      <c r="M533" s="130" t="s">
        <v>1017</v>
      </c>
      <c r="N533">
        <v>3.2</v>
      </c>
      <c r="O533">
        <v>12.6</v>
      </c>
      <c r="P533">
        <v>17.87</v>
      </c>
      <c r="Q533">
        <v>44.37</v>
      </c>
      <c r="R533" s="130" t="s">
        <v>2358</v>
      </c>
      <c r="S533">
        <v>45.03</v>
      </c>
      <c r="T533" s="130"/>
      <c r="U533">
        <v>394</v>
      </c>
      <c r="V533">
        <v>389</v>
      </c>
      <c r="W533">
        <v>0.63</v>
      </c>
      <c r="X533" s="130"/>
    </row>
    <row r="534" spans="1:24" x14ac:dyDescent="0.25">
      <c r="A534" s="130" t="s">
        <v>304</v>
      </c>
      <c r="B534">
        <v>532</v>
      </c>
      <c r="C534" s="130" t="s">
        <v>881</v>
      </c>
      <c r="D534" s="130" t="s">
        <v>6</v>
      </c>
      <c r="E534">
        <v>11.2</v>
      </c>
      <c r="F534">
        <v>0</v>
      </c>
      <c r="G534">
        <v>0</v>
      </c>
      <c r="H534">
        <v>0</v>
      </c>
      <c r="I534">
        <v>269</v>
      </c>
      <c r="K534" s="130" t="s">
        <v>969</v>
      </c>
      <c r="L534">
        <v>0.08</v>
      </c>
      <c r="M534" s="130"/>
      <c r="N534">
        <v>0</v>
      </c>
      <c r="O534">
        <v>-7.98</v>
      </c>
      <c r="P534">
        <v>-8.75</v>
      </c>
      <c r="Q534">
        <v>-33.29</v>
      </c>
      <c r="R534" s="130"/>
      <c r="S534">
        <v>22.83</v>
      </c>
      <c r="T534" s="130"/>
      <c r="X534" s="130"/>
    </row>
    <row r="535" spans="1:24" x14ac:dyDescent="0.25">
      <c r="A535" s="130" t="s">
        <v>303</v>
      </c>
      <c r="B535">
        <v>533</v>
      </c>
      <c r="C535" s="130" t="s">
        <v>881</v>
      </c>
      <c r="D535" s="130" t="s">
        <v>6</v>
      </c>
      <c r="E535">
        <v>3.3</v>
      </c>
      <c r="F535">
        <v>-0.6</v>
      </c>
      <c r="G535">
        <v>3154300</v>
      </c>
      <c r="H535">
        <v>10454</v>
      </c>
      <c r="I535">
        <v>13921</v>
      </c>
      <c r="J535">
        <v>6.85</v>
      </c>
      <c r="K535" s="130" t="s">
        <v>1408</v>
      </c>
      <c r="M535" s="130" t="s">
        <v>920</v>
      </c>
      <c r="N535">
        <v>0.48</v>
      </c>
      <c r="O535">
        <v>5.67</v>
      </c>
      <c r="P535">
        <v>10.25</v>
      </c>
      <c r="Q535">
        <v>9.98</v>
      </c>
      <c r="R535" s="130" t="s">
        <v>3221</v>
      </c>
      <c r="S535">
        <v>39.24</v>
      </c>
      <c r="T535" s="130"/>
      <c r="U535">
        <v>375</v>
      </c>
      <c r="V535">
        <v>457</v>
      </c>
      <c r="W535">
        <v>1.07</v>
      </c>
      <c r="X535" s="130"/>
    </row>
    <row r="536" spans="1:24" x14ac:dyDescent="0.25">
      <c r="A536" s="130" t="s">
        <v>302</v>
      </c>
      <c r="B536">
        <v>534</v>
      </c>
      <c r="C536" s="130" t="s">
        <v>884</v>
      </c>
      <c r="D536" s="130" t="s">
        <v>6</v>
      </c>
      <c r="E536">
        <v>108</v>
      </c>
      <c r="F536">
        <v>0.47</v>
      </c>
      <c r="G536">
        <v>19527700</v>
      </c>
      <c r="H536">
        <v>2084264</v>
      </c>
      <c r="I536">
        <v>0</v>
      </c>
      <c r="K536" s="130" t="s">
        <v>900</v>
      </c>
      <c r="M536" s="130" t="s">
        <v>900</v>
      </c>
      <c r="N536">
        <v>0</v>
      </c>
      <c r="O536">
        <v>2.0699999999999998</v>
      </c>
      <c r="P536">
        <v>9.17</v>
      </c>
      <c r="Q536">
        <v>24.09</v>
      </c>
      <c r="R536" s="130" t="s">
        <v>900</v>
      </c>
      <c r="S536">
        <v>76.41</v>
      </c>
      <c r="T536" s="130"/>
      <c r="X536" s="130"/>
    </row>
    <row r="537" spans="1:24" x14ac:dyDescent="0.25">
      <c r="A537" s="130" t="s">
        <v>2800</v>
      </c>
      <c r="B537">
        <v>535</v>
      </c>
      <c r="C537" s="130" t="s">
        <v>881</v>
      </c>
      <c r="D537" s="130" t="s">
        <v>6</v>
      </c>
      <c r="E537">
        <v>69</v>
      </c>
      <c r="F537">
        <v>-5.48</v>
      </c>
      <c r="G537">
        <v>3005000</v>
      </c>
      <c r="H537">
        <v>211189</v>
      </c>
      <c r="I537">
        <v>234301</v>
      </c>
      <c r="J537">
        <v>6.59</v>
      </c>
      <c r="K537" s="130" t="s">
        <v>1041</v>
      </c>
      <c r="M537" s="130" t="s">
        <v>2376</v>
      </c>
      <c r="N537">
        <v>10.47</v>
      </c>
      <c r="R537" s="130" t="s">
        <v>2323</v>
      </c>
      <c r="T537" s="130"/>
      <c r="X537" s="130"/>
    </row>
    <row r="538" spans="1:24" x14ac:dyDescent="0.25">
      <c r="A538" s="130" t="s">
        <v>301</v>
      </c>
      <c r="B538">
        <v>536</v>
      </c>
      <c r="C538" s="130" t="s">
        <v>881</v>
      </c>
      <c r="D538" s="130" t="s">
        <v>6</v>
      </c>
      <c r="E538">
        <v>361</v>
      </c>
      <c r="F538">
        <v>0.84</v>
      </c>
      <c r="G538">
        <v>2796000</v>
      </c>
      <c r="H538">
        <v>1003875</v>
      </c>
      <c r="I538">
        <v>433200</v>
      </c>
      <c r="J538">
        <v>10.54</v>
      </c>
      <c r="K538" s="130" t="s">
        <v>1761</v>
      </c>
      <c r="M538" s="130" t="s">
        <v>919</v>
      </c>
      <c r="N538">
        <v>34.26</v>
      </c>
      <c r="O538">
        <v>7.19</v>
      </c>
      <c r="P538">
        <v>11.82</v>
      </c>
      <c r="Q538">
        <v>6.05</v>
      </c>
      <c r="R538" s="130" t="s">
        <v>3611</v>
      </c>
      <c r="S538">
        <v>66.22</v>
      </c>
      <c r="T538" s="130"/>
      <c r="U538">
        <v>409</v>
      </c>
      <c r="V538">
        <v>459</v>
      </c>
      <c r="W538">
        <v>-0.65</v>
      </c>
      <c r="X538" s="130"/>
    </row>
    <row r="539" spans="1:24" x14ac:dyDescent="0.25">
      <c r="A539" s="130" t="s">
        <v>300</v>
      </c>
      <c r="B539">
        <v>537</v>
      </c>
      <c r="C539" s="130" t="s">
        <v>881</v>
      </c>
      <c r="D539" s="130" t="s">
        <v>6</v>
      </c>
      <c r="E539">
        <v>150</v>
      </c>
      <c r="F539">
        <v>1.69</v>
      </c>
      <c r="G539">
        <v>120400</v>
      </c>
      <c r="H539">
        <v>17908</v>
      </c>
      <c r="I539">
        <v>44700</v>
      </c>
      <c r="J539">
        <v>11.22</v>
      </c>
      <c r="K539" s="130" t="s">
        <v>1027</v>
      </c>
      <c r="M539" s="130" t="s">
        <v>1064</v>
      </c>
      <c r="N539">
        <v>13.37</v>
      </c>
      <c r="O539">
        <v>6.67</v>
      </c>
      <c r="P539">
        <v>12.2</v>
      </c>
      <c r="Q539">
        <v>6.6</v>
      </c>
      <c r="R539" s="130" t="s">
        <v>2936</v>
      </c>
      <c r="S539">
        <v>27.91</v>
      </c>
      <c r="T539" s="130"/>
      <c r="U539">
        <v>416</v>
      </c>
      <c r="V539">
        <v>505</v>
      </c>
      <c r="W539">
        <v>1.96</v>
      </c>
      <c r="X539" s="130"/>
    </row>
    <row r="540" spans="1:24" x14ac:dyDescent="0.25">
      <c r="A540" s="130" t="s">
        <v>299</v>
      </c>
      <c r="B540">
        <v>538</v>
      </c>
      <c r="C540" s="130" t="s">
        <v>881</v>
      </c>
      <c r="D540" s="130" t="s">
        <v>6</v>
      </c>
      <c r="E540">
        <v>4.8600000000000003</v>
      </c>
      <c r="F540">
        <v>0</v>
      </c>
      <c r="G540">
        <v>17700</v>
      </c>
      <c r="H540">
        <v>86</v>
      </c>
      <c r="I540">
        <v>5656</v>
      </c>
      <c r="J540">
        <v>55.65</v>
      </c>
      <c r="K540" s="130" t="s">
        <v>989</v>
      </c>
      <c r="M540" s="130" t="s">
        <v>934</v>
      </c>
      <c r="N540">
        <v>0.09</v>
      </c>
      <c r="O540">
        <v>0.88</v>
      </c>
      <c r="P540">
        <v>-0.57999999999999996</v>
      </c>
      <c r="Q540">
        <v>-4.0199999999999996</v>
      </c>
      <c r="R540" s="130" t="s">
        <v>3237</v>
      </c>
      <c r="S540">
        <v>12.74</v>
      </c>
      <c r="T540" s="130"/>
      <c r="V540">
        <v>1137</v>
      </c>
      <c r="W540">
        <v>9.0399999999999991</v>
      </c>
      <c r="X540" s="130"/>
    </row>
    <row r="541" spans="1:24" x14ac:dyDescent="0.25">
      <c r="A541" s="130" t="s">
        <v>844</v>
      </c>
      <c r="B541">
        <v>539</v>
      </c>
      <c r="C541" s="130" t="s">
        <v>890</v>
      </c>
      <c r="D541" s="130" t="s">
        <v>6</v>
      </c>
      <c r="E541">
        <v>54</v>
      </c>
      <c r="F541">
        <v>3.85</v>
      </c>
      <c r="G541">
        <v>10020000</v>
      </c>
      <c r="H541">
        <v>536236</v>
      </c>
      <c r="I541">
        <v>231818</v>
      </c>
      <c r="J541">
        <v>29.66</v>
      </c>
      <c r="K541" s="130" t="s">
        <v>1814</v>
      </c>
      <c r="M541" s="130" t="s">
        <v>903</v>
      </c>
      <c r="N541">
        <v>1.82</v>
      </c>
      <c r="O541">
        <v>6.34</v>
      </c>
      <c r="P541">
        <v>8.41</v>
      </c>
      <c r="Q541">
        <v>5.39</v>
      </c>
      <c r="R541" s="130" t="s">
        <v>911</v>
      </c>
      <c r="S541">
        <v>26.21</v>
      </c>
      <c r="T541" s="130"/>
      <c r="U541">
        <v>795</v>
      </c>
      <c r="V541">
        <v>783</v>
      </c>
      <c r="X541" s="130"/>
    </row>
    <row r="542" spans="1:24" x14ac:dyDescent="0.25">
      <c r="A542" s="130" t="s">
        <v>298</v>
      </c>
      <c r="B542">
        <v>540</v>
      </c>
      <c r="C542" s="130" t="s">
        <v>881</v>
      </c>
      <c r="D542" s="130" t="s">
        <v>6</v>
      </c>
      <c r="E542">
        <v>1.87</v>
      </c>
      <c r="F542">
        <v>3.89</v>
      </c>
      <c r="G542">
        <v>1778700</v>
      </c>
      <c r="H542">
        <v>3324</v>
      </c>
      <c r="I542">
        <v>1403</v>
      </c>
      <c r="K542" s="130" t="s">
        <v>991</v>
      </c>
      <c r="M542" s="130"/>
      <c r="N542">
        <v>0</v>
      </c>
      <c r="O542">
        <v>-1.08</v>
      </c>
      <c r="P542">
        <v>-3.16</v>
      </c>
      <c r="Q542">
        <v>-10.76</v>
      </c>
      <c r="R542" s="130"/>
      <c r="S542">
        <v>46.64</v>
      </c>
      <c r="T542" s="130"/>
      <c r="X542" s="130"/>
    </row>
    <row r="543" spans="1:24" x14ac:dyDescent="0.25">
      <c r="A543" s="130" t="s">
        <v>297</v>
      </c>
      <c r="B543">
        <v>541</v>
      </c>
      <c r="C543" s="130" t="s">
        <v>884</v>
      </c>
      <c r="D543" s="130" t="s">
        <v>6</v>
      </c>
      <c r="E543">
        <v>5.85</v>
      </c>
      <c r="F543">
        <v>5.41</v>
      </c>
      <c r="G543">
        <v>2431300</v>
      </c>
      <c r="H543">
        <v>14287</v>
      </c>
      <c r="I543">
        <v>3510</v>
      </c>
      <c r="J543">
        <v>16.13</v>
      </c>
      <c r="K543" s="130" t="s">
        <v>1804</v>
      </c>
      <c r="M543" s="130" t="s">
        <v>958</v>
      </c>
      <c r="N543">
        <v>0.36</v>
      </c>
      <c r="O543">
        <v>28.2</v>
      </c>
      <c r="P543">
        <v>33.119999999999997</v>
      </c>
      <c r="Q543">
        <v>12.94</v>
      </c>
      <c r="R543" s="130" t="s">
        <v>3234</v>
      </c>
      <c r="S543">
        <v>33.880000000000003</v>
      </c>
      <c r="T543" s="130"/>
      <c r="U543">
        <v>298</v>
      </c>
      <c r="V543">
        <v>278</v>
      </c>
      <c r="X543" s="130"/>
    </row>
    <row r="544" spans="1:24" x14ac:dyDescent="0.25">
      <c r="A544" s="130" t="s">
        <v>296</v>
      </c>
      <c r="B544">
        <v>542</v>
      </c>
      <c r="C544" s="130" t="s">
        <v>881</v>
      </c>
      <c r="D544" s="130" t="s">
        <v>6</v>
      </c>
      <c r="E544">
        <v>2.48</v>
      </c>
      <c r="F544">
        <v>7.83</v>
      </c>
      <c r="G544">
        <v>12422600</v>
      </c>
      <c r="H544">
        <v>29664</v>
      </c>
      <c r="I544">
        <v>2976</v>
      </c>
      <c r="J544">
        <v>43.62</v>
      </c>
      <c r="K544" s="130" t="s">
        <v>1057</v>
      </c>
      <c r="M544" s="130" t="s">
        <v>934</v>
      </c>
      <c r="N544">
        <v>0.06</v>
      </c>
      <c r="O544">
        <v>2.56</v>
      </c>
      <c r="P544">
        <v>2.59</v>
      </c>
      <c r="Q544">
        <v>3.94</v>
      </c>
      <c r="R544" s="130" t="s">
        <v>1987</v>
      </c>
      <c r="S544">
        <v>36.4</v>
      </c>
      <c r="T544" s="130"/>
      <c r="U544">
        <v>1038</v>
      </c>
      <c r="V544">
        <v>1045</v>
      </c>
      <c r="W544">
        <v>-3.48</v>
      </c>
      <c r="X544" s="130"/>
    </row>
    <row r="545" spans="1:24" x14ac:dyDescent="0.25">
      <c r="A545" s="130" t="s">
        <v>295</v>
      </c>
      <c r="B545">
        <v>543</v>
      </c>
      <c r="C545" s="130" t="s">
        <v>881</v>
      </c>
      <c r="D545" s="130" t="s">
        <v>6</v>
      </c>
      <c r="E545">
        <v>5.55</v>
      </c>
      <c r="F545">
        <v>0</v>
      </c>
      <c r="G545">
        <v>309200</v>
      </c>
      <c r="H545">
        <v>1735</v>
      </c>
      <c r="I545">
        <v>1665</v>
      </c>
      <c r="J545">
        <v>17.45</v>
      </c>
      <c r="K545" s="130" t="s">
        <v>985</v>
      </c>
      <c r="L545">
        <v>0.16</v>
      </c>
      <c r="M545" s="130" t="s">
        <v>906</v>
      </c>
      <c r="N545">
        <v>0.32</v>
      </c>
      <c r="O545">
        <v>3.77</v>
      </c>
      <c r="P545">
        <v>3.29</v>
      </c>
      <c r="Q545">
        <v>5.25</v>
      </c>
      <c r="R545" s="130" t="s">
        <v>1043</v>
      </c>
      <c r="S545">
        <v>49.92</v>
      </c>
      <c r="T545" s="130"/>
      <c r="U545">
        <v>770</v>
      </c>
      <c r="V545">
        <v>697</v>
      </c>
      <c r="W545">
        <v>-4.3600000000000003</v>
      </c>
      <c r="X545" s="130"/>
    </row>
    <row r="546" spans="1:24" x14ac:dyDescent="0.25">
      <c r="A546" s="130" t="s">
        <v>294</v>
      </c>
      <c r="B546">
        <v>544</v>
      </c>
      <c r="C546" s="130" t="s">
        <v>881</v>
      </c>
      <c r="D546" s="130" t="s">
        <v>6</v>
      </c>
      <c r="E546">
        <v>0.37</v>
      </c>
      <c r="F546">
        <v>2.78</v>
      </c>
      <c r="G546">
        <v>5932100</v>
      </c>
      <c r="H546">
        <v>2197</v>
      </c>
      <c r="I546">
        <v>4887</v>
      </c>
      <c r="K546" s="130" t="s">
        <v>2416</v>
      </c>
      <c r="M546" s="130"/>
      <c r="N546">
        <v>0</v>
      </c>
      <c r="O546">
        <v>-2.82</v>
      </c>
      <c r="P546">
        <v>-51.57</v>
      </c>
      <c r="Q546">
        <v>-31.7</v>
      </c>
      <c r="R546" s="130"/>
      <c r="S546">
        <v>15.72</v>
      </c>
      <c r="T546" s="130"/>
      <c r="X546" s="130"/>
    </row>
    <row r="547" spans="1:24" x14ac:dyDescent="0.25">
      <c r="A547" s="130" t="s">
        <v>293</v>
      </c>
      <c r="B547">
        <v>545</v>
      </c>
      <c r="C547" s="130" t="s">
        <v>881</v>
      </c>
      <c r="D547" s="130" t="s">
        <v>6</v>
      </c>
      <c r="E547">
        <v>1.23</v>
      </c>
      <c r="F547">
        <v>9.82</v>
      </c>
      <c r="G547">
        <v>10876500</v>
      </c>
      <c r="H547">
        <v>13059</v>
      </c>
      <c r="I547">
        <v>768</v>
      </c>
      <c r="J547">
        <v>23.11</v>
      </c>
      <c r="K547" s="130" t="s">
        <v>1814</v>
      </c>
      <c r="M547" s="130"/>
      <c r="N547">
        <v>0.05</v>
      </c>
      <c r="O547">
        <v>13.05</v>
      </c>
      <c r="P547">
        <v>12.75</v>
      </c>
      <c r="Q547">
        <v>9.86</v>
      </c>
      <c r="R547" s="130" t="s">
        <v>1008</v>
      </c>
      <c r="S547">
        <v>38.01</v>
      </c>
      <c r="T547" s="130"/>
      <c r="U547">
        <v>684</v>
      </c>
      <c r="V547">
        <v>580</v>
      </c>
      <c r="W547">
        <v>1.65</v>
      </c>
      <c r="X547" s="130"/>
    </row>
    <row r="548" spans="1:24" x14ac:dyDescent="0.25">
      <c r="A548" s="130" t="s">
        <v>292</v>
      </c>
      <c r="B548">
        <v>546</v>
      </c>
      <c r="C548" s="130" t="s">
        <v>881</v>
      </c>
      <c r="D548" s="130" t="s">
        <v>6</v>
      </c>
      <c r="E548">
        <v>2.1800000000000002</v>
      </c>
      <c r="F548">
        <v>0</v>
      </c>
      <c r="G548">
        <v>96100</v>
      </c>
      <c r="H548">
        <v>209</v>
      </c>
      <c r="I548">
        <v>854</v>
      </c>
      <c r="K548" s="130" t="s">
        <v>1060</v>
      </c>
      <c r="M548" s="130"/>
      <c r="N548">
        <v>0</v>
      </c>
      <c r="O548">
        <v>-0.76</v>
      </c>
      <c r="P548">
        <v>-5.1100000000000003</v>
      </c>
      <c r="Q548">
        <v>-1.4</v>
      </c>
      <c r="R548" s="130"/>
      <c r="S548">
        <v>26.81</v>
      </c>
      <c r="T548" s="130"/>
      <c r="X548" s="130"/>
    </row>
    <row r="549" spans="1:24" x14ac:dyDescent="0.25">
      <c r="A549" s="130" t="s">
        <v>291</v>
      </c>
      <c r="B549">
        <v>547</v>
      </c>
      <c r="C549" s="130" t="s">
        <v>881</v>
      </c>
      <c r="D549" s="130" t="s">
        <v>6</v>
      </c>
      <c r="E549">
        <v>3.5</v>
      </c>
      <c r="F549">
        <v>2.94</v>
      </c>
      <c r="G549">
        <v>1067400</v>
      </c>
      <c r="H549">
        <v>3712</v>
      </c>
      <c r="I549">
        <v>2589</v>
      </c>
      <c r="K549" s="130" t="s">
        <v>1049</v>
      </c>
      <c r="M549" s="130"/>
      <c r="N549">
        <v>0</v>
      </c>
      <c r="O549">
        <v>-1.71</v>
      </c>
      <c r="P549">
        <v>-3.59</v>
      </c>
      <c r="Q549">
        <v>-4.03</v>
      </c>
      <c r="R549" s="130"/>
      <c r="S549">
        <v>73.709999999999994</v>
      </c>
      <c r="T549" s="130"/>
      <c r="X549" s="130"/>
    </row>
    <row r="550" spans="1:24" x14ac:dyDescent="0.25">
      <c r="A550" s="130" t="s">
        <v>290</v>
      </c>
      <c r="B550">
        <v>548</v>
      </c>
      <c r="C550" s="130" t="s">
        <v>881</v>
      </c>
      <c r="D550" s="130" t="s">
        <v>6</v>
      </c>
      <c r="E550">
        <v>4.8600000000000003</v>
      </c>
      <c r="F550">
        <v>-5.63</v>
      </c>
      <c r="G550">
        <v>56393400</v>
      </c>
      <c r="H550">
        <v>282524</v>
      </c>
      <c r="I550">
        <v>3157</v>
      </c>
      <c r="J550">
        <v>14.58</v>
      </c>
      <c r="K550" s="130" t="s">
        <v>1323</v>
      </c>
      <c r="M550" s="130" t="s">
        <v>908</v>
      </c>
      <c r="N550">
        <v>0.33</v>
      </c>
      <c r="O550">
        <v>11.21</v>
      </c>
      <c r="P550">
        <v>20.02</v>
      </c>
      <c r="Q550">
        <v>2.36</v>
      </c>
      <c r="R550" s="130" t="s">
        <v>922</v>
      </c>
      <c r="S550">
        <v>39.630000000000003</v>
      </c>
      <c r="T550" s="130"/>
      <c r="U550">
        <v>419</v>
      </c>
      <c r="V550">
        <v>444</v>
      </c>
      <c r="W550">
        <v>-0.01</v>
      </c>
      <c r="X550" s="130"/>
    </row>
    <row r="551" spans="1:24" x14ac:dyDescent="0.25">
      <c r="A551" s="130" t="s">
        <v>1415</v>
      </c>
      <c r="B551">
        <v>549</v>
      </c>
      <c r="C551" s="130" t="s">
        <v>884</v>
      </c>
      <c r="D551" s="130" t="s">
        <v>6</v>
      </c>
      <c r="E551">
        <v>19.399999999999999</v>
      </c>
      <c r="F551">
        <v>7.78</v>
      </c>
      <c r="G551">
        <v>1493100</v>
      </c>
      <c r="H551">
        <v>28518</v>
      </c>
      <c r="I551">
        <v>1993</v>
      </c>
      <c r="J551">
        <v>54.23</v>
      </c>
      <c r="K551" s="130" t="s">
        <v>3521</v>
      </c>
      <c r="M551" s="130" t="s">
        <v>1019</v>
      </c>
      <c r="N551">
        <v>0.36</v>
      </c>
      <c r="O551">
        <v>8.4</v>
      </c>
      <c r="P551">
        <v>10.23</v>
      </c>
      <c r="Q551">
        <v>1.95</v>
      </c>
      <c r="R551" s="130" t="s">
        <v>963</v>
      </c>
      <c r="S551">
        <v>41.16</v>
      </c>
      <c r="T551" s="130"/>
      <c r="U551">
        <v>835</v>
      </c>
      <c r="V551">
        <v>782</v>
      </c>
      <c r="X551" s="130"/>
    </row>
    <row r="552" spans="1:24" x14ac:dyDescent="0.25">
      <c r="A552" s="130" t="s">
        <v>289</v>
      </c>
      <c r="B552">
        <v>550</v>
      </c>
      <c r="C552" s="130" t="s">
        <v>881</v>
      </c>
      <c r="D552" s="130" t="s">
        <v>6</v>
      </c>
      <c r="E552">
        <v>2.5</v>
      </c>
      <c r="F552">
        <v>4.17</v>
      </c>
      <c r="G552">
        <v>207300</v>
      </c>
      <c r="H552">
        <v>513</v>
      </c>
      <c r="I552">
        <v>1145</v>
      </c>
      <c r="J552">
        <v>15.4</v>
      </c>
      <c r="K552" s="130" t="s">
        <v>2324</v>
      </c>
      <c r="M552" s="130" t="s">
        <v>908</v>
      </c>
      <c r="N552">
        <v>0.16</v>
      </c>
      <c r="O552">
        <v>7.44</v>
      </c>
      <c r="P552">
        <v>13.71</v>
      </c>
      <c r="Q552">
        <v>5.56</v>
      </c>
      <c r="R552" s="130" t="s">
        <v>920</v>
      </c>
      <c r="S552">
        <v>34.25</v>
      </c>
      <c r="T552" s="130"/>
      <c r="U552">
        <v>461</v>
      </c>
      <c r="V552">
        <v>550</v>
      </c>
      <c r="W552">
        <v>-0.04</v>
      </c>
      <c r="X552" s="130"/>
    </row>
    <row r="553" spans="1:24" x14ac:dyDescent="0.25">
      <c r="A553" s="130" t="s">
        <v>288</v>
      </c>
      <c r="B553">
        <v>551</v>
      </c>
      <c r="C553" s="130" t="s">
        <v>890</v>
      </c>
      <c r="D553" s="130" t="s">
        <v>6</v>
      </c>
      <c r="E553">
        <v>3.92</v>
      </c>
      <c r="F553">
        <v>0</v>
      </c>
      <c r="G553">
        <v>9856500</v>
      </c>
      <c r="H553">
        <v>38342</v>
      </c>
      <c r="I553">
        <v>5636</v>
      </c>
      <c r="J553">
        <v>4.51</v>
      </c>
      <c r="K553" s="130" t="s">
        <v>956</v>
      </c>
      <c r="M553" s="130" t="s">
        <v>984</v>
      </c>
      <c r="N553">
        <v>0.87</v>
      </c>
      <c r="O553">
        <v>8.65</v>
      </c>
      <c r="P553">
        <v>17.989999999999998</v>
      </c>
      <c r="Q553">
        <v>44</v>
      </c>
      <c r="R553" s="130" t="s">
        <v>2320</v>
      </c>
      <c r="S553">
        <v>32.880000000000003</v>
      </c>
      <c r="T553" s="130"/>
      <c r="U553">
        <v>192</v>
      </c>
      <c r="V553">
        <v>281</v>
      </c>
      <c r="W553">
        <v>0.73</v>
      </c>
      <c r="X553" s="130"/>
    </row>
    <row r="554" spans="1:24" x14ac:dyDescent="0.25">
      <c r="A554" s="130" t="s">
        <v>3232</v>
      </c>
      <c r="B554">
        <v>552</v>
      </c>
      <c r="C554" s="130" t="s">
        <v>2360</v>
      </c>
      <c r="D554" s="130" t="s">
        <v>3205</v>
      </c>
      <c r="E554">
        <v>1.08</v>
      </c>
      <c r="F554">
        <v>2.86</v>
      </c>
      <c r="G554">
        <v>176208500</v>
      </c>
      <c r="H554">
        <v>195876</v>
      </c>
      <c r="I554">
        <v>4536</v>
      </c>
      <c r="K554" s="130" t="s">
        <v>952</v>
      </c>
      <c r="M554" s="130"/>
      <c r="N554">
        <v>0</v>
      </c>
      <c r="O554">
        <v>-5.43</v>
      </c>
      <c r="P554">
        <v>-10.18</v>
      </c>
      <c r="Q554">
        <v>-0.72</v>
      </c>
      <c r="R554" s="130"/>
      <c r="S554">
        <v>57.69</v>
      </c>
      <c r="T554" s="130"/>
      <c r="X554" s="130"/>
    </row>
    <row r="555" spans="1:24" x14ac:dyDescent="0.25">
      <c r="A555" s="130" t="s">
        <v>287</v>
      </c>
      <c r="B555">
        <v>553</v>
      </c>
      <c r="C555" s="130" t="s">
        <v>881</v>
      </c>
      <c r="D555" s="130" t="s">
        <v>6</v>
      </c>
      <c r="E555">
        <v>8.5500000000000007</v>
      </c>
      <c r="F555">
        <v>-3.93</v>
      </c>
      <c r="G555">
        <v>28700</v>
      </c>
      <c r="H555">
        <v>247</v>
      </c>
      <c r="I555">
        <v>18228</v>
      </c>
      <c r="J555">
        <v>12.5</v>
      </c>
      <c r="K555" s="130" t="s">
        <v>990</v>
      </c>
      <c r="M555" s="130"/>
      <c r="N555">
        <v>0.68</v>
      </c>
      <c r="O555">
        <v>6.97</v>
      </c>
      <c r="P555">
        <v>9.3800000000000008</v>
      </c>
      <c r="Q555">
        <v>156.84</v>
      </c>
      <c r="R555" s="130"/>
      <c r="S555">
        <v>3.1</v>
      </c>
      <c r="T555" s="130"/>
      <c r="U555">
        <v>528</v>
      </c>
      <c r="V555">
        <v>519</v>
      </c>
      <c r="W555">
        <v>0.36</v>
      </c>
      <c r="X555" s="130"/>
    </row>
    <row r="556" spans="1:24" x14ac:dyDescent="0.25">
      <c r="A556" s="130" t="s">
        <v>286</v>
      </c>
      <c r="B556">
        <v>554</v>
      </c>
      <c r="C556" s="130" t="s">
        <v>884</v>
      </c>
      <c r="D556" s="130" t="s">
        <v>6</v>
      </c>
      <c r="E556">
        <v>3.8</v>
      </c>
      <c r="F556">
        <v>1.06</v>
      </c>
      <c r="G556">
        <v>6820300</v>
      </c>
      <c r="H556">
        <v>25882</v>
      </c>
      <c r="I556">
        <v>3116</v>
      </c>
      <c r="J556">
        <v>25.05</v>
      </c>
      <c r="K556" s="130" t="s">
        <v>1905</v>
      </c>
      <c r="M556" s="130" t="s">
        <v>880</v>
      </c>
      <c r="N556">
        <v>0.15</v>
      </c>
      <c r="O556">
        <v>8.8699999999999992</v>
      </c>
      <c r="P556">
        <v>13.14</v>
      </c>
      <c r="Q556">
        <v>3.12</v>
      </c>
      <c r="R556" s="130" t="s">
        <v>1903</v>
      </c>
      <c r="S556">
        <v>52.73</v>
      </c>
      <c r="T556" s="130"/>
      <c r="U556">
        <v>615</v>
      </c>
      <c r="V556">
        <v>627</v>
      </c>
      <c r="W556">
        <v>0.31</v>
      </c>
      <c r="X556" s="130"/>
    </row>
    <row r="557" spans="1:24" x14ac:dyDescent="0.25">
      <c r="A557" s="130" t="s">
        <v>285</v>
      </c>
      <c r="B557">
        <v>555</v>
      </c>
      <c r="C557" s="130" t="s">
        <v>881</v>
      </c>
      <c r="D557" s="130" t="s">
        <v>6</v>
      </c>
      <c r="E557">
        <v>110.5</v>
      </c>
      <c r="F557">
        <v>1.84</v>
      </c>
      <c r="G557">
        <v>400</v>
      </c>
      <c r="H557">
        <v>44</v>
      </c>
      <c r="I557">
        <v>2321</v>
      </c>
      <c r="J557">
        <v>13.15</v>
      </c>
      <c r="K557" s="130" t="s">
        <v>972</v>
      </c>
      <c r="M557" s="130"/>
      <c r="N557">
        <v>8.4</v>
      </c>
      <c r="O557">
        <v>9.8699999999999992</v>
      </c>
      <c r="P557">
        <v>11.2</v>
      </c>
      <c r="Q557">
        <v>11.75</v>
      </c>
      <c r="R557" s="130"/>
      <c r="S557">
        <v>28.73</v>
      </c>
      <c r="T557" s="130"/>
      <c r="U557">
        <v>486</v>
      </c>
      <c r="V557">
        <v>421</v>
      </c>
      <c r="W557">
        <v>-0.02</v>
      </c>
      <c r="X557" s="130"/>
    </row>
    <row r="558" spans="1:24" x14ac:dyDescent="0.25">
      <c r="A558" s="130" t="s">
        <v>845</v>
      </c>
      <c r="B558">
        <v>556</v>
      </c>
      <c r="C558" s="130" t="s">
        <v>884</v>
      </c>
      <c r="D558" s="130" t="s">
        <v>6</v>
      </c>
      <c r="E558">
        <v>5.0999999999999996</v>
      </c>
      <c r="F558">
        <v>2</v>
      </c>
      <c r="G558">
        <v>121400</v>
      </c>
      <c r="H558">
        <v>610</v>
      </c>
      <c r="I558">
        <v>2244</v>
      </c>
      <c r="J558">
        <v>22.44</v>
      </c>
      <c r="K558" s="130" t="s">
        <v>2361</v>
      </c>
      <c r="L558">
        <v>0.28000000000000003</v>
      </c>
      <c r="M558" s="130" t="s">
        <v>904</v>
      </c>
      <c r="N558">
        <v>0.23</v>
      </c>
      <c r="O558">
        <v>14.36</v>
      </c>
      <c r="P558">
        <v>13.88</v>
      </c>
      <c r="Q558">
        <v>8.34</v>
      </c>
      <c r="R558" s="130" t="s">
        <v>1058</v>
      </c>
      <c r="S558">
        <v>29.25</v>
      </c>
      <c r="T558" s="130"/>
      <c r="U558">
        <v>569</v>
      </c>
      <c r="V558">
        <v>461</v>
      </c>
      <c r="X558" s="130"/>
    </row>
    <row r="559" spans="1:24" x14ac:dyDescent="0.25">
      <c r="A559" s="130" t="s">
        <v>284</v>
      </c>
      <c r="B559">
        <v>557</v>
      </c>
      <c r="C559" s="130" t="s">
        <v>881</v>
      </c>
      <c r="D559" s="130" t="s">
        <v>6</v>
      </c>
      <c r="E559">
        <v>0.91</v>
      </c>
      <c r="F559">
        <v>4.5999999999999996</v>
      </c>
      <c r="G559">
        <v>2262900</v>
      </c>
      <c r="H559">
        <v>2013</v>
      </c>
      <c r="I559">
        <v>1192</v>
      </c>
      <c r="J559">
        <v>20.93</v>
      </c>
      <c r="K559" s="130" t="s">
        <v>1408</v>
      </c>
      <c r="M559" s="130"/>
      <c r="N559">
        <v>0.04</v>
      </c>
      <c r="O559">
        <v>4.79</v>
      </c>
      <c r="P559">
        <v>3.33</v>
      </c>
      <c r="Q559">
        <v>13.75</v>
      </c>
      <c r="R559" s="130"/>
      <c r="S559">
        <v>85.86</v>
      </c>
      <c r="T559" s="130"/>
      <c r="U559">
        <v>852</v>
      </c>
      <c r="V559">
        <v>775</v>
      </c>
      <c r="W559">
        <v>0.19</v>
      </c>
      <c r="X559" s="130"/>
    </row>
    <row r="560" spans="1:24" x14ac:dyDescent="0.25">
      <c r="A560" s="130" t="s">
        <v>283</v>
      </c>
      <c r="B560">
        <v>558</v>
      </c>
      <c r="C560" s="130" t="s">
        <v>881</v>
      </c>
      <c r="D560" s="130" t="s">
        <v>6</v>
      </c>
      <c r="E560">
        <v>11.5</v>
      </c>
      <c r="F560">
        <v>3.6</v>
      </c>
      <c r="G560">
        <v>1579100</v>
      </c>
      <c r="H560">
        <v>17952</v>
      </c>
      <c r="I560">
        <v>21135</v>
      </c>
      <c r="J560">
        <v>6.08</v>
      </c>
      <c r="K560" s="130" t="s">
        <v>1053</v>
      </c>
      <c r="M560" s="130" t="s">
        <v>959</v>
      </c>
      <c r="N560">
        <v>1.89</v>
      </c>
      <c r="O560">
        <v>10.09</v>
      </c>
      <c r="P560">
        <v>22.08</v>
      </c>
      <c r="Q560">
        <v>3.73</v>
      </c>
      <c r="R560" s="130" t="s">
        <v>3612</v>
      </c>
      <c r="S560">
        <v>16.36</v>
      </c>
      <c r="T560" s="130"/>
      <c r="U560">
        <v>145</v>
      </c>
      <c r="V560">
        <v>251</v>
      </c>
      <c r="W560">
        <v>0.13</v>
      </c>
      <c r="X560" s="130"/>
    </row>
    <row r="561" spans="1:24" x14ac:dyDescent="0.25">
      <c r="A561" s="130" t="s">
        <v>282</v>
      </c>
      <c r="B561">
        <v>559</v>
      </c>
      <c r="C561" s="130" t="s">
        <v>890</v>
      </c>
      <c r="D561" s="130" t="s">
        <v>6</v>
      </c>
      <c r="E561">
        <v>53.25</v>
      </c>
      <c r="F561">
        <v>-0.47</v>
      </c>
      <c r="G561">
        <v>500</v>
      </c>
      <c r="H561">
        <v>27</v>
      </c>
      <c r="I561">
        <v>6923</v>
      </c>
      <c r="K561" s="130" t="s">
        <v>2355</v>
      </c>
      <c r="M561" s="130"/>
      <c r="N561">
        <v>0</v>
      </c>
      <c r="O561">
        <v>-7.72</v>
      </c>
      <c r="P561">
        <v>-6.86</v>
      </c>
      <c r="Q561">
        <v>-66.959999999999994</v>
      </c>
      <c r="R561" s="130"/>
      <c r="S561">
        <v>18.54</v>
      </c>
      <c r="T561" s="130"/>
      <c r="X561" s="130"/>
    </row>
    <row r="562" spans="1:24" x14ac:dyDescent="0.25">
      <c r="A562" s="130" t="s">
        <v>281</v>
      </c>
      <c r="B562">
        <v>560</v>
      </c>
      <c r="C562" s="130" t="s">
        <v>890</v>
      </c>
      <c r="D562" s="130" t="s">
        <v>6</v>
      </c>
      <c r="E562">
        <v>4.16</v>
      </c>
      <c r="F562">
        <v>7.22</v>
      </c>
      <c r="G562">
        <v>35324800</v>
      </c>
      <c r="H562">
        <v>144988</v>
      </c>
      <c r="I562">
        <v>14950</v>
      </c>
      <c r="K562" s="130" t="s">
        <v>977</v>
      </c>
      <c r="M562" s="130"/>
      <c r="N562">
        <v>0</v>
      </c>
      <c r="O562">
        <v>-1.44</v>
      </c>
      <c r="P562">
        <v>-7.16</v>
      </c>
      <c r="Q562">
        <v>-12</v>
      </c>
      <c r="R562" s="130"/>
      <c r="S562">
        <v>37.729999999999997</v>
      </c>
      <c r="T562" s="130"/>
      <c r="X562" s="130"/>
    </row>
    <row r="563" spans="1:24" x14ac:dyDescent="0.25">
      <c r="A563" s="130" t="s">
        <v>280</v>
      </c>
      <c r="B563">
        <v>561</v>
      </c>
      <c r="C563" s="130" t="s">
        <v>890</v>
      </c>
      <c r="D563" s="130" t="s">
        <v>6</v>
      </c>
      <c r="E563">
        <v>1.75</v>
      </c>
      <c r="F563">
        <v>0</v>
      </c>
      <c r="G563">
        <v>92700</v>
      </c>
      <c r="H563">
        <v>162</v>
      </c>
      <c r="I563">
        <v>1038</v>
      </c>
      <c r="K563" s="130" t="s">
        <v>903</v>
      </c>
      <c r="M563" s="130" t="s">
        <v>908</v>
      </c>
      <c r="N563">
        <v>0</v>
      </c>
      <c r="O563">
        <v>0.42</v>
      </c>
      <c r="P563">
        <v>0.23</v>
      </c>
      <c r="Q563">
        <v>4.28</v>
      </c>
      <c r="R563" s="130" t="s">
        <v>980</v>
      </c>
      <c r="S563">
        <v>35.630000000000003</v>
      </c>
      <c r="T563" s="130"/>
      <c r="X563" s="130"/>
    </row>
    <row r="564" spans="1:24" x14ac:dyDescent="0.25">
      <c r="A564" s="130" t="s">
        <v>279</v>
      </c>
      <c r="B564">
        <v>562</v>
      </c>
      <c r="C564" s="130" t="s">
        <v>884</v>
      </c>
      <c r="D564" s="130" t="s">
        <v>6</v>
      </c>
      <c r="E564">
        <v>6.25</v>
      </c>
      <c r="F564">
        <v>6.84</v>
      </c>
      <c r="G564">
        <v>7021500</v>
      </c>
      <c r="H564">
        <v>43219</v>
      </c>
      <c r="I564">
        <v>2500</v>
      </c>
      <c r="J564">
        <v>33.64</v>
      </c>
      <c r="K564" s="130" t="s">
        <v>3613</v>
      </c>
      <c r="L564">
        <v>0.2</v>
      </c>
      <c r="M564" s="130" t="s">
        <v>898</v>
      </c>
      <c r="N564">
        <v>0.19</v>
      </c>
      <c r="O564">
        <v>15.79</v>
      </c>
      <c r="P564">
        <v>18.73</v>
      </c>
      <c r="Q564">
        <v>21.61</v>
      </c>
      <c r="R564" s="130" t="s">
        <v>3186</v>
      </c>
      <c r="S564">
        <v>36.71</v>
      </c>
      <c r="T564" s="130"/>
      <c r="U564">
        <v>592</v>
      </c>
      <c r="V564">
        <v>541</v>
      </c>
      <c r="X564" s="130"/>
    </row>
    <row r="565" spans="1:24" x14ac:dyDescent="0.25">
      <c r="A565" s="130" t="s">
        <v>278</v>
      </c>
      <c r="B565">
        <v>563</v>
      </c>
      <c r="C565" s="130" t="s">
        <v>881</v>
      </c>
      <c r="D565" s="130" t="s">
        <v>6</v>
      </c>
      <c r="E565">
        <v>2.6</v>
      </c>
      <c r="F565">
        <v>4.84</v>
      </c>
      <c r="G565">
        <v>2417700</v>
      </c>
      <c r="H565">
        <v>6212</v>
      </c>
      <c r="I565">
        <v>1686</v>
      </c>
      <c r="J565">
        <v>22.71</v>
      </c>
      <c r="K565" s="130" t="s">
        <v>3170</v>
      </c>
      <c r="M565" s="130"/>
      <c r="N565">
        <v>0.11</v>
      </c>
      <c r="O565">
        <v>8.77</v>
      </c>
      <c r="P565">
        <v>10.130000000000001</v>
      </c>
      <c r="Q565">
        <v>10.119999999999999</v>
      </c>
      <c r="R565" s="130"/>
      <c r="S565">
        <v>86.16</v>
      </c>
      <c r="T565" s="130"/>
      <c r="U565">
        <v>678</v>
      </c>
      <c r="V565">
        <v>610</v>
      </c>
      <c r="X565" s="130"/>
    </row>
    <row r="566" spans="1:24" x14ac:dyDescent="0.25">
      <c r="A566" s="130" t="s">
        <v>277</v>
      </c>
      <c r="B566">
        <v>564</v>
      </c>
      <c r="C566" s="130" t="s">
        <v>881</v>
      </c>
      <c r="D566" s="130" t="s">
        <v>6</v>
      </c>
      <c r="E566">
        <v>51.75</v>
      </c>
      <c r="F566">
        <v>4.55</v>
      </c>
      <c r="G566">
        <v>7673700</v>
      </c>
      <c r="H566">
        <v>390366</v>
      </c>
      <c r="I566">
        <v>42268</v>
      </c>
      <c r="J566">
        <v>54.48</v>
      </c>
      <c r="K566" s="130" t="s">
        <v>1988</v>
      </c>
      <c r="M566" s="130" t="s">
        <v>944</v>
      </c>
      <c r="N566">
        <v>0.95</v>
      </c>
      <c r="O566">
        <v>8.17</v>
      </c>
      <c r="P566">
        <v>8.35</v>
      </c>
      <c r="Q566">
        <v>17.79</v>
      </c>
      <c r="R566" s="130" t="s">
        <v>899</v>
      </c>
      <c r="S566">
        <v>49.74</v>
      </c>
      <c r="T566" s="130"/>
      <c r="U566">
        <v>893</v>
      </c>
      <c r="V566">
        <v>792</v>
      </c>
      <c r="W566">
        <v>0.52</v>
      </c>
      <c r="X566" s="130"/>
    </row>
    <row r="567" spans="1:24" x14ac:dyDescent="0.25">
      <c r="A567" s="130" t="s">
        <v>276</v>
      </c>
      <c r="B567">
        <v>565</v>
      </c>
      <c r="C567" s="130" t="s">
        <v>881</v>
      </c>
      <c r="D567" s="130" t="s">
        <v>6</v>
      </c>
      <c r="E567">
        <v>1.08</v>
      </c>
      <c r="F567">
        <v>2.86</v>
      </c>
      <c r="G567">
        <v>47171500</v>
      </c>
      <c r="H567">
        <v>50588</v>
      </c>
      <c r="I567">
        <v>16077</v>
      </c>
      <c r="J567">
        <v>7.97</v>
      </c>
      <c r="K567" s="130" t="s">
        <v>1028</v>
      </c>
      <c r="M567" s="130" t="s">
        <v>934</v>
      </c>
      <c r="N567">
        <v>0.14000000000000001</v>
      </c>
      <c r="O567">
        <v>3.35</v>
      </c>
      <c r="P567">
        <v>5.27</v>
      </c>
      <c r="Q567">
        <v>6.52</v>
      </c>
      <c r="R567" s="130" t="s">
        <v>3614</v>
      </c>
      <c r="S567">
        <v>71.55</v>
      </c>
      <c r="T567" s="130"/>
      <c r="U567">
        <v>556</v>
      </c>
      <c r="V567">
        <v>587</v>
      </c>
      <c r="W567">
        <v>-0.88</v>
      </c>
      <c r="X567" s="130"/>
    </row>
    <row r="568" spans="1:24" x14ac:dyDescent="0.25">
      <c r="A568" s="130" t="s">
        <v>275</v>
      </c>
      <c r="B568">
        <v>566</v>
      </c>
      <c r="C568" s="130" t="s">
        <v>881</v>
      </c>
      <c r="D568" s="130" t="s">
        <v>6</v>
      </c>
      <c r="E568">
        <v>32.25</v>
      </c>
      <c r="F568">
        <v>5.74</v>
      </c>
      <c r="G568">
        <v>1460900</v>
      </c>
      <c r="H568">
        <v>47361</v>
      </c>
      <c r="I568">
        <v>11294</v>
      </c>
      <c r="J568">
        <v>14.2</v>
      </c>
      <c r="K568" s="130" t="s">
        <v>3178</v>
      </c>
      <c r="M568" s="130" t="s">
        <v>952</v>
      </c>
      <c r="N568">
        <v>2.27</v>
      </c>
      <c r="O568">
        <v>10.41</v>
      </c>
      <c r="P568">
        <v>26.16</v>
      </c>
      <c r="Q568">
        <v>2.4500000000000002</v>
      </c>
      <c r="R568" s="130" t="s">
        <v>3210</v>
      </c>
      <c r="S568">
        <v>32.18</v>
      </c>
      <c r="T568" s="130"/>
      <c r="U568">
        <v>297</v>
      </c>
      <c r="V568">
        <v>426</v>
      </c>
      <c r="W568">
        <v>0.54</v>
      </c>
      <c r="X568" s="130"/>
    </row>
    <row r="569" spans="1:24" x14ac:dyDescent="0.25">
      <c r="A569" s="130" t="s">
        <v>274</v>
      </c>
      <c r="B569">
        <v>567</v>
      </c>
      <c r="C569" s="130" t="s">
        <v>890</v>
      </c>
      <c r="D569" s="130" t="s">
        <v>6</v>
      </c>
      <c r="E569">
        <v>12.5</v>
      </c>
      <c r="F569">
        <v>11.61</v>
      </c>
      <c r="G569">
        <v>12621600</v>
      </c>
      <c r="H569">
        <v>152612</v>
      </c>
      <c r="I569">
        <v>11750</v>
      </c>
      <c r="J569">
        <v>58.36</v>
      </c>
      <c r="K569" s="130" t="s">
        <v>3233</v>
      </c>
      <c r="M569" s="130" t="s">
        <v>904</v>
      </c>
      <c r="N569">
        <v>0.21</v>
      </c>
      <c r="O569">
        <v>6.82</v>
      </c>
      <c r="P569">
        <v>10</v>
      </c>
      <c r="Q569">
        <v>21.86</v>
      </c>
      <c r="R569" s="130" t="s">
        <v>967</v>
      </c>
      <c r="S569">
        <v>21.64</v>
      </c>
      <c r="T569" s="130"/>
      <c r="U569">
        <v>855</v>
      </c>
      <c r="V569">
        <v>868</v>
      </c>
      <c r="W569">
        <v>0.51</v>
      </c>
      <c r="X569" s="130"/>
    </row>
    <row r="570" spans="1:24" x14ac:dyDescent="0.25">
      <c r="A570" s="130" t="s">
        <v>273</v>
      </c>
      <c r="B570">
        <v>568</v>
      </c>
      <c r="C570" s="130" t="s">
        <v>881</v>
      </c>
      <c r="D570" s="130" t="s">
        <v>6</v>
      </c>
      <c r="E570">
        <v>1.21</v>
      </c>
      <c r="F570">
        <v>1.68</v>
      </c>
      <c r="G570">
        <v>1457000</v>
      </c>
      <c r="H570">
        <v>1755</v>
      </c>
      <c r="I570">
        <v>3279</v>
      </c>
      <c r="J570">
        <v>17.37</v>
      </c>
      <c r="K570" s="130" t="s">
        <v>1060</v>
      </c>
      <c r="M570" s="130" t="s">
        <v>888</v>
      </c>
      <c r="N570">
        <v>7.0000000000000007E-2</v>
      </c>
      <c r="O570">
        <v>3.72</v>
      </c>
      <c r="P570">
        <v>4.96</v>
      </c>
      <c r="Q570">
        <v>3.38</v>
      </c>
      <c r="R570" s="130" t="s">
        <v>2315</v>
      </c>
      <c r="S570">
        <v>62.35</v>
      </c>
      <c r="T570" s="130"/>
      <c r="U570">
        <v>754</v>
      </c>
      <c r="V570">
        <v>763</v>
      </c>
      <c r="W570">
        <v>-0.13</v>
      </c>
      <c r="X570" s="130"/>
    </row>
    <row r="571" spans="1:24" x14ac:dyDescent="0.25">
      <c r="A571" s="130" t="s">
        <v>846</v>
      </c>
      <c r="B571">
        <v>569</v>
      </c>
      <c r="C571" s="130" t="s">
        <v>884</v>
      </c>
      <c r="D571" s="130" t="s">
        <v>6</v>
      </c>
      <c r="E571">
        <v>1.07</v>
      </c>
      <c r="F571">
        <v>0</v>
      </c>
      <c r="G571">
        <v>190000</v>
      </c>
      <c r="H571">
        <v>208</v>
      </c>
      <c r="I571">
        <v>492</v>
      </c>
      <c r="J571">
        <v>19.8</v>
      </c>
      <c r="K571" s="130" t="s">
        <v>972</v>
      </c>
      <c r="M571" s="130" t="s">
        <v>888</v>
      </c>
      <c r="N571">
        <v>0.05</v>
      </c>
      <c r="O571">
        <v>6.38</v>
      </c>
      <c r="P571">
        <v>7.17</v>
      </c>
      <c r="Q571">
        <v>3.91</v>
      </c>
      <c r="R571" s="130" t="s">
        <v>1369</v>
      </c>
      <c r="S571">
        <v>58.88</v>
      </c>
      <c r="T571" s="130"/>
      <c r="U571">
        <v>722</v>
      </c>
      <c r="V571">
        <v>668</v>
      </c>
      <c r="X571" s="130"/>
    </row>
    <row r="572" spans="1:24" x14ac:dyDescent="0.25">
      <c r="A572" s="130" t="s">
        <v>272</v>
      </c>
      <c r="B572">
        <v>570</v>
      </c>
      <c r="C572" s="130" t="s">
        <v>890</v>
      </c>
      <c r="D572" s="130" t="s">
        <v>6</v>
      </c>
      <c r="E572">
        <v>0.8</v>
      </c>
      <c r="F572">
        <v>6.67</v>
      </c>
      <c r="G572">
        <v>1487900</v>
      </c>
      <c r="H572">
        <v>1150</v>
      </c>
      <c r="I572">
        <v>893</v>
      </c>
      <c r="J572">
        <v>33.4</v>
      </c>
      <c r="K572" s="130" t="s">
        <v>967</v>
      </c>
      <c r="M572" s="130"/>
      <c r="N572">
        <v>0.02</v>
      </c>
      <c r="O572">
        <v>3.01</v>
      </c>
      <c r="P572">
        <v>1.93</v>
      </c>
      <c r="Q572">
        <v>-3.62</v>
      </c>
      <c r="R572" s="130"/>
      <c r="S572">
        <v>45.7</v>
      </c>
      <c r="T572" s="130"/>
      <c r="U572">
        <v>986</v>
      </c>
      <c r="V572">
        <v>949</v>
      </c>
      <c r="W572">
        <v>-0.91</v>
      </c>
      <c r="X572" s="130"/>
    </row>
    <row r="573" spans="1:24" x14ac:dyDescent="0.25">
      <c r="A573" s="130" t="s">
        <v>271</v>
      </c>
      <c r="B573">
        <v>571</v>
      </c>
      <c r="C573" s="130" t="s">
        <v>890</v>
      </c>
      <c r="D573" s="130" t="s">
        <v>6</v>
      </c>
      <c r="E573">
        <v>8.15</v>
      </c>
      <c r="F573">
        <v>0</v>
      </c>
      <c r="G573">
        <v>5596900</v>
      </c>
      <c r="H573">
        <v>46107</v>
      </c>
      <c r="I573">
        <v>6520</v>
      </c>
      <c r="J573">
        <v>7.13</v>
      </c>
      <c r="K573" s="130" t="s">
        <v>1056</v>
      </c>
      <c r="M573" s="130" t="s">
        <v>931</v>
      </c>
      <c r="N573">
        <v>1.1399999999999999</v>
      </c>
      <c r="O573">
        <v>26.59</v>
      </c>
      <c r="P573">
        <v>31.23</v>
      </c>
      <c r="Q573">
        <v>21.2</v>
      </c>
      <c r="R573" s="130" t="s">
        <v>2293</v>
      </c>
      <c r="S573">
        <v>31.42</v>
      </c>
      <c r="T573" s="130"/>
      <c r="U573">
        <v>118</v>
      </c>
      <c r="V573">
        <v>98</v>
      </c>
      <c r="W573">
        <v>-0.18</v>
      </c>
      <c r="X573" s="130"/>
    </row>
    <row r="574" spans="1:24" x14ac:dyDescent="0.25">
      <c r="A574" s="130" t="s">
        <v>270</v>
      </c>
      <c r="B574">
        <v>572</v>
      </c>
      <c r="C574" s="130" t="s">
        <v>881</v>
      </c>
      <c r="D574" s="130" t="s">
        <v>6</v>
      </c>
      <c r="E574">
        <v>14.3</v>
      </c>
      <c r="F574">
        <v>1.42</v>
      </c>
      <c r="G574">
        <v>569600</v>
      </c>
      <c r="H574">
        <v>8021</v>
      </c>
      <c r="I574">
        <v>29520</v>
      </c>
      <c r="J574">
        <v>17.489999999999998</v>
      </c>
      <c r="K574" s="130" t="s">
        <v>3564</v>
      </c>
      <c r="M574" s="130" t="s">
        <v>924</v>
      </c>
      <c r="N574">
        <v>0.82</v>
      </c>
      <c r="O574">
        <v>25.2</v>
      </c>
      <c r="P574">
        <v>29.2</v>
      </c>
      <c r="Q574">
        <v>22.2</v>
      </c>
      <c r="R574" s="130" t="s">
        <v>953</v>
      </c>
      <c r="S574">
        <v>40.950000000000003</v>
      </c>
      <c r="T574" s="130"/>
      <c r="U574">
        <v>342</v>
      </c>
      <c r="V574">
        <v>318</v>
      </c>
      <c r="W574">
        <v>1.5</v>
      </c>
      <c r="X574" s="130"/>
    </row>
    <row r="575" spans="1:24" x14ac:dyDescent="0.25">
      <c r="A575" s="130" t="s">
        <v>269</v>
      </c>
      <c r="B575">
        <v>573</v>
      </c>
      <c r="C575" s="130" t="s">
        <v>881</v>
      </c>
      <c r="D575" s="130" t="s">
        <v>6</v>
      </c>
      <c r="E575">
        <v>9.9</v>
      </c>
      <c r="F575">
        <v>3.13</v>
      </c>
      <c r="G575">
        <v>515800</v>
      </c>
      <c r="H575">
        <v>5108</v>
      </c>
      <c r="I575">
        <v>6101</v>
      </c>
      <c r="J575">
        <v>150.22999999999999</v>
      </c>
      <c r="K575" s="130" t="s">
        <v>1904</v>
      </c>
      <c r="M575" s="130"/>
      <c r="N575">
        <v>7.0000000000000007E-2</v>
      </c>
      <c r="O575">
        <v>2.83</v>
      </c>
      <c r="P575">
        <v>1.71</v>
      </c>
      <c r="Q575">
        <v>1.84</v>
      </c>
      <c r="R575" s="130"/>
      <c r="S575">
        <v>61.66</v>
      </c>
      <c r="T575" s="130"/>
      <c r="U575">
        <v>1125</v>
      </c>
      <c r="V575">
        <v>1098</v>
      </c>
      <c r="W575">
        <v>0.21</v>
      </c>
      <c r="X575" s="130"/>
    </row>
    <row r="576" spans="1:24" x14ac:dyDescent="0.25">
      <c r="A576" s="130" t="s">
        <v>268</v>
      </c>
      <c r="B576">
        <v>574</v>
      </c>
      <c r="C576" s="130" t="s">
        <v>881</v>
      </c>
      <c r="D576" s="130" t="s">
        <v>232</v>
      </c>
      <c r="E576">
        <v>0</v>
      </c>
      <c r="F576">
        <v>0</v>
      </c>
      <c r="G576">
        <v>0</v>
      </c>
      <c r="H576">
        <v>0</v>
      </c>
      <c r="I576">
        <v>0</v>
      </c>
      <c r="K576" s="130"/>
      <c r="L576">
        <v>-4.41</v>
      </c>
      <c r="M576" s="130"/>
      <c r="N576">
        <v>0</v>
      </c>
      <c r="O576">
        <v>10.34</v>
      </c>
      <c r="P576">
        <v>67.83</v>
      </c>
      <c r="Q576">
        <v>5.57</v>
      </c>
      <c r="R576" s="130"/>
      <c r="S576">
        <v>33.770000000000003</v>
      </c>
      <c r="T576" s="130"/>
      <c r="X576" s="130"/>
    </row>
    <row r="577" spans="1:24" x14ac:dyDescent="0.25">
      <c r="A577" s="130" t="s">
        <v>267</v>
      </c>
      <c r="B577">
        <v>575</v>
      </c>
      <c r="C577" s="130" t="s">
        <v>881</v>
      </c>
      <c r="D577" s="130" t="s">
        <v>6</v>
      </c>
      <c r="E577">
        <v>0.7</v>
      </c>
      <c r="F577">
        <v>1.45</v>
      </c>
      <c r="G577">
        <v>159000</v>
      </c>
      <c r="H577">
        <v>114</v>
      </c>
      <c r="I577">
        <v>840</v>
      </c>
      <c r="K577" s="130" t="s">
        <v>2355</v>
      </c>
      <c r="L577">
        <v>0.14000000000000001</v>
      </c>
      <c r="M577" s="130"/>
      <c r="N577">
        <v>0</v>
      </c>
      <c r="O577">
        <v>-1.72</v>
      </c>
      <c r="P577">
        <v>-3.48</v>
      </c>
      <c r="Q577">
        <v>2.56</v>
      </c>
      <c r="R577" s="130"/>
      <c r="S577">
        <v>31.36</v>
      </c>
      <c r="T577" s="130"/>
      <c r="X577" s="130"/>
    </row>
    <row r="578" spans="1:24" x14ac:dyDescent="0.25">
      <c r="A578" s="130" t="s">
        <v>266</v>
      </c>
      <c r="B578">
        <v>576</v>
      </c>
      <c r="C578" s="130" t="s">
        <v>881</v>
      </c>
      <c r="D578" s="130" t="s">
        <v>6</v>
      </c>
      <c r="E578">
        <v>0.81</v>
      </c>
      <c r="F578">
        <v>0</v>
      </c>
      <c r="G578">
        <v>742300</v>
      </c>
      <c r="H578">
        <v>602</v>
      </c>
      <c r="I578">
        <v>844</v>
      </c>
      <c r="J578">
        <v>21.16</v>
      </c>
      <c r="K578" s="130" t="s">
        <v>961</v>
      </c>
      <c r="L578">
        <v>0.24</v>
      </c>
      <c r="M578" s="130" t="s">
        <v>898</v>
      </c>
      <c r="N578">
        <v>0.04</v>
      </c>
      <c r="O578">
        <v>7.42</v>
      </c>
      <c r="P578">
        <v>7.11</v>
      </c>
      <c r="Q578">
        <v>8.68</v>
      </c>
      <c r="R578" s="130" t="s">
        <v>2400</v>
      </c>
      <c r="S578">
        <v>31.38</v>
      </c>
      <c r="T578" s="130"/>
      <c r="U578">
        <v>750</v>
      </c>
      <c r="V578">
        <v>645</v>
      </c>
      <c r="W578">
        <v>-0.33</v>
      </c>
      <c r="X578" s="130"/>
    </row>
    <row r="579" spans="1:24" x14ac:dyDescent="0.25">
      <c r="A579" s="130" t="s">
        <v>1324</v>
      </c>
      <c r="B579">
        <v>577</v>
      </c>
      <c r="C579" s="130" t="s">
        <v>884</v>
      </c>
      <c r="D579" s="130" t="s">
        <v>6</v>
      </c>
      <c r="E579">
        <v>12.7</v>
      </c>
      <c r="F579">
        <v>2.42</v>
      </c>
      <c r="G579">
        <v>2189300</v>
      </c>
      <c r="H579">
        <v>27921</v>
      </c>
      <c r="I579">
        <v>2718</v>
      </c>
      <c r="J579">
        <v>8.92</v>
      </c>
      <c r="K579" s="130" t="s">
        <v>2375</v>
      </c>
      <c r="M579" s="130" t="s">
        <v>938</v>
      </c>
      <c r="N579">
        <v>1.42</v>
      </c>
      <c r="O579">
        <v>40.28</v>
      </c>
      <c r="P579">
        <v>57.02</v>
      </c>
      <c r="Q579">
        <v>19.71</v>
      </c>
      <c r="R579" s="130" t="s">
        <v>3615</v>
      </c>
      <c r="S579">
        <v>49.01</v>
      </c>
      <c r="T579" s="130"/>
      <c r="U579">
        <v>115</v>
      </c>
      <c r="V579">
        <v>113</v>
      </c>
      <c r="X579" s="130"/>
    </row>
    <row r="580" spans="1:24" x14ac:dyDescent="0.25">
      <c r="A580" s="130" t="s">
        <v>265</v>
      </c>
      <c r="B580">
        <v>578</v>
      </c>
      <c r="C580" s="130" t="s">
        <v>881</v>
      </c>
      <c r="D580" s="130" t="s">
        <v>6</v>
      </c>
      <c r="E580">
        <v>4.74</v>
      </c>
      <c r="F580">
        <v>0.85</v>
      </c>
      <c r="G580">
        <v>136800</v>
      </c>
      <c r="H580">
        <v>642</v>
      </c>
      <c r="I580">
        <v>2512</v>
      </c>
      <c r="J580">
        <v>8.76</v>
      </c>
      <c r="K580" s="130" t="s">
        <v>2355</v>
      </c>
      <c r="L580">
        <v>0.12</v>
      </c>
      <c r="M580" s="130" t="s">
        <v>1001</v>
      </c>
      <c r="N580">
        <v>0.54</v>
      </c>
      <c r="O580">
        <v>12.43</v>
      </c>
      <c r="P580">
        <v>11.54</v>
      </c>
      <c r="Q580">
        <v>11.84</v>
      </c>
      <c r="R580" s="130" t="s">
        <v>3616</v>
      </c>
      <c r="S580">
        <v>36.229999999999997</v>
      </c>
      <c r="T580" s="130"/>
      <c r="U580">
        <v>371</v>
      </c>
      <c r="V580">
        <v>253</v>
      </c>
      <c r="W580">
        <v>-1.93</v>
      </c>
      <c r="X580" s="130"/>
    </row>
    <row r="581" spans="1:24" x14ac:dyDescent="0.25">
      <c r="A581" s="130" t="s">
        <v>264</v>
      </c>
      <c r="B581">
        <v>579</v>
      </c>
      <c r="C581" s="130" t="s">
        <v>881</v>
      </c>
      <c r="D581" s="130" t="s">
        <v>6</v>
      </c>
      <c r="E581">
        <v>11.9</v>
      </c>
      <c r="F581">
        <v>-5.56</v>
      </c>
      <c r="G581">
        <v>2286500</v>
      </c>
      <c r="H581">
        <v>27110</v>
      </c>
      <c r="I581">
        <v>2380</v>
      </c>
      <c r="K581" s="130" t="s">
        <v>892</v>
      </c>
      <c r="L581">
        <v>1.29</v>
      </c>
      <c r="M581" s="130"/>
      <c r="N581">
        <v>0</v>
      </c>
      <c r="O581">
        <v>-40.04</v>
      </c>
      <c r="P581">
        <v>-104.5</v>
      </c>
      <c r="Q581">
        <v>-43.62</v>
      </c>
      <c r="R581" s="130"/>
      <c r="S581">
        <v>15.91</v>
      </c>
      <c r="T581" s="130"/>
      <c r="X581" s="130"/>
    </row>
    <row r="582" spans="1:24" x14ac:dyDescent="0.25">
      <c r="A582" s="130" t="s">
        <v>263</v>
      </c>
      <c r="B582">
        <v>580</v>
      </c>
      <c r="C582" s="130" t="s">
        <v>881</v>
      </c>
      <c r="D582" s="130" t="s">
        <v>6</v>
      </c>
      <c r="E582">
        <v>15.5</v>
      </c>
      <c r="F582">
        <v>4.03</v>
      </c>
      <c r="G582">
        <v>3181300</v>
      </c>
      <c r="H582">
        <v>48710</v>
      </c>
      <c r="I582">
        <v>8300</v>
      </c>
      <c r="J582">
        <v>9.1999999999999993</v>
      </c>
      <c r="K582" s="130" t="s">
        <v>2380</v>
      </c>
      <c r="L582">
        <v>0.49</v>
      </c>
      <c r="M582" s="130" t="s">
        <v>1412</v>
      </c>
      <c r="N582">
        <v>1.69</v>
      </c>
      <c r="O582">
        <v>26.88</v>
      </c>
      <c r="P582">
        <v>39.74</v>
      </c>
      <c r="Q582">
        <v>17.57</v>
      </c>
      <c r="R582" s="130" t="s">
        <v>1067</v>
      </c>
      <c r="S582">
        <v>38.69</v>
      </c>
      <c r="T582" s="130"/>
      <c r="U582">
        <v>133</v>
      </c>
      <c r="V582">
        <v>138</v>
      </c>
      <c r="W582">
        <v>1.04</v>
      </c>
      <c r="X582" s="130"/>
    </row>
    <row r="583" spans="1:24" x14ac:dyDescent="0.25">
      <c r="A583" s="130" t="s">
        <v>262</v>
      </c>
      <c r="B583">
        <v>581</v>
      </c>
      <c r="C583" s="130" t="s">
        <v>881</v>
      </c>
      <c r="D583" s="130" t="s">
        <v>6</v>
      </c>
      <c r="E583">
        <v>4.82</v>
      </c>
      <c r="F583">
        <v>3.88</v>
      </c>
      <c r="G583">
        <v>2539200</v>
      </c>
      <c r="H583">
        <v>12045</v>
      </c>
      <c r="I583">
        <v>4056</v>
      </c>
      <c r="J583">
        <v>18.84</v>
      </c>
      <c r="K583" s="130" t="s">
        <v>1815</v>
      </c>
      <c r="M583" s="130" t="s">
        <v>880</v>
      </c>
      <c r="N583">
        <v>0.26</v>
      </c>
      <c r="O583">
        <v>7.81</v>
      </c>
      <c r="P583">
        <v>14.3</v>
      </c>
      <c r="Q583">
        <v>9.3800000000000008</v>
      </c>
      <c r="R583" s="130" t="s">
        <v>892</v>
      </c>
      <c r="S583">
        <v>79.02</v>
      </c>
      <c r="T583" s="130"/>
      <c r="U583">
        <v>506</v>
      </c>
      <c r="V583">
        <v>583</v>
      </c>
      <c r="W583">
        <v>-0.01</v>
      </c>
      <c r="X583" s="130"/>
    </row>
    <row r="584" spans="1:24" x14ac:dyDescent="0.25">
      <c r="A584" s="130" t="s">
        <v>261</v>
      </c>
      <c r="B584">
        <v>582</v>
      </c>
      <c r="C584" s="130" t="s">
        <v>881</v>
      </c>
      <c r="D584" s="130" t="s">
        <v>6</v>
      </c>
      <c r="E584">
        <v>20.5</v>
      </c>
      <c r="F584">
        <v>0.99</v>
      </c>
      <c r="G584">
        <v>1822600</v>
      </c>
      <c r="H584">
        <v>37162</v>
      </c>
      <c r="I584">
        <v>7426</v>
      </c>
      <c r="J584">
        <v>9.6999999999999993</v>
      </c>
      <c r="K584" s="130" t="s">
        <v>3545</v>
      </c>
      <c r="M584" s="130" t="s">
        <v>933</v>
      </c>
      <c r="N584">
        <v>2.11</v>
      </c>
      <c r="O584">
        <v>7.72</v>
      </c>
      <c r="P584">
        <v>18.18</v>
      </c>
      <c r="Q584">
        <v>4.1100000000000003</v>
      </c>
      <c r="R584" s="130" t="s">
        <v>3617</v>
      </c>
      <c r="S584">
        <v>66.010000000000005</v>
      </c>
      <c r="T584" s="130"/>
      <c r="U584">
        <v>271</v>
      </c>
      <c r="V584">
        <v>412</v>
      </c>
      <c r="W584">
        <v>0.39</v>
      </c>
      <c r="X584" s="130"/>
    </row>
    <row r="585" spans="1:24" x14ac:dyDescent="0.25">
      <c r="A585" s="130" t="s">
        <v>1385</v>
      </c>
      <c r="B585">
        <v>583</v>
      </c>
      <c r="C585" s="130" t="s">
        <v>884</v>
      </c>
      <c r="D585" s="130" t="s">
        <v>6</v>
      </c>
      <c r="E585">
        <v>16</v>
      </c>
      <c r="F585">
        <v>2.56</v>
      </c>
      <c r="G585">
        <v>11460800</v>
      </c>
      <c r="H585">
        <v>183079</v>
      </c>
      <c r="I585">
        <v>15360</v>
      </c>
      <c r="J585">
        <v>42.12</v>
      </c>
      <c r="K585" s="130" t="s">
        <v>3234</v>
      </c>
      <c r="M585" s="130" t="s">
        <v>927</v>
      </c>
      <c r="N585">
        <v>0.38</v>
      </c>
      <c r="O585">
        <v>11.84</v>
      </c>
      <c r="P585">
        <v>21.75</v>
      </c>
      <c r="Q585">
        <v>9.18</v>
      </c>
      <c r="R585" s="130" t="s">
        <v>1012</v>
      </c>
      <c r="S585">
        <v>29.02</v>
      </c>
      <c r="T585" s="130"/>
      <c r="U585">
        <v>601</v>
      </c>
      <c r="V585">
        <v>657</v>
      </c>
      <c r="X585" s="130"/>
    </row>
    <row r="586" spans="1:24" x14ac:dyDescent="0.25">
      <c r="A586" s="130" t="s">
        <v>260</v>
      </c>
      <c r="B586">
        <v>584</v>
      </c>
      <c r="C586" s="130" t="s">
        <v>881</v>
      </c>
      <c r="D586" s="130" t="s">
        <v>6</v>
      </c>
      <c r="E586">
        <v>15.5</v>
      </c>
      <c r="F586">
        <v>-2.52</v>
      </c>
      <c r="G586">
        <v>29100</v>
      </c>
      <c r="H586">
        <v>449</v>
      </c>
      <c r="I586">
        <v>7928</v>
      </c>
      <c r="J586">
        <v>23.32</v>
      </c>
      <c r="K586" s="130" t="s">
        <v>1818</v>
      </c>
      <c r="M586" s="130" t="s">
        <v>970</v>
      </c>
      <c r="N586">
        <v>0.66</v>
      </c>
      <c r="O586">
        <v>9.5399999999999991</v>
      </c>
      <c r="P586">
        <v>13.64</v>
      </c>
      <c r="Q586">
        <v>6.65</v>
      </c>
      <c r="R586" s="130" t="s">
        <v>3618</v>
      </c>
      <c r="S586">
        <v>19.739999999999998</v>
      </c>
      <c r="T586" s="130"/>
      <c r="U586">
        <v>586</v>
      </c>
      <c r="V586">
        <v>594</v>
      </c>
      <c r="W586">
        <v>-2.4900000000000002</v>
      </c>
      <c r="X586" s="130"/>
    </row>
    <row r="587" spans="1:24" x14ac:dyDescent="0.25">
      <c r="A587" s="130" t="s">
        <v>847</v>
      </c>
      <c r="B587">
        <v>585</v>
      </c>
      <c r="C587" s="130" t="s">
        <v>884</v>
      </c>
      <c r="D587" s="130" t="s">
        <v>6</v>
      </c>
      <c r="E587">
        <v>12.2</v>
      </c>
      <c r="F587">
        <v>-3.17</v>
      </c>
      <c r="G587">
        <v>1432300</v>
      </c>
      <c r="H587">
        <v>17716</v>
      </c>
      <c r="I587">
        <v>5446</v>
      </c>
      <c r="J587">
        <v>32.450000000000003</v>
      </c>
      <c r="K587" s="130" t="s">
        <v>1067</v>
      </c>
      <c r="L587">
        <v>0.77</v>
      </c>
      <c r="M587" s="130" t="s">
        <v>896</v>
      </c>
      <c r="N587">
        <v>0.38</v>
      </c>
      <c r="O587">
        <v>13.22</v>
      </c>
      <c r="P587">
        <v>17.68</v>
      </c>
      <c r="Q587">
        <v>7.01</v>
      </c>
      <c r="R587" s="130" t="s">
        <v>988</v>
      </c>
      <c r="S587">
        <v>25</v>
      </c>
      <c r="T587" s="130"/>
      <c r="U587">
        <v>600</v>
      </c>
      <c r="V587">
        <v>579</v>
      </c>
      <c r="X587" s="130"/>
    </row>
    <row r="588" spans="1:24" x14ac:dyDescent="0.25">
      <c r="A588" s="130" t="s">
        <v>259</v>
      </c>
      <c r="B588">
        <v>586</v>
      </c>
      <c r="C588" s="130" t="s">
        <v>881</v>
      </c>
      <c r="D588" s="130" t="s">
        <v>6</v>
      </c>
      <c r="E588">
        <v>1.1000000000000001</v>
      </c>
      <c r="F588">
        <v>4.76</v>
      </c>
      <c r="G588">
        <v>9369000</v>
      </c>
      <c r="H588">
        <v>10133</v>
      </c>
      <c r="I588">
        <v>1197</v>
      </c>
      <c r="K588" s="130" t="s">
        <v>1042</v>
      </c>
      <c r="M588" s="130"/>
      <c r="N588">
        <v>0</v>
      </c>
      <c r="O588">
        <v>-11.23</v>
      </c>
      <c r="P588">
        <v>-51.07</v>
      </c>
      <c r="Q588">
        <v>-154.88</v>
      </c>
      <c r="R588" s="130"/>
      <c r="S588">
        <v>63.03</v>
      </c>
      <c r="T588" s="130"/>
      <c r="X588" s="130"/>
    </row>
    <row r="589" spans="1:24" x14ac:dyDescent="0.25">
      <c r="A589" s="130" t="s">
        <v>258</v>
      </c>
      <c r="B589">
        <v>587</v>
      </c>
      <c r="C589" s="130" t="s">
        <v>890</v>
      </c>
      <c r="D589" s="130" t="s">
        <v>6</v>
      </c>
      <c r="E589">
        <v>3.7</v>
      </c>
      <c r="F589">
        <v>2.78</v>
      </c>
      <c r="G589">
        <v>4504500</v>
      </c>
      <c r="H589">
        <v>16567</v>
      </c>
      <c r="I589">
        <v>2683</v>
      </c>
      <c r="J589">
        <v>9.67</v>
      </c>
      <c r="K589" s="130" t="s">
        <v>946</v>
      </c>
      <c r="M589" s="130" t="s">
        <v>992</v>
      </c>
      <c r="N589">
        <v>0.38</v>
      </c>
      <c r="O589">
        <v>25.6</v>
      </c>
      <c r="P589">
        <v>30.94</v>
      </c>
      <c r="Q589">
        <v>7.7</v>
      </c>
      <c r="R589" s="130" t="s">
        <v>3195</v>
      </c>
      <c r="S589">
        <v>50.05</v>
      </c>
      <c r="T589" s="130"/>
      <c r="U589">
        <v>171</v>
      </c>
      <c r="V589">
        <v>153</v>
      </c>
      <c r="W589">
        <v>-46.05</v>
      </c>
      <c r="X589" s="130"/>
    </row>
    <row r="590" spans="1:24" x14ac:dyDescent="0.25">
      <c r="A590" s="130" t="s">
        <v>257</v>
      </c>
      <c r="B590">
        <v>588</v>
      </c>
      <c r="C590" s="130" t="s">
        <v>881</v>
      </c>
      <c r="D590" s="130" t="s">
        <v>6</v>
      </c>
      <c r="E590">
        <v>4.88</v>
      </c>
      <c r="F590">
        <v>0.41</v>
      </c>
      <c r="G590">
        <v>458600</v>
      </c>
      <c r="H590">
        <v>2244</v>
      </c>
      <c r="I590">
        <v>1578</v>
      </c>
      <c r="J590">
        <v>11.09</v>
      </c>
      <c r="K590" s="130" t="s">
        <v>1002</v>
      </c>
      <c r="M590" s="130" t="s">
        <v>906</v>
      </c>
      <c r="N590">
        <v>0.44</v>
      </c>
      <c r="O590">
        <v>7.15</v>
      </c>
      <c r="P590">
        <v>10.94</v>
      </c>
      <c r="Q590">
        <v>3.27</v>
      </c>
      <c r="R590" s="130" t="s">
        <v>1308</v>
      </c>
      <c r="S590">
        <v>40.24</v>
      </c>
      <c r="T590" s="130"/>
      <c r="U590">
        <v>450</v>
      </c>
      <c r="V590">
        <v>477</v>
      </c>
      <c r="W590">
        <v>1.4</v>
      </c>
      <c r="X590" s="130"/>
    </row>
    <row r="591" spans="1:24" x14ac:dyDescent="0.25">
      <c r="A591" s="130" t="s">
        <v>256</v>
      </c>
      <c r="B591">
        <v>589</v>
      </c>
      <c r="C591" s="130" t="s">
        <v>881</v>
      </c>
      <c r="D591" s="130" t="s">
        <v>6</v>
      </c>
      <c r="E591">
        <v>7.55</v>
      </c>
      <c r="F591">
        <v>2.72</v>
      </c>
      <c r="G591">
        <v>1132600</v>
      </c>
      <c r="H591">
        <v>8552</v>
      </c>
      <c r="I591">
        <v>6455</v>
      </c>
      <c r="K591" s="130" t="s">
        <v>3619</v>
      </c>
      <c r="M591" s="130"/>
      <c r="N591">
        <v>0</v>
      </c>
      <c r="O591">
        <v>-9.51</v>
      </c>
      <c r="P591">
        <v>-38.58</v>
      </c>
      <c r="Q591">
        <v>-50.33</v>
      </c>
      <c r="R591" s="130"/>
      <c r="S591">
        <v>56.32</v>
      </c>
      <c r="T591" s="130"/>
      <c r="X591" s="130"/>
    </row>
    <row r="592" spans="1:24" x14ac:dyDescent="0.25">
      <c r="A592" s="130" t="s">
        <v>255</v>
      </c>
      <c r="B592">
        <v>590</v>
      </c>
      <c r="C592" s="130" t="s">
        <v>881</v>
      </c>
      <c r="D592" s="130" t="s">
        <v>6</v>
      </c>
      <c r="E592">
        <v>2.2000000000000002</v>
      </c>
      <c r="F592">
        <v>2.8</v>
      </c>
      <c r="G592">
        <v>52800</v>
      </c>
      <c r="H592">
        <v>114</v>
      </c>
      <c r="I592">
        <v>660</v>
      </c>
      <c r="J592">
        <v>12.54</v>
      </c>
      <c r="K592" s="130" t="s">
        <v>966</v>
      </c>
      <c r="M592" s="130"/>
      <c r="N592">
        <v>0.18</v>
      </c>
      <c r="O592">
        <v>5.26</v>
      </c>
      <c r="P592">
        <v>9.17</v>
      </c>
      <c r="Q592">
        <v>2.0299999999999998</v>
      </c>
      <c r="R592" s="130"/>
      <c r="S592">
        <v>24.28</v>
      </c>
      <c r="T592" s="130"/>
      <c r="U592">
        <v>535</v>
      </c>
      <c r="V592">
        <v>606</v>
      </c>
      <c r="W592">
        <v>0.09</v>
      </c>
      <c r="X592" s="130"/>
    </row>
    <row r="593" spans="1:24" x14ac:dyDescent="0.25">
      <c r="A593" s="130" t="s">
        <v>254</v>
      </c>
      <c r="B593">
        <v>591</v>
      </c>
      <c r="C593" s="130" t="s">
        <v>881</v>
      </c>
      <c r="D593" s="130" t="s">
        <v>6</v>
      </c>
      <c r="E593">
        <v>20.3</v>
      </c>
      <c r="F593">
        <v>-0.98</v>
      </c>
      <c r="G593">
        <v>7055100</v>
      </c>
      <c r="H593">
        <v>143376</v>
      </c>
      <c r="I593">
        <v>43505</v>
      </c>
      <c r="J593">
        <v>5.28</v>
      </c>
      <c r="K593" s="130" t="s">
        <v>1009</v>
      </c>
      <c r="M593" s="130" t="s">
        <v>979</v>
      </c>
      <c r="N593">
        <v>3.85</v>
      </c>
      <c r="O593">
        <v>13.77</v>
      </c>
      <c r="P593">
        <v>18.57</v>
      </c>
      <c r="Q593">
        <v>21.55</v>
      </c>
      <c r="R593" s="130" t="s">
        <v>3620</v>
      </c>
      <c r="S593">
        <v>60.33</v>
      </c>
      <c r="T593" s="130"/>
      <c r="U593">
        <v>175</v>
      </c>
      <c r="V593">
        <v>153</v>
      </c>
      <c r="W593">
        <v>1.34</v>
      </c>
      <c r="X593" s="130"/>
    </row>
    <row r="594" spans="1:24" x14ac:dyDescent="0.25">
      <c r="A594" s="130" t="s">
        <v>253</v>
      </c>
      <c r="B594">
        <v>592</v>
      </c>
      <c r="C594" s="130" t="s">
        <v>881</v>
      </c>
      <c r="D594" s="130" t="s">
        <v>6</v>
      </c>
      <c r="E594">
        <v>64.75</v>
      </c>
      <c r="F594">
        <v>0.39</v>
      </c>
      <c r="G594">
        <v>8000</v>
      </c>
      <c r="H594">
        <v>519</v>
      </c>
      <c r="I594">
        <v>21368</v>
      </c>
      <c r="J594">
        <v>12.14</v>
      </c>
      <c r="K594" s="130" t="s">
        <v>967</v>
      </c>
      <c r="M594" s="130" t="s">
        <v>963</v>
      </c>
      <c r="N594">
        <v>5.33</v>
      </c>
      <c r="O594">
        <v>6.54</v>
      </c>
      <c r="P594">
        <v>7.39</v>
      </c>
      <c r="Q594">
        <v>4.5599999999999996</v>
      </c>
      <c r="R594" s="130" t="s">
        <v>1815</v>
      </c>
      <c r="S594">
        <v>40.99</v>
      </c>
      <c r="T594" s="130"/>
      <c r="U594">
        <v>575</v>
      </c>
      <c r="V594">
        <v>531</v>
      </c>
      <c r="W594">
        <v>1.56</v>
      </c>
      <c r="X594" s="130"/>
    </row>
    <row r="595" spans="1:24" x14ac:dyDescent="0.25">
      <c r="A595" s="130" t="s">
        <v>252</v>
      </c>
      <c r="B595">
        <v>593</v>
      </c>
      <c r="C595" s="130" t="s">
        <v>881</v>
      </c>
      <c r="D595" s="130" t="s">
        <v>6</v>
      </c>
      <c r="E595">
        <v>16.3</v>
      </c>
      <c r="F595">
        <v>0</v>
      </c>
      <c r="G595">
        <v>341500</v>
      </c>
      <c r="H595">
        <v>5572</v>
      </c>
      <c r="I595">
        <v>17209</v>
      </c>
      <c r="J595">
        <v>6.94</v>
      </c>
      <c r="K595" s="130" t="s">
        <v>1007</v>
      </c>
      <c r="M595" s="130" t="s">
        <v>944</v>
      </c>
      <c r="N595">
        <v>2.35</v>
      </c>
      <c r="O595">
        <v>12.51</v>
      </c>
      <c r="P595">
        <v>14.34</v>
      </c>
      <c r="Q595">
        <v>60.24</v>
      </c>
      <c r="R595" s="130" t="s">
        <v>3219</v>
      </c>
      <c r="S595">
        <v>35.4</v>
      </c>
      <c r="T595" s="130"/>
      <c r="U595">
        <v>270</v>
      </c>
      <c r="V595">
        <v>214</v>
      </c>
      <c r="W595">
        <v>1.41</v>
      </c>
      <c r="X595" s="130"/>
    </row>
    <row r="596" spans="1:24" x14ac:dyDescent="0.25">
      <c r="A596" s="130" t="s">
        <v>251</v>
      </c>
      <c r="B596">
        <v>594</v>
      </c>
      <c r="C596" s="130" t="s">
        <v>890</v>
      </c>
      <c r="D596" s="130" t="s">
        <v>6</v>
      </c>
      <c r="E596">
        <v>17</v>
      </c>
      <c r="F596">
        <v>0.59</v>
      </c>
      <c r="G596">
        <v>2700</v>
      </c>
      <c r="H596">
        <v>46</v>
      </c>
      <c r="I596">
        <v>5865</v>
      </c>
      <c r="J596">
        <v>12.74</v>
      </c>
      <c r="K596" s="130" t="s">
        <v>966</v>
      </c>
      <c r="M596" s="130" t="s">
        <v>933</v>
      </c>
      <c r="N596">
        <v>1.33</v>
      </c>
      <c r="O596">
        <v>8.86</v>
      </c>
      <c r="P596">
        <v>7.9</v>
      </c>
      <c r="Q596">
        <v>14.1</v>
      </c>
      <c r="R596" s="130" t="s">
        <v>3236</v>
      </c>
      <c r="S596">
        <v>8.7899999999999991</v>
      </c>
      <c r="T596" s="130"/>
      <c r="U596">
        <v>555</v>
      </c>
      <c r="V596">
        <v>414</v>
      </c>
      <c r="W596">
        <v>-0.7</v>
      </c>
      <c r="X596" s="130"/>
    </row>
    <row r="597" spans="1:24" x14ac:dyDescent="0.25">
      <c r="A597" s="130" t="s">
        <v>250</v>
      </c>
      <c r="B597">
        <v>595</v>
      </c>
      <c r="C597" s="130" t="s">
        <v>881</v>
      </c>
      <c r="D597" s="130" t="s">
        <v>6</v>
      </c>
      <c r="E597">
        <v>64.5</v>
      </c>
      <c r="F597">
        <v>0.78</v>
      </c>
      <c r="G597">
        <v>3200</v>
      </c>
      <c r="H597">
        <v>205</v>
      </c>
      <c r="I597">
        <v>36887</v>
      </c>
      <c r="J597">
        <v>10.54</v>
      </c>
      <c r="K597" s="130" t="s">
        <v>932</v>
      </c>
      <c r="M597" s="130" t="s">
        <v>889</v>
      </c>
      <c r="N597">
        <v>6.12</v>
      </c>
      <c r="O597">
        <v>6.79</v>
      </c>
      <c r="P597">
        <v>8.5500000000000007</v>
      </c>
      <c r="Q597">
        <v>43.84</v>
      </c>
      <c r="R597" s="130" t="s">
        <v>911</v>
      </c>
      <c r="S597">
        <v>59.13</v>
      </c>
      <c r="T597" s="130"/>
      <c r="U597">
        <v>509</v>
      </c>
      <c r="V597">
        <v>482</v>
      </c>
      <c r="W597">
        <v>0.71</v>
      </c>
      <c r="X597" s="130"/>
    </row>
    <row r="598" spans="1:24" x14ac:dyDescent="0.25">
      <c r="A598" s="130" t="s">
        <v>249</v>
      </c>
      <c r="B598">
        <v>596</v>
      </c>
      <c r="C598" s="130" t="s">
        <v>881</v>
      </c>
      <c r="D598" s="130" t="s">
        <v>6</v>
      </c>
      <c r="E598">
        <v>11.8</v>
      </c>
      <c r="F598">
        <v>6.31</v>
      </c>
      <c r="G598">
        <v>45439200</v>
      </c>
      <c r="H598">
        <v>527567</v>
      </c>
      <c r="I598">
        <v>51164</v>
      </c>
      <c r="J598">
        <v>6.38</v>
      </c>
      <c r="K598" s="130" t="s">
        <v>1002</v>
      </c>
      <c r="L598">
        <v>0.76</v>
      </c>
      <c r="M598" s="130" t="s">
        <v>1019</v>
      </c>
      <c r="N598">
        <v>1.85</v>
      </c>
      <c r="O598">
        <v>16.2</v>
      </c>
      <c r="P598">
        <v>23.2</v>
      </c>
      <c r="Q598">
        <v>8.08</v>
      </c>
      <c r="R598" s="130" t="s">
        <v>923</v>
      </c>
      <c r="S598">
        <v>39.39</v>
      </c>
      <c r="T598" s="130"/>
      <c r="U598">
        <v>138</v>
      </c>
      <c r="V598">
        <v>128</v>
      </c>
      <c r="W598">
        <v>-0.14000000000000001</v>
      </c>
      <c r="X598" s="130"/>
    </row>
    <row r="599" spans="1:24" x14ac:dyDescent="0.25">
      <c r="A599" s="130" t="s">
        <v>248</v>
      </c>
      <c r="B599">
        <v>597</v>
      </c>
      <c r="C599" s="130" t="s">
        <v>881</v>
      </c>
      <c r="D599" s="130" t="s">
        <v>6</v>
      </c>
      <c r="E599">
        <v>5.55</v>
      </c>
      <c r="F599">
        <v>4.72</v>
      </c>
      <c r="G599">
        <v>2513500</v>
      </c>
      <c r="H599">
        <v>13653</v>
      </c>
      <c r="I599">
        <v>2220</v>
      </c>
      <c r="J599">
        <v>18.59</v>
      </c>
      <c r="K599" s="130" t="s">
        <v>3574</v>
      </c>
      <c r="L599">
        <v>1.1000000000000001</v>
      </c>
      <c r="M599" s="130" t="s">
        <v>1019</v>
      </c>
      <c r="N599">
        <v>0.3</v>
      </c>
      <c r="O599">
        <v>19.09</v>
      </c>
      <c r="P599">
        <v>24.73</v>
      </c>
      <c r="Q599">
        <v>2.2000000000000002</v>
      </c>
      <c r="R599" s="130" t="s">
        <v>1004</v>
      </c>
      <c r="S599">
        <v>38.57</v>
      </c>
      <c r="T599" s="130"/>
      <c r="U599">
        <v>374</v>
      </c>
      <c r="V599">
        <v>357</v>
      </c>
      <c r="W599">
        <v>0.12</v>
      </c>
      <c r="X599" s="130"/>
    </row>
    <row r="600" spans="1:24" x14ac:dyDescent="0.25">
      <c r="A600" s="130" t="s">
        <v>247</v>
      </c>
      <c r="B600">
        <v>598</v>
      </c>
      <c r="C600" s="130" t="s">
        <v>881</v>
      </c>
      <c r="D600" s="130" t="s">
        <v>6</v>
      </c>
      <c r="E600">
        <v>2.04</v>
      </c>
      <c r="F600">
        <v>0</v>
      </c>
      <c r="G600">
        <v>1953500</v>
      </c>
      <c r="H600">
        <v>3986</v>
      </c>
      <c r="I600">
        <v>2344</v>
      </c>
      <c r="J600">
        <v>7.31</v>
      </c>
      <c r="K600" s="130" t="s">
        <v>995</v>
      </c>
      <c r="M600" s="130" t="s">
        <v>894</v>
      </c>
      <c r="N600">
        <v>0.28000000000000003</v>
      </c>
      <c r="O600">
        <v>6.18</v>
      </c>
      <c r="P600">
        <v>13.78</v>
      </c>
      <c r="Q600">
        <v>6.92</v>
      </c>
      <c r="R600" s="130" t="s">
        <v>3555</v>
      </c>
      <c r="S600">
        <v>59.64</v>
      </c>
      <c r="T600" s="130"/>
      <c r="U600">
        <v>286</v>
      </c>
      <c r="V600">
        <v>440</v>
      </c>
      <c r="W600">
        <v>-0.08</v>
      </c>
      <c r="X600" s="130"/>
    </row>
    <row r="601" spans="1:24" x14ac:dyDescent="0.25">
      <c r="A601" s="130" t="s">
        <v>246</v>
      </c>
      <c r="B601">
        <v>599</v>
      </c>
      <c r="C601" s="130" t="s">
        <v>881</v>
      </c>
      <c r="D601" s="130" t="s">
        <v>6</v>
      </c>
      <c r="E601">
        <v>1.48</v>
      </c>
      <c r="F601">
        <v>14.73</v>
      </c>
      <c r="G601">
        <v>6583100</v>
      </c>
      <c r="H601">
        <v>9440</v>
      </c>
      <c r="I601">
        <v>1002</v>
      </c>
      <c r="K601" s="130" t="s">
        <v>895</v>
      </c>
      <c r="M601" s="130"/>
      <c r="N601">
        <v>0</v>
      </c>
      <c r="O601">
        <v>-2.74</v>
      </c>
      <c r="P601">
        <v>-12.45</v>
      </c>
      <c r="Q601">
        <v>-2.5099999999999998</v>
      </c>
      <c r="R601" s="130"/>
      <c r="S601">
        <v>33.01</v>
      </c>
      <c r="T601" s="130"/>
      <c r="X601" s="130"/>
    </row>
    <row r="602" spans="1:24" x14ac:dyDescent="0.25">
      <c r="A602" s="130" t="s">
        <v>245</v>
      </c>
      <c r="B602">
        <v>600</v>
      </c>
      <c r="C602" s="130" t="s">
        <v>881</v>
      </c>
      <c r="D602" s="130" t="s">
        <v>6</v>
      </c>
      <c r="E602">
        <v>11.7</v>
      </c>
      <c r="F602">
        <v>-3.31</v>
      </c>
      <c r="G602">
        <v>373900</v>
      </c>
      <c r="H602">
        <v>4375</v>
      </c>
      <c r="I602">
        <v>3626</v>
      </c>
      <c r="J602">
        <v>10.62</v>
      </c>
      <c r="K602" s="130" t="s">
        <v>3172</v>
      </c>
      <c r="M602" s="130" t="s">
        <v>883</v>
      </c>
      <c r="N602">
        <v>1.1000000000000001</v>
      </c>
      <c r="O602">
        <v>17.09</v>
      </c>
      <c r="P602">
        <v>20.22</v>
      </c>
      <c r="Q602">
        <v>13.86</v>
      </c>
      <c r="R602" s="130" t="s">
        <v>3621</v>
      </c>
      <c r="S602">
        <v>44.03</v>
      </c>
      <c r="T602" s="130"/>
      <c r="U602">
        <v>268</v>
      </c>
      <c r="V602">
        <v>224</v>
      </c>
      <c r="W602">
        <v>-0.38</v>
      </c>
      <c r="X602" s="130"/>
    </row>
    <row r="603" spans="1:24" x14ac:dyDescent="0.25">
      <c r="A603" s="130" t="s">
        <v>244</v>
      </c>
      <c r="B603">
        <v>601</v>
      </c>
      <c r="C603" s="130" t="s">
        <v>890</v>
      </c>
      <c r="D603" s="130" t="s">
        <v>6</v>
      </c>
      <c r="E603">
        <v>28.5</v>
      </c>
      <c r="F603">
        <v>0</v>
      </c>
      <c r="G603">
        <v>1100</v>
      </c>
      <c r="H603">
        <v>31</v>
      </c>
      <c r="I603">
        <v>7578</v>
      </c>
      <c r="J603">
        <v>207.23</v>
      </c>
      <c r="K603" s="130" t="s">
        <v>953</v>
      </c>
      <c r="M603" s="130" t="s">
        <v>1321</v>
      </c>
      <c r="N603">
        <v>0.14000000000000001</v>
      </c>
      <c r="O603">
        <v>1.04</v>
      </c>
      <c r="P603">
        <v>0.41</v>
      </c>
      <c r="Q603">
        <v>1.07</v>
      </c>
      <c r="R603" s="130" t="s">
        <v>1761</v>
      </c>
      <c r="S603">
        <v>14.19</v>
      </c>
      <c r="T603" s="130"/>
      <c r="U603">
        <v>1158</v>
      </c>
      <c r="V603">
        <v>1183</v>
      </c>
      <c r="W603">
        <v>-3.63</v>
      </c>
      <c r="X603" s="130"/>
    </row>
    <row r="604" spans="1:24" x14ac:dyDescent="0.25">
      <c r="A604" s="130" t="s">
        <v>243</v>
      </c>
      <c r="B604">
        <v>602</v>
      </c>
      <c r="C604" s="130" t="s">
        <v>881</v>
      </c>
      <c r="D604" s="130" t="s">
        <v>6</v>
      </c>
      <c r="E604">
        <v>9.0500000000000007</v>
      </c>
      <c r="F604">
        <v>0.56000000000000005</v>
      </c>
      <c r="G604">
        <v>7400</v>
      </c>
      <c r="H604">
        <v>67</v>
      </c>
      <c r="I604">
        <v>2443</v>
      </c>
      <c r="J604">
        <v>12.73</v>
      </c>
      <c r="K604" s="130" t="s">
        <v>3237</v>
      </c>
      <c r="M604" s="130" t="s">
        <v>1824</v>
      </c>
      <c r="N604">
        <v>0.71</v>
      </c>
      <c r="O604">
        <v>11.13</v>
      </c>
      <c r="P604">
        <v>10.33</v>
      </c>
      <c r="Q604">
        <v>4.03</v>
      </c>
      <c r="R604" s="130" t="s">
        <v>3238</v>
      </c>
      <c r="S604">
        <v>22.71</v>
      </c>
      <c r="T604" s="130"/>
      <c r="U604">
        <v>504</v>
      </c>
      <c r="V604">
        <v>378</v>
      </c>
      <c r="W604">
        <v>0.11</v>
      </c>
      <c r="X604" s="130"/>
    </row>
    <row r="605" spans="1:24" x14ac:dyDescent="0.25">
      <c r="A605" s="130" t="s">
        <v>242</v>
      </c>
      <c r="B605">
        <v>603</v>
      </c>
      <c r="C605" s="130" t="s">
        <v>881</v>
      </c>
      <c r="D605" s="130" t="s">
        <v>6</v>
      </c>
      <c r="E605">
        <v>9.9</v>
      </c>
      <c r="F605">
        <v>5.32</v>
      </c>
      <c r="G605">
        <v>4477300</v>
      </c>
      <c r="H605">
        <v>44689</v>
      </c>
      <c r="I605">
        <v>11250</v>
      </c>
      <c r="J605">
        <v>14.41</v>
      </c>
      <c r="K605" s="130" t="s">
        <v>1907</v>
      </c>
      <c r="M605" s="130" t="s">
        <v>908</v>
      </c>
      <c r="N605">
        <v>0.69</v>
      </c>
      <c r="O605">
        <v>7.2</v>
      </c>
      <c r="P605">
        <v>17.21</v>
      </c>
      <c r="Q605">
        <v>37.68</v>
      </c>
      <c r="R605" s="130" t="s">
        <v>992</v>
      </c>
      <c r="S605">
        <v>45.69</v>
      </c>
      <c r="T605" s="130"/>
      <c r="U605">
        <v>396</v>
      </c>
      <c r="V605">
        <v>568</v>
      </c>
      <c r="W605">
        <v>0.52</v>
      </c>
      <c r="X605" s="130"/>
    </row>
    <row r="606" spans="1:24" x14ac:dyDescent="0.25">
      <c r="A606" s="130" t="s">
        <v>2407</v>
      </c>
      <c r="B606">
        <v>604</v>
      </c>
      <c r="C606" s="130" t="s">
        <v>881</v>
      </c>
      <c r="D606" s="130" t="s">
        <v>232</v>
      </c>
      <c r="E606">
        <v>0</v>
      </c>
      <c r="F606">
        <v>0</v>
      </c>
      <c r="G606">
        <v>0</v>
      </c>
      <c r="H606">
        <v>0</v>
      </c>
      <c r="I606">
        <v>0</v>
      </c>
      <c r="K606" s="130"/>
      <c r="M606" s="130"/>
      <c r="N606">
        <v>0</v>
      </c>
      <c r="O606">
        <v>5.98</v>
      </c>
      <c r="P606">
        <v>9.15</v>
      </c>
      <c r="Q606">
        <v>144.93</v>
      </c>
      <c r="R606" s="130"/>
      <c r="S606">
        <v>44.33</v>
      </c>
      <c r="T606" s="130"/>
      <c r="X606" s="130"/>
    </row>
    <row r="607" spans="1:24" x14ac:dyDescent="0.25">
      <c r="A607" s="130" t="s">
        <v>241</v>
      </c>
      <c r="B607">
        <v>605</v>
      </c>
      <c r="C607" s="130" t="s">
        <v>890</v>
      </c>
      <c r="D607" s="130" t="s">
        <v>6</v>
      </c>
      <c r="E607">
        <v>2.82</v>
      </c>
      <c r="F607">
        <v>2.17</v>
      </c>
      <c r="G607">
        <v>189700</v>
      </c>
      <c r="H607">
        <v>529</v>
      </c>
      <c r="I607">
        <v>1805</v>
      </c>
      <c r="J607">
        <v>6.85</v>
      </c>
      <c r="K607" s="130" t="s">
        <v>889</v>
      </c>
      <c r="M607" s="130" t="s">
        <v>2383</v>
      </c>
      <c r="N607">
        <v>0.41</v>
      </c>
      <c r="O607">
        <v>8.69</v>
      </c>
      <c r="P607">
        <v>8.82</v>
      </c>
      <c r="Q607">
        <v>5.34</v>
      </c>
      <c r="R607" s="130" t="s">
        <v>3610</v>
      </c>
      <c r="S607">
        <v>38.82</v>
      </c>
      <c r="T607" s="130"/>
      <c r="U607">
        <v>421</v>
      </c>
      <c r="V607">
        <v>316</v>
      </c>
      <c r="W607">
        <v>-0.28000000000000003</v>
      </c>
      <c r="X607" s="130"/>
    </row>
    <row r="608" spans="1:24" x14ac:dyDescent="0.25">
      <c r="A608" s="130" t="s">
        <v>240</v>
      </c>
      <c r="B608">
        <v>606</v>
      </c>
      <c r="C608" s="130" t="s">
        <v>881</v>
      </c>
      <c r="D608" s="130" t="s">
        <v>6</v>
      </c>
      <c r="E608">
        <v>5.35</v>
      </c>
      <c r="F608">
        <v>0.94</v>
      </c>
      <c r="G608">
        <v>64000</v>
      </c>
      <c r="H608">
        <v>339</v>
      </c>
      <c r="I608">
        <v>2817</v>
      </c>
      <c r="K608" s="130" t="s">
        <v>893</v>
      </c>
      <c r="M608" s="130" t="s">
        <v>888</v>
      </c>
      <c r="N608">
        <v>0</v>
      </c>
      <c r="O608">
        <v>1.42</v>
      </c>
      <c r="P608">
        <v>-1.65</v>
      </c>
      <c r="Q608">
        <v>-2.84</v>
      </c>
      <c r="R608" s="130" t="s">
        <v>980</v>
      </c>
      <c r="S608">
        <v>31.44</v>
      </c>
      <c r="T608" s="130"/>
      <c r="X608" s="130"/>
    </row>
    <row r="609" spans="1:24" x14ac:dyDescent="0.25">
      <c r="A609" s="130" t="s">
        <v>239</v>
      </c>
      <c r="B609">
        <v>607</v>
      </c>
      <c r="C609" s="130" t="s">
        <v>881</v>
      </c>
      <c r="D609" s="130" t="s">
        <v>6</v>
      </c>
      <c r="E609">
        <v>23</v>
      </c>
      <c r="F609">
        <v>0.88</v>
      </c>
      <c r="G609">
        <v>12096200</v>
      </c>
      <c r="H609">
        <v>277542</v>
      </c>
      <c r="I609">
        <v>35328</v>
      </c>
      <c r="J609">
        <v>3.1</v>
      </c>
      <c r="K609" s="130" t="s">
        <v>3186</v>
      </c>
      <c r="M609" s="130" t="s">
        <v>1052</v>
      </c>
      <c r="N609">
        <v>7.43</v>
      </c>
      <c r="O609">
        <v>18.350000000000001</v>
      </c>
      <c r="P609">
        <v>24.7</v>
      </c>
      <c r="Q609">
        <v>7.05</v>
      </c>
      <c r="R609" s="130" t="s">
        <v>2883</v>
      </c>
      <c r="S609">
        <v>55.54</v>
      </c>
      <c r="T609" s="130"/>
      <c r="U609">
        <v>94</v>
      </c>
      <c r="V609">
        <v>82</v>
      </c>
      <c r="W609">
        <v>-0.04</v>
      </c>
      <c r="X609" s="130"/>
    </row>
    <row r="610" spans="1:24" x14ac:dyDescent="0.25">
      <c r="A610" s="130" t="s">
        <v>238</v>
      </c>
      <c r="B610">
        <v>608</v>
      </c>
      <c r="C610" s="130" t="s">
        <v>881</v>
      </c>
      <c r="D610" s="130" t="s">
        <v>6</v>
      </c>
      <c r="E610">
        <v>167.5</v>
      </c>
      <c r="F610">
        <v>0</v>
      </c>
      <c r="G610">
        <v>23200</v>
      </c>
      <c r="H610">
        <v>3888</v>
      </c>
      <c r="I610">
        <v>12835</v>
      </c>
      <c r="J610">
        <v>7.98</v>
      </c>
      <c r="K610" s="130" t="s">
        <v>1407</v>
      </c>
      <c r="M610" s="130" t="s">
        <v>1067</v>
      </c>
      <c r="N610">
        <v>20.99</v>
      </c>
      <c r="O610">
        <v>9.2899999999999991</v>
      </c>
      <c r="P610">
        <v>8.5500000000000007</v>
      </c>
      <c r="Q610">
        <v>10.65</v>
      </c>
      <c r="R610" s="130" t="s">
        <v>2398</v>
      </c>
      <c r="S610">
        <v>34.299999999999997</v>
      </c>
      <c r="T610" s="130"/>
      <c r="U610">
        <v>454</v>
      </c>
      <c r="V610">
        <v>322</v>
      </c>
      <c r="W610">
        <v>-1.65</v>
      </c>
      <c r="X610" s="130"/>
    </row>
    <row r="611" spans="1:24" x14ac:dyDescent="0.25">
      <c r="A611" s="130" t="s">
        <v>237</v>
      </c>
      <c r="B611">
        <v>609</v>
      </c>
      <c r="C611" s="130" t="s">
        <v>881</v>
      </c>
      <c r="D611" s="130" t="s">
        <v>6</v>
      </c>
      <c r="E611">
        <v>4.18</v>
      </c>
      <c r="F611">
        <v>2.4500000000000002</v>
      </c>
      <c r="G611">
        <v>38924800</v>
      </c>
      <c r="H611">
        <v>161576</v>
      </c>
      <c r="I611">
        <v>49769</v>
      </c>
      <c r="J611">
        <v>17.88</v>
      </c>
      <c r="K611" s="130" t="s">
        <v>2667</v>
      </c>
      <c r="M611" s="130"/>
      <c r="N611">
        <v>0.23</v>
      </c>
      <c r="O611">
        <v>13.46</v>
      </c>
      <c r="P611">
        <v>54.5</v>
      </c>
      <c r="Q611">
        <v>10.3</v>
      </c>
      <c r="R611" s="130"/>
      <c r="S611">
        <v>28.84</v>
      </c>
      <c r="T611" s="130"/>
      <c r="U611">
        <v>300</v>
      </c>
      <c r="V611">
        <v>414</v>
      </c>
      <c r="W611">
        <v>-0.63</v>
      </c>
      <c r="X611" s="130"/>
    </row>
    <row r="612" spans="1:24" x14ac:dyDescent="0.25">
      <c r="A612" s="130" t="s">
        <v>236</v>
      </c>
      <c r="B612">
        <v>610</v>
      </c>
      <c r="C612" s="130" t="s">
        <v>884</v>
      </c>
      <c r="D612" s="130" t="s">
        <v>6</v>
      </c>
      <c r="E612">
        <v>0.8</v>
      </c>
      <c r="F612">
        <v>0</v>
      </c>
      <c r="G612">
        <v>664900</v>
      </c>
      <c r="H612">
        <v>532</v>
      </c>
      <c r="I612">
        <v>454</v>
      </c>
      <c r="K612" s="130" t="s">
        <v>1035</v>
      </c>
      <c r="M612" s="130"/>
      <c r="N612">
        <v>0</v>
      </c>
      <c r="O612">
        <v>0.45</v>
      </c>
      <c r="P612">
        <v>-0.22</v>
      </c>
      <c r="Q612">
        <v>-1.96</v>
      </c>
      <c r="R612" s="130"/>
      <c r="S612">
        <v>24.87</v>
      </c>
      <c r="T612" s="130"/>
      <c r="X612" s="130"/>
    </row>
    <row r="613" spans="1:24" x14ac:dyDescent="0.25">
      <c r="A613" s="130" t="s">
        <v>235</v>
      </c>
      <c r="B613">
        <v>611</v>
      </c>
      <c r="C613" s="130" t="s">
        <v>890</v>
      </c>
      <c r="D613" s="130" t="s">
        <v>6</v>
      </c>
      <c r="E613">
        <v>12.9</v>
      </c>
      <c r="F613">
        <v>3.2</v>
      </c>
      <c r="G613">
        <v>3753500</v>
      </c>
      <c r="H613">
        <v>47625</v>
      </c>
      <c r="I613">
        <v>19674</v>
      </c>
      <c r="J613">
        <v>27.68</v>
      </c>
      <c r="K613" s="130" t="s">
        <v>998</v>
      </c>
      <c r="M613" s="130" t="s">
        <v>883</v>
      </c>
      <c r="N613">
        <v>0.47</v>
      </c>
      <c r="O613">
        <v>2.0099999999999998</v>
      </c>
      <c r="P613">
        <v>4.51</v>
      </c>
      <c r="Q613">
        <v>2.58</v>
      </c>
      <c r="R613" s="130" t="s">
        <v>973</v>
      </c>
      <c r="S613">
        <v>65.73</v>
      </c>
      <c r="T613" s="130"/>
      <c r="U613">
        <v>900</v>
      </c>
      <c r="V613">
        <v>978</v>
      </c>
      <c r="W613">
        <v>-0.16</v>
      </c>
      <c r="X613" s="130"/>
    </row>
    <row r="614" spans="1:24" x14ac:dyDescent="0.25">
      <c r="A614" s="130" t="s">
        <v>1416</v>
      </c>
      <c r="B614">
        <v>612</v>
      </c>
      <c r="C614" s="130" t="s">
        <v>884</v>
      </c>
      <c r="D614" s="130" t="s">
        <v>6</v>
      </c>
      <c r="E614">
        <v>2.1800000000000002</v>
      </c>
      <c r="F614">
        <v>0.93</v>
      </c>
      <c r="G614">
        <v>910300</v>
      </c>
      <c r="H614">
        <v>1961</v>
      </c>
      <c r="I614">
        <v>1581</v>
      </c>
      <c r="J614">
        <v>18.670000000000002</v>
      </c>
      <c r="K614" s="130" t="s">
        <v>1002</v>
      </c>
      <c r="M614" s="130" t="s">
        <v>880</v>
      </c>
      <c r="N614">
        <v>0.12</v>
      </c>
      <c r="O614">
        <v>5.66</v>
      </c>
      <c r="P614">
        <v>8.3699999999999992</v>
      </c>
      <c r="Q614">
        <v>4.4800000000000004</v>
      </c>
      <c r="R614" s="130" t="s">
        <v>1071</v>
      </c>
      <c r="S614">
        <v>44.08</v>
      </c>
      <c r="T614" s="130"/>
      <c r="U614">
        <v>666</v>
      </c>
      <c r="V614">
        <v>693</v>
      </c>
      <c r="X614" s="130"/>
    </row>
    <row r="615" spans="1:24" x14ac:dyDescent="0.25">
      <c r="A615" s="130" t="s">
        <v>234</v>
      </c>
      <c r="B615">
        <v>613</v>
      </c>
      <c r="C615" s="130" t="s">
        <v>884</v>
      </c>
      <c r="D615" s="130" t="s">
        <v>6</v>
      </c>
      <c r="E615">
        <v>18</v>
      </c>
      <c r="F615">
        <v>-3.23</v>
      </c>
      <c r="G615">
        <v>24738800</v>
      </c>
      <c r="H615">
        <v>446399</v>
      </c>
      <c r="I615">
        <v>51539</v>
      </c>
      <c r="J615">
        <v>3.5</v>
      </c>
      <c r="K615" s="130" t="s">
        <v>1068</v>
      </c>
      <c r="M615" s="130" t="s">
        <v>1052</v>
      </c>
      <c r="N615">
        <v>5.14</v>
      </c>
      <c r="O615">
        <v>30.98</v>
      </c>
      <c r="P615">
        <v>36.549999999999997</v>
      </c>
      <c r="Q615">
        <v>14.66</v>
      </c>
      <c r="R615" s="130" t="s">
        <v>3622</v>
      </c>
      <c r="S615">
        <v>34.590000000000003</v>
      </c>
      <c r="T615" s="130"/>
      <c r="U615">
        <v>42</v>
      </c>
      <c r="V615">
        <v>29</v>
      </c>
      <c r="X615" s="130"/>
    </row>
    <row r="616" spans="1:24" x14ac:dyDescent="0.25">
      <c r="A616" s="130" t="s">
        <v>233</v>
      </c>
      <c r="B616">
        <v>614</v>
      </c>
      <c r="C616" s="130" t="s">
        <v>881</v>
      </c>
      <c r="D616" s="130" t="s">
        <v>232</v>
      </c>
      <c r="E616">
        <v>0.01</v>
      </c>
      <c r="F616">
        <v>0</v>
      </c>
      <c r="G616">
        <v>0</v>
      </c>
      <c r="H616">
        <v>0</v>
      </c>
      <c r="I616">
        <v>160</v>
      </c>
      <c r="K616" s="130" t="s">
        <v>927</v>
      </c>
      <c r="L616">
        <v>0.18</v>
      </c>
      <c r="M616" s="130"/>
      <c r="N616">
        <v>0.01</v>
      </c>
      <c r="O616">
        <v>16.170000000000002</v>
      </c>
      <c r="P616">
        <v>15.75</v>
      </c>
      <c r="Q616">
        <v>3.64</v>
      </c>
      <c r="R616" s="130"/>
      <c r="S616">
        <v>73.98</v>
      </c>
      <c r="T616" s="130"/>
      <c r="X616" s="130"/>
    </row>
    <row r="617" spans="1:24" x14ac:dyDescent="0.25">
      <c r="A617" s="130" t="s">
        <v>231</v>
      </c>
      <c r="B617">
        <v>615</v>
      </c>
      <c r="C617" s="130" t="s">
        <v>890</v>
      </c>
      <c r="D617" s="130" t="s">
        <v>6</v>
      </c>
      <c r="E617">
        <v>4.76</v>
      </c>
      <c r="F617">
        <v>-0.42</v>
      </c>
      <c r="G617">
        <v>215700</v>
      </c>
      <c r="H617">
        <v>1007</v>
      </c>
      <c r="I617">
        <v>1276</v>
      </c>
      <c r="J617">
        <v>19.88</v>
      </c>
      <c r="K617" s="130" t="s">
        <v>1994</v>
      </c>
      <c r="M617" s="130" t="s">
        <v>918</v>
      </c>
      <c r="N617">
        <v>0.24</v>
      </c>
      <c r="O617">
        <v>11.67</v>
      </c>
      <c r="P617">
        <v>19.66</v>
      </c>
      <c r="Q617">
        <v>9.64</v>
      </c>
      <c r="R617" s="130" t="s">
        <v>1052</v>
      </c>
      <c r="S617">
        <v>19.579999999999998</v>
      </c>
      <c r="T617" s="130"/>
      <c r="U617">
        <v>442</v>
      </c>
      <c r="V617">
        <v>490</v>
      </c>
      <c r="W617">
        <v>1.1599999999999999</v>
      </c>
      <c r="X617" s="130"/>
    </row>
    <row r="618" spans="1:24" x14ac:dyDescent="0.25">
      <c r="A618" s="130" t="s">
        <v>1417</v>
      </c>
      <c r="B618">
        <v>616</v>
      </c>
      <c r="C618" s="130" t="s">
        <v>881</v>
      </c>
      <c r="D618" s="130" t="s">
        <v>95</v>
      </c>
      <c r="E618">
        <v>0.04</v>
      </c>
      <c r="F618">
        <v>0</v>
      </c>
      <c r="G618">
        <v>26772700</v>
      </c>
      <c r="H618">
        <v>1232</v>
      </c>
      <c r="I618">
        <v>1079</v>
      </c>
      <c r="K618" s="130" t="s">
        <v>973</v>
      </c>
      <c r="M618" s="130"/>
      <c r="N618">
        <v>0</v>
      </c>
      <c r="O618">
        <v>-6.14</v>
      </c>
      <c r="P618">
        <v>-15.12</v>
      </c>
      <c r="Q618">
        <v>-39.42</v>
      </c>
      <c r="R618" s="130"/>
      <c r="S618">
        <v>68.81</v>
      </c>
      <c r="T618" s="130"/>
      <c r="X618" s="130"/>
    </row>
    <row r="619" spans="1:24" x14ac:dyDescent="0.25">
      <c r="A619" s="130" t="s">
        <v>230</v>
      </c>
      <c r="B619">
        <v>617</v>
      </c>
      <c r="C619" s="130" t="s">
        <v>890</v>
      </c>
      <c r="D619" s="130" t="s">
        <v>6</v>
      </c>
      <c r="E619">
        <v>4.16</v>
      </c>
      <c r="F619">
        <v>1.96</v>
      </c>
      <c r="G619">
        <v>2218200</v>
      </c>
      <c r="H619">
        <v>9244</v>
      </c>
      <c r="I619">
        <v>6759</v>
      </c>
      <c r="J619">
        <v>20.76</v>
      </c>
      <c r="K619" s="130" t="s">
        <v>1022</v>
      </c>
      <c r="M619" s="130"/>
      <c r="N619">
        <v>0.2</v>
      </c>
      <c r="O619">
        <v>4.0599999999999996</v>
      </c>
      <c r="P619">
        <v>4.24</v>
      </c>
      <c r="Q619">
        <v>10.45</v>
      </c>
      <c r="R619" s="130"/>
      <c r="S619">
        <v>74.260000000000005</v>
      </c>
      <c r="T619" s="130"/>
      <c r="U619">
        <v>823</v>
      </c>
      <c r="V619">
        <v>804</v>
      </c>
      <c r="W619">
        <v>-0.08</v>
      </c>
      <c r="X619" s="130"/>
    </row>
    <row r="620" spans="1:24" x14ac:dyDescent="0.25">
      <c r="A620" s="130" t="s">
        <v>229</v>
      </c>
      <c r="B620">
        <v>618</v>
      </c>
      <c r="C620" s="130" t="s">
        <v>881</v>
      </c>
      <c r="D620" s="130" t="s">
        <v>6</v>
      </c>
      <c r="E620">
        <v>30.25</v>
      </c>
      <c r="F620">
        <v>6.14</v>
      </c>
      <c r="G620">
        <v>48600</v>
      </c>
      <c r="H620">
        <v>1434</v>
      </c>
      <c r="I620">
        <v>9075</v>
      </c>
      <c r="J620">
        <v>15.09</v>
      </c>
      <c r="K620" s="130" t="s">
        <v>1028</v>
      </c>
      <c r="M620" s="130" t="s">
        <v>882</v>
      </c>
      <c r="N620">
        <v>2</v>
      </c>
      <c r="O620">
        <v>3.25</v>
      </c>
      <c r="P620">
        <v>2.7</v>
      </c>
      <c r="Q620">
        <v>14.31</v>
      </c>
      <c r="R620" s="130" t="s">
        <v>1991</v>
      </c>
      <c r="S620">
        <v>57.38</v>
      </c>
      <c r="T620" s="130"/>
      <c r="U620">
        <v>775</v>
      </c>
      <c r="V620">
        <v>747</v>
      </c>
      <c r="W620">
        <v>-3.45</v>
      </c>
      <c r="X620" s="130"/>
    </row>
    <row r="621" spans="1:24" x14ac:dyDescent="0.25">
      <c r="A621" s="130" t="s">
        <v>228</v>
      </c>
      <c r="B621">
        <v>619</v>
      </c>
      <c r="C621" s="130" t="s">
        <v>881</v>
      </c>
      <c r="D621" s="130" t="s">
        <v>6</v>
      </c>
      <c r="E621">
        <v>5.3</v>
      </c>
      <c r="F621">
        <v>2.91</v>
      </c>
      <c r="G621">
        <v>1394200</v>
      </c>
      <c r="H621">
        <v>7309</v>
      </c>
      <c r="I621">
        <v>3418</v>
      </c>
      <c r="J621">
        <v>16.38</v>
      </c>
      <c r="K621" s="130" t="s">
        <v>2285</v>
      </c>
      <c r="M621" s="130" t="s">
        <v>906</v>
      </c>
      <c r="N621">
        <v>0.32</v>
      </c>
      <c r="O621">
        <v>16.16</v>
      </c>
      <c r="P621">
        <v>18.760000000000002</v>
      </c>
      <c r="Q621">
        <v>4.33</v>
      </c>
      <c r="R621" s="130" t="s">
        <v>2167</v>
      </c>
      <c r="S621">
        <v>26.49</v>
      </c>
      <c r="T621" s="130"/>
      <c r="U621">
        <v>396</v>
      </c>
      <c r="V621">
        <v>342</v>
      </c>
      <c r="W621">
        <v>-0.14000000000000001</v>
      </c>
      <c r="X621" s="130"/>
    </row>
    <row r="622" spans="1:24" x14ac:dyDescent="0.25">
      <c r="A622" s="130" t="s">
        <v>227</v>
      </c>
      <c r="B622">
        <v>620</v>
      </c>
      <c r="C622" s="130" t="s">
        <v>881</v>
      </c>
      <c r="D622" s="130" t="s">
        <v>6</v>
      </c>
      <c r="E622">
        <v>0.81</v>
      </c>
      <c r="F622">
        <v>0</v>
      </c>
      <c r="G622">
        <v>39456800</v>
      </c>
      <c r="H622">
        <v>32257</v>
      </c>
      <c r="I622">
        <v>22153</v>
      </c>
      <c r="J622">
        <v>10.65</v>
      </c>
      <c r="K622" s="130" t="s">
        <v>1411</v>
      </c>
      <c r="M622" s="130" t="s">
        <v>908</v>
      </c>
      <c r="N622">
        <v>0.08</v>
      </c>
      <c r="O622">
        <v>6.35</v>
      </c>
      <c r="P622">
        <v>13.24</v>
      </c>
      <c r="Q622">
        <v>30.09</v>
      </c>
      <c r="R622" s="130" t="s">
        <v>3186</v>
      </c>
      <c r="S622">
        <v>63.05</v>
      </c>
      <c r="T622" s="130"/>
      <c r="U622">
        <v>380</v>
      </c>
      <c r="V622">
        <v>504</v>
      </c>
      <c r="W622">
        <v>0.09</v>
      </c>
      <c r="X622" s="130"/>
    </row>
    <row r="623" spans="1:24" x14ac:dyDescent="0.25">
      <c r="A623" s="130" t="s">
        <v>226</v>
      </c>
      <c r="B623">
        <v>621</v>
      </c>
      <c r="C623" s="130" t="s">
        <v>881</v>
      </c>
      <c r="D623" s="130" t="s">
        <v>6</v>
      </c>
      <c r="E623">
        <v>3.32</v>
      </c>
      <c r="F623">
        <v>1.22</v>
      </c>
      <c r="G623">
        <v>3476900</v>
      </c>
      <c r="H623">
        <v>11495</v>
      </c>
      <c r="I623">
        <v>3652</v>
      </c>
      <c r="J623">
        <v>12.52</v>
      </c>
      <c r="K623" s="130" t="s">
        <v>1009</v>
      </c>
      <c r="M623" s="130" t="s">
        <v>904</v>
      </c>
      <c r="N623">
        <v>0.27</v>
      </c>
      <c r="O623">
        <v>5.64</v>
      </c>
      <c r="P623">
        <v>7.33</v>
      </c>
      <c r="Q623">
        <v>1.78</v>
      </c>
      <c r="R623" s="130" t="s">
        <v>3250</v>
      </c>
      <c r="S623">
        <v>53.88</v>
      </c>
      <c r="T623" s="130"/>
      <c r="U623">
        <v>589</v>
      </c>
      <c r="V623">
        <v>588</v>
      </c>
      <c r="W623">
        <v>0.88</v>
      </c>
      <c r="X623" s="130"/>
    </row>
    <row r="624" spans="1:24" x14ac:dyDescent="0.25">
      <c r="A624" s="130" t="s">
        <v>225</v>
      </c>
      <c r="B624">
        <v>622</v>
      </c>
      <c r="C624" s="130" t="s">
        <v>881</v>
      </c>
      <c r="D624" s="130" t="s">
        <v>6</v>
      </c>
      <c r="E624">
        <v>3.78</v>
      </c>
      <c r="F624">
        <v>0</v>
      </c>
      <c r="G624">
        <v>1500</v>
      </c>
      <c r="H624">
        <v>6</v>
      </c>
      <c r="I624">
        <v>1134</v>
      </c>
      <c r="J624">
        <v>22.16</v>
      </c>
      <c r="K624" s="130" t="s">
        <v>948</v>
      </c>
      <c r="M624" s="130"/>
      <c r="N624">
        <v>0.17</v>
      </c>
      <c r="O624">
        <v>3.95</v>
      </c>
      <c r="P624">
        <v>8.2899999999999991</v>
      </c>
      <c r="Q624">
        <v>4.29</v>
      </c>
      <c r="R624" s="130" t="s">
        <v>2293</v>
      </c>
      <c r="S624">
        <v>21.56</v>
      </c>
      <c r="T624" s="130"/>
      <c r="U624">
        <v>727</v>
      </c>
      <c r="V624">
        <v>829</v>
      </c>
      <c r="W624">
        <v>-0.98</v>
      </c>
      <c r="X624" s="130"/>
    </row>
    <row r="625" spans="1:24" x14ac:dyDescent="0.25">
      <c r="A625" s="130" t="s">
        <v>224</v>
      </c>
      <c r="B625">
        <v>623</v>
      </c>
      <c r="C625" s="130" t="s">
        <v>890</v>
      </c>
      <c r="D625" s="130" t="s">
        <v>6</v>
      </c>
      <c r="E625">
        <v>408</v>
      </c>
      <c r="F625">
        <v>0.49</v>
      </c>
      <c r="G625">
        <v>700</v>
      </c>
      <c r="H625">
        <v>285</v>
      </c>
      <c r="I625">
        <v>40800</v>
      </c>
      <c r="J625">
        <v>22</v>
      </c>
      <c r="K625" s="130" t="s">
        <v>996</v>
      </c>
      <c r="M625" s="130" t="s">
        <v>1015</v>
      </c>
      <c r="N625">
        <v>18.55</v>
      </c>
      <c r="O625">
        <v>17.23</v>
      </c>
      <c r="P625">
        <v>18.46</v>
      </c>
      <c r="Q625">
        <v>21</v>
      </c>
      <c r="R625" s="130" t="s">
        <v>1919</v>
      </c>
      <c r="S625">
        <v>4.2300000000000004</v>
      </c>
      <c r="T625" s="130"/>
      <c r="U625">
        <v>494</v>
      </c>
      <c r="V625">
        <v>428</v>
      </c>
      <c r="W625">
        <v>1.61</v>
      </c>
      <c r="X625" s="130"/>
    </row>
    <row r="626" spans="1:24" x14ac:dyDescent="0.25">
      <c r="A626" s="130" t="s">
        <v>223</v>
      </c>
      <c r="B626">
        <v>624</v>
      </c>
      <c r="C626" s="130" t="s">
        <v>881</v>
      </c>
      <c r="D626" s="130" t="s">
        <v>6</v>
      </c>
      <c r="E626">
        <v>7.3</v>
      </c>
      <c r="F626">
        <v>6.57</v>
      </c>
      <c r="G626">
        <v>6067600</v>
      </c>
      <c r="H626">
        <v>43494</v>
      </c>
      <c r="I626">
        <v>15845</v>
      </c>
      <c r="J626">
        <v>10.33</v>
      </c>
      <c r="K626" s="130" t="s">
        <v>3559</v>
      </c>
      <c r="M626" s="130" t="s">
        <v>2383</v>
      </c>
      <c r="N626">
        <v>0.71</v>
      </c>
      <c r="O626">
        <v>11.83</v>
      </c>
      <c r="P626">
        <v>31.63</v>
      </c>
      <c r="Q626">
        <v>4.58</v>
      </c>
      <c r="R626" s="130" t="s">
        <v>3188</v>
      </c>
      <c r="S626">
        <v>18.559999999999999</v>
      </c>
      <c r="T626" s="130"/>
      <c r="U626">
        <v>181</v>
      </c>
      <c r="V626">
        <v>301</v>
      </c>
      <c r="W626">
        <v>-0.52</v>
      </c>
      <c r="X626" s="130"/>
    </row>
    <row r="627" spans="1:24" x14ac:dyDescent="0.25">
      <c r="A627" s="130" t="s">
        <v>222</v>
      </c>
      <c r="B627">
        <v>625</v>
      </c>
      <c r="C627" s="130" t="s">
        <v>881</v>
      </c>
      <c r="D627" s="130" t="s">
        <v>6</v>
      </c>
      <c r="E627">
        <v>3.44</v>
      </c>
      <c r="F627">
        <v>8.18</v>
      </c>
      <c r="G627">
        <v>13558600</v>
      </c>
      <c r="H627">
        <v>45618</v>
      </c>
      <c r="I627">
        <v>2432</v>
      </c>
      <c r="J627">
        <v>20.37</v>
      </c>
      <c r="K627" s="130" t="s">
        <v>916</v>
      </c>
      <c r="M627" s="130" t="s">
        <v>934</v>
      </c>
      <c r="N627">
        <v>0.17</v>
      </c>
      <c r="O627">
        <v>4.43</v>
      </c>
      <c r="P627">
        <v>6.94</v>
      </c>
      <c r="Q627">
        <v>2.31</v>
      </c>
      <c r="R627" s="130" t="s">
        <v>948</v>
      </c>
      <c r="S627">
        <v>63.24</v>
      </c>
      <c r="T627" s="130"/>
      <c r="U627">
        <v>746</v>
      </c>
      <c r="V627">
        <v>780</v>
      </c>
      <c r="W627">
        <v>0.48</v>
      </c>
      <c r="X627" s="130"/>
    </row>
    <row r="628" spans="1:24" x14ac:dyDescent="0.25">
      <c r="A628" s="130" t="s">
        <v>2327</v>
      </c>
      <c r="B628">
        <v>626</v>
      </c>
      <c r="C628" s="130" t="s">
        <v>884</v>
      </c>
      <c r="D628" s="130" t="s">
        <v>6</v>
      </c>
      <c r="E628">
        <v>4.2</v>
      </c>
      <c r="F628">
        <v>3.45</v>
      </c>
      <c r="G628">
        <v>3006700</v>
      </c>
      <c r="H628">
        <v>12627</v>
      </c>
      <c r="I628">
        <v>2940</v>
      </c>
      <c r="J628">
        <v>43.69</v>
      </c>
      <c r="K628" s="130" t="s">
        <v>955</v>
      </c>
      <c r="M628" s="130" t="s">
        <v>898</v>
      </c>
      <c r="N628">
        <v>0.1</v>
      </c>
      <c r="O628">
        <v>6.19</v>
      </c>
      <c r="P628">
        <v>6.16</v>
      </c>
      <c r="Q628">
        <v>4.09</v>
      </c>
      <c r="R628" s="130" t="s">
        <v>2355</v>
      </c>
      <c r="S628">
        <v>55.68</v>
      </c>
      <c r="T628" s="130"/>
      <c r="U628">
        <v>945</v>
      </c>
      <c r="V628">
        <v>870</v>
      </c>
      <c r="X628" s="130"/>
    </row>
    <row r="629" spans="1:24" x14ac:dyDescent="0.25">
      <c r="A629" s="130" t="s">
        <v>221</v>
      </c>
      <c r="B629">
        <v>627</v>
      </c>
      <c r="C629" s="130" t="s">
        <v>881</v>
      </c>
      <c r="D629" s="130" t="s">
        <v>6</v>
      </c>
      <c r="E629">
        <v>7</v>
      </c>
      <c r="F629">
        <v>-2.78</v>
      </c>
      <c r="G629">
        <v>742800</v>
      </c>
      <c r="H629">
        <v>5195</v>
      </c>
      <c r="I629">
        <v>3174</v>
      </c>
      <c r="J629">
        <v>21.71</v>
      </c>
      <c r="K629" s="130" t="s">
        <v>1004</v>
      </c>
      <c r="M629" s="130" t="s">
        <v>2000</v>
      </c>
      <c r="N629">
        <v>0.32</v>
      </c>
      <c r="O629">
        <v>18.21</v>
      </c>
      <c r="P629">
        <v>21.74</v>
      </c>
      <c r="Q629">
        <v>8.27</v>
      </c>
      <c r="R629" s="130" t="s">
        <v>2366</v>
      </c>
      <c r="S629">
        <v>25.59</v>
      </c>
      <c r="T629" s="130"/>
      <c r="U629">
        <v>454</v>
      </c>
      <c r="V629">
        <v>414</v>
      </c>
      <c r="W629">
        <v>5.7</v>
      </c>
      <c r="X629" s="130"/>
    </row>
    <row r="630" spans="1:24" x14ac:dyDescent="0.25">
      <c r="A630" s="130" t="s">
        <v>220</v>
      </c>
      <c r="B630">
        <v>628</v>
      </c>
      <c r="C630" s="130" t="s">
        <v>881</v>
      </c>
      <c r="D630" s="130" t="s">
        <v>6</v>
      </c>
      <c r="E630">
        <v>6.3</v>
      </c>
      <c r="F630">
        <v>1.61</v>
      </c>
      <c r="G630">
        <v>43100</v>
      </c>
      <c r="H630">
        <v>274</v>
      </c>
      <c r="I630">
        <v>2732</v>
      </c>
      <c r="J630">
        <v>21.24</v>
      </c>
      <c r="K630" s="130" t="s">
        <v>1993</v>
      </c>
      <c r="M630" s="130" t="s">
        <v>894</v>
      </c>
      <c r="N630">
        <v>0.3</v>
      </c>
      <c r="O630">
        <v>5.34</v>
      </c>
      <c r="P630">
        <v>5.17</v>
      </c>
      <c r="Q630">
        <v>8.44</v>
      </c>
      <c r="R630" s="130" t="s">
        <v>1066</v>
      </c>
      <c r="S630">
        <v>30.16</v>
      </c>
      <c r="T630" s="130"/>
      <c r="U630">
        <v>812</v>
      </c>
      <c r="V630">
        <v>752</v>
      </c>
      <c r="W630">
        <v>-0.16</v>
      </c>
      <c r="X630" s="130"/>
    </row>
    <row r="631" spans="1:24" x14ac:dyDescent="0.25">
      <c r="A631" s="130" t="s">
        <v>219</v>
      </c>
      <c r="B631">
        <v>629</v>
      </c>
      <c r="C631" s="130" t="s">
        <v>881</v>
      </c>
      <c r="D631" s="130" t="s">
        <v>6</v>
      </c>
      <c r="E631">
        <v>22.3</v>
      </c>
      <c r="F631">
        <v>8.25</v>
      </c>
      <c r="G631">
        <v>7824600</v>
      </c>
      <c r="H631">
        <v>171928</v>
      </c>
      <c r="I631">
        <v>18896</v>
      </c>
      <c r="J631">
        <v>21.06</v>
      </c>
      <c r="K631" s="130" t="s">
        <v>3201</v>
      </c>
      <c r="M631" s="130" t="s">
        <v>1824</v>
      </c>
      <c r="N631">
        <v>1.06</v>
      </c>
      <c r="O631">
        <v>10.32</v>
      </c>
      <c r="P631">
        <v>22.97</v>
      </c>
      <c r="Q631">
        <v>2.19</v>
      </c>
      <c r="R631" s="130" t="s">
        <v>3240</v>
      </c>
      <c r="S631">
        <v>25.3</v>
      </c>
      <c r="T631" s="130"/>
      <c r="U631">
        <v>432</v>
      </c>
      <c r="V631">
        <v>543</v>
      </c>
      <c r="W631">
        <v>1.52</v>
      </c>
      <c r="X631" s="130"/>
    </row>
    <row r="632" spans="1:24" x14ac:dyDescent="0.25">
      <c r="A632" s="130" t="s">
        <v>218</v>
      </c>
      <c r="B632">
        <v>630</v>
      </c>
      <c r="C632" s="130" t="s">
        <v>881</v>
      </c>
      <c r="D632" s="130" t="s">
        <v>6</v>
      </c>
      <c r="E632">
        <v>1.61</v>
      </c>
      <c r="F632">
        <v>0.63</v>
      </c>
      <c r="G632">
        <v>1054600</v>
      </c>
      <c r="H632">
        <v>1700</v>
      </c>
      <c r="I632">
        <v>2576</v>
      </c>
      <c r="K632" s="130" t="s">
        <v>1034</v>
      </c>
      <c r="M632" s="130" t="s">
        <v>888</v>
      </c>
      <c r="N632">
        <v>0</v>
      </c>
      <c r="O632">
        <v>-0.12</v>
      </c>
      <c r="P632">
        <v>-0.02</v>
      </c>
      <c r="Q632">
        <v>-8.7799999999999994</v>
      </c>
      <c r="R632" s="130" t="s">
        <v>1910</v>
      </c>
      <c r="S632">
        <v>66.459999999999994</v>
      </c>
      <c r="T632" s="130"/>
      <c r="X632" s="130"/>
    </row>
    <row r="633" spans="1:24" x14ac:dyDescent="0.25">
      <c r="A633" s="130" t="s">
        <v>217</v>
      </c>
      <c r="B633">
        <v>631</v>
      </c>
      <c r="C633" s="130" t="s">
        <v>881</v>
      </c>
      <c r="D633" s="130" t="s">
        <v>6</v>
      </c>
      <c r="E633">
        <v>7.05</v>
      </c>
      <c r="F633">
        <v>2.92</v>
      </c>
      <c r="G633">
        <v>989000</v>
      </c>
      <c r="H633">
        <v>6904</v>
      </c>
      <c r="I633">
        <v>4286</v>
      </c>
      <c r="J633">
        <v>18.82</v>
      </c>
      <c r="K633" s="130" t="s">
        <v>3583</v>
      </c>
      <c r="M633" s="130" t="s">
        <v>1019</v>
      </c>
      <c r="N633">
        <v>0.37</v>
      </c>
      <c r="O633">
        <v>25.87</v>
      </c>
      <c r="P633">
        <v>29.25</v>
      </c>
      <c r="Q633">
        <v>15.91</v>
      </c>
      <c r="R633" s="130" t="s">
        <v>1995</v>
      </c>
      <c r="S633">
        <v>66.39</v>
      </c>
      <c r="T633" s="130"/>
      <c r="U633">
        <v>356</v>
      </c>
      <c r="V633">
        <v>328</v>
      </c>
      <c r="W633">
        <v>0.6</v>
      </c>
      <c r="X633" s="130"/>
    </row>
    <row r="634" spans="1:24" x14ac:dyDescent="0.25">
      <c r="A634" s="130" t="s">
        <v>216</v>
      </c>
      <c r="B634">
        <v>632</v>
      </c>
      <c r="C634" s="130" t="s">
        <v>881</v>
      </c>
      <c r="D634" s="130" t="s">
        <v>6</v>
      </c>
      <c r="E634">
        <v>2</v>
      </c>
      <c r="F634">
        <v>0</v>
      </c>
      <c r="G634">
        <v>317300</v>
      </c>
      <c r="H634">
        <v>634</v>
      </c>
      <c r="I634">
        <v>2000</v>
      </c>
      <c r="K634" s="130" t="s">
        <v>895</v>
      </c>
      <c r="L634">
        <v>0.87</v>
      </c>
      <c r="M634" s="130"/>
      <c r="N634">
        <v>0</v>
      </c>
      <c r="O634">
        <v>-2.58</v>
      </c>
      <c r="P634">
        <v>-6.19</v>
      </c>
      <c r="Q634">
        <v>0.76</v>
      </c>
      <c r="R634" s="130" t="s">
        <v>938</v>
      </c>
      <c r="S634">
        <v>41.02</v>
      </c>
      <c r="T634" s="130"/>
      <c r="X634" s="130"/>
    </row>
    <row r="635" spans="1:24" x14ac:dyDescent="0.25">
      <c r="A635" s="130" t="s">
        <v>215</v>
      </c>
      <c r="B635">
        <v>633</v>
      </c>
      <c r="C635" s="130" t="s">
        <v>881</v>
      </c>
      <c r="D635" s="130" t="s">
        <v>6</v>
      </c>
      <c r="E635">
        <v>1.93</v>
      </c>
      <c r="F635">
        <v>7.22</v>
      </c>
      <c r="G635">
        <v>91616200</v>
      </c>
      <c r="H635">
        <v>172530</v>
      </c>
      <c r="I635">
        <v>1544</v>
      </c>
      <c r="J635">
        <v>17.72</v>
      </c>
      <c r="K635" s="130" t="s">
        <v>1024</v>
      </c>
      <c r="M635" s="130" t="s">
        <v>888</v>
      </c>
      <c r="N635">
        <v>0.11</v>
      </c>
      <c r="O635">
        <v>11.09</v>
      </c>
      <c r="P635">
        <v>9.41</v>
      </c>
      <c r="Q635">
        <v>7.32</v>
      </c>
      <c r="R635" s="130" t="s">
        <v>972</v>
      </c>
      <c r="S635">
        <v>48.2</v>
      </c>
      <c r="T635" s="130"/>
      <c r="U635">
        <v>623</v>
      </c>
      <c r="V635">
        <v>472</v>
      </c>
      <c r="W635">
        <v>0.82</v>
      </c>
      <c r="X635" s="130"/>
    </row>
    <row r="636" spans="1:24" x14ac:dyDescent="0.25">
      <c r="A636" s="130" t="s">
        <v>214</v>
      </c>
      <c r="B636">
        <v>634</v>
      </c>
      <c r="C636" s="130" t="s">
        <v>881</v>
      </c>
      <c r="D636" s="130" t="s">
        <v>6</v>
      </c>
      <c r="E636">
        <v>2.72</v>
      </c>
      <c r="F636">
        <v>1.49</v>
      </c>
      <c r="G636">
        <v>435900</v>
      </c>
      <c r="H636">
        <v>1185</v>
      </c>
      <c r="I636">
        <v>1120</v>
      </c>
      <c r="J636">
        <v>339.07</v>
      </c>
      <c r="K636" s="130" t="s">
        <v>1035</v>
      </c>
      <c r="M636" s="130" t="s">
        <v>908</v>
      </c>
      <c r="N636">
        <v>0.01</v>
      </c>
      <c r="O636">
        <v>3.47</v>
      </c>
      <c r="P636">
        <v>0.35</v>
      </c>
      <c r="Q636">
        <v>5.17</v>
      </c>
      <c r="R636" s="130" t="s">
        <v>1046</v>
      </c>
      <c r="S636">
        <v>45.41</v>
      </c>
      <c r="T636" s="130"/>
      <c r="U636">
        <v>1168</v>
      </c>
      <c r="V636">
        <v>1078</v>
      </c>
      <c r="W636">
        <v>32.83</v>
      </c>
      <c r="X636" s="130"/>
    </row>
    <row r="637" spans="1:24" x14ac:dyDescent="0.25">
      <c r="A637" s="130" t="s">
        <v>213</v>
      </c>
      <c r="B637">
        <v>635</v>
      </c>
      <c r="C637" s="130" t="s">
        <v>881</v>
      </c>
      <c r="D637" s="130" t="s">
        <v>6</v>
      </c>
      <c r="E637">
        <v>16</v>
      </c>
      <c r="F637">
        <v>1.27</v>
      </c>
      <c r="G637">
        <v>1725400</v>
      </c>
      <c r="H637">
        <v>27582</v>
      </c>
      <c r="I637">
        <v>25254</v>
      </c>
      <c r="J637">
        <v>12.54</v>
      </c>
      <c r="K637" s="130" t="s">
        <v>1770</v>
      </c>
      <c r="M637" s="130" t="s">
        <v>959</v>
      </c>
      <c r="N637">
        <v>1.28</v>
      </c>
      <c r="O637">
        <v>10.99</v>
      </c>
      <c r="P637">
        <v>13.29</v>
      </c>
      <c r="Q637">
        <v>3.02</v>
      </c>
      <c r="R637" s="130" t="s">
        <v>2651</v>
      </c>
      <c r="S637">
        <v>39.979999999999997</v>
      </c>
      <c r="T637" s="130"/>
      <c r="U637">
        <v>422</v>
      </c>
      <c r="V637">
        <v>379</v>
      </c>
      <c r="W637">
        <v>0.11</v>
      </c>
      <c r="X637" s="130"/>
    </row>
    <row r="638" spans="1:24" x14ac:dyDescent="0.25">
      <c r="A638" s="130" t="s">
        <v>212</v>
      </c>
      <c r="B638">
        <v>636</v>
      </c>
      <c r="C638" s="130" t="s">
        <v>890</v>
      </c>
      <c r="D638" s="130" t="s">
        <v>6</v>
      </c>
      <c r="E638">
        <v>6.6</v>
      </c>
      <c r="F638">
        <v>-8.9700000000000006</v>
      </c>
      <c r="G638">
        <v>3057300</v>
      </c>
      <c r="H638">
        <v>20204</v>
      </c>
      <c r="I638">
        <v>2178</v>
      </c>
      <c r="J638">
        <v>14.17</v>
      </c>
      <c r="K638" s="130" t="s">
        <v>1007</v>
      </c>
      <c r="M638" s="130" t="s">
        <v>906</v>
      </c>
      <c r="N638">
        <v>0.47</v>
      </c>
      <c r="O638">
        <v>4.78</v>
      </c>
      <c r="P638">
        <v>5.86</v>
      </c>
      <c r="Q638">
        <v>4.09</v>
      </c>
      <c r="R638" s="130" t="s">
        <v>3213</v>
      </c>
      <c r="S638">
        <v>44.39</v>
      </c>
      <c r="T638" s="130"/>
      <c r="U638">
        <v>677</v>
      </c>
      <c r="V638">
        <v>664</v>
      </c>
      <c r="W638">
        <v>-0.27</v>
      </c>
      <c r="X638" s="130"/>
    </row>
    <row r="639" spans="1:24" x14ac:dyDescent="0.25">
      <c r="A639" s="130" t="s">
        <v>211</v>
      </c>
      <c r="B639">
        <v>637</v>
      </c>
      <c r="C639" s="130" t="s">
        <v>881</v>
      </c>
      <c r="D639" s="130" t="s">
        <v>6</v>
      </c>
      <c r="E639">
        <v>38.25</v>
      </c>
      <c r="F639">
        <v>0.66</v>
      </c>
      <c r="G639">
        <v>3956800</v>
      </c>
      <c r="H639">
        <v>150877</v>
      </c>
      <c r="I639">
        <v>43821</v>
      </c>
      <c r="J639">
        <v>7.65</v>
      </c>
      <c r="K639" s="130" t="s">
        <v>983</v>
      </c>
      <c r="M639" s="130" t="s">
        <v>1017</v>
      </c>
      <c r="N639">
        <v>5</v>
      </c>
      <c r="O639">
        <v>6.01</v>
      </c>
      <c r="P639">
        <v>8.06</v>
      </c>
      <c r="Q639">
        <v>38.03</v>
      </c>
      <c r="R639" s="130" t="s">
        <v>3623</v>
      </c>
      <c r="S639">
        <v>76.17</v>
      </c>
      <c r="T639" s="130"/>
      <c r="U639">
        <v>460</v>
      </c>
      <c r="V639">
        <v>455</v>
      </c>
      <c r="W639">
        <v>0.35</v>
      </c>
      <c r="X639" s="130"/>
    </row>
    <row r="640" spans="1:24" x14ac:dyDescent="0.25">
      <c r="A640" s="130" t="s">
        <v>210</v>
      </c>
      <c r="B640">
        <v>638</v>
      </c>
      <c r="C640" s="130" t="s">
        <v>890</v>
      </c>
      <c r="D640" s="130" t="s">
        <v>6</v>
      </c>
      <c r="E640">
        <v>1.04</v>
      </c>
      <c r="F640">
        <v>4</v>
      </c>
      <c r="G640">
        <v>16507000</v>
      </c>
      <c r="H640">
        <v>17023</v>
      </c>
      <c r="I640">
        <v>1448</v>
      </c>
      <c r="J640">
        <v>19.100000000000001</v>
      </c>
      <c r="K640" s="130" t="s">
        <v>910</v>
      </c>
      <c r="M640" s="130"/>
      <c r="N640">
        <v>0.05</v>
      </c>
      <c r="O640">
        <v>9.5399999999999991</v>
      </c>
      <c r="P640">
        <v>9.18</v>
      </c>
      <c r="Q640">
        <v>6.59</v>
      </c>
      <c r="R640" s="130"/>
      <c r="S640">
        <v>61.77</v>
      </c>
      <c r="T640" s="130"/>
      <c r="U640">
        <v>648</v>
      </c>
      <c r="V640">
        <v>532</v>
      </c>
      <c r="W640">
        <v>-0.04</v>
      </c>
      <c r="X640" s="130"/>
    </row>
    <row r="641" spans="1:24" x14ac:dyDescent="0.25">
      <c r="A641" s="130" t="s">
        <v>209</v>
      </c>
      <c r="B641">
        <v>639</v>
      </c>
      <c r="C641" s="130" t="s">
        <v>881</v>
      </c>
      <c r="D641" s="130" t="s">
        <v>6</v>
      </c>
      <c r="E641">
        <v>33</v>
      </c>
      <c r="F641">
        <v>-3.65</v>
      </c>
      <c r="G641">
        <v>70900</v>
      </c>
      <c r="H641">
        <v>2358</v>
      </c>
      <c r="I641">
        <v>19296</v>
      </c>
      <c r="J641">
        <v>12.23</v>
      </c>
      <c r="K641" s="130" t="s">
        <v>1911</v>
      </c>
      <c r="M641" s="130" t="s">
        <v>947</v>
      </c>
      <c r="N641">
        <v>2.7</v>
      </c>
      <c r="O641">
        <v>16.170000000000002</v>
      </c>
      <c r="P641">
        <v>14.43</v>
      </c>
      <c r="Q641">
        <v>13.13</v>
      </c>
      <c r="R641" s="130" t="s">
        <v>3624</v>
      </c>
      <c r="S641">
        <v>7.56</v>
      </c>
      <c r="T641" s="130"/>
      <c r="U641">
        <v>384</v>
      </c>
      <c r="V641">
        <v>261</v>
      </c>
      <c r="W641">
        <v>-0.47</v>
      </c>
      <c r="X641" s="130"/>
    </row>
    <row r="642" spans="1:24" x14ac:dyDescent="0.25">
      <c r="A642" s="130" t="s">
        <v>208</v>
      </c>
      <c r="B642">
        <v>640</v>
      </c>
      <c r="C642" s="130" t="s">
        <v>881</v>
      </c>
      <c r="D642" s="130" t="s">
        <v>6</v>
      </c>
      <c r="E642">
        <v>4.1399999999999997</v>
      </c>
      <c r="F642">
        <v>6.15</v>
      </c>
      <c r="G642">
        <v>8000</v>
      </c>
      <c r="H642">
        <v>33</v>
      </c>
      <c r="I642">
        <v>437</v>
      </c>
      <c r="K642" s="130" t="s">
        <v>1772</v>
      </c>
      <c r="M642" s="130"/>
      <c r="N642">
        <v>0</v>
      </c>
      <c r="O642">
        <v>1.99</v>
      </c>
      <c r="P642">
        <v>-4.51</v>
      </c>
      <c r="Q642">
        <v>-3.06</v>
      </c>
      <c r="R642" s="130"/>
      <c r="S642">
        <v>58.99</v>
      </c>
      <c r="T642" s="130"/>
      <c r="X642" s="130"/>
    </row>
    <row r="643" spans="1:24" x14ac:dyDescent="0.25">
      <c r="A643" s="130" t="s">
        <v>207</v>
      </c>
      <c r="B643">
        <v>641</v>
      </c>
      <c r="C643" s="130" t="s">
        <v>881</v>
      </c>
      <c r="D643" s="130" t="s">
        <v>6</v>
      </c>
      <c r="E643">
        <v>1.58</v>
      </c>
      <c r="F643">
        <v>7.48</v>
      </c>
      <c r="G643">
        <v>9524500</v>
      </c>
      <c r="H643">
        <v>15183</v>
      </c>
      <c r="I643">
        <v>1206</v>
      </c>
      <c r="K643" s="130" t="s">
        <v>1824</v>
      </c>
      <c r="M643" s="130"/>
      <c r="N643">
        <v>0</v>
      </c>
      <c r="O643">
        <v>1.18</v>
      </c>
      <c r="P643">
        <v>-4.24</v>
      </c>
      <c r="Q643">
        <v>2.21</v>
      </c>
      <c r="R643" s="130"/>
      <c r="S643">
        <v>61.68</v>
      </c>
      <c r="T643" s="130"/>
      <c r="X643" s="130"/>
    </row>
    <row r="644" spans="1:24" x14ac:dyDescent="0.25">
      <c r="A644" s="130" t="s">
        <v>206</v>
      </c>
      <c r="B644">
        <v>642</v>
      </c>
      <c r="C644" s="130" t="s">
        <v>881</v>
      </c>
      <c r="D644" s="130" t="s">
        <v>6</v>
      </c>
      <c r="E644">
        <v>29.25</v>
      </c>
      <c r="F644">
        <v>0</v>
      </c>
      <c r="G644">
        <v>0</v>
      </c>
      <c r="H644">
        <v>0</v>
      </c>
      <c r="I644">
        <v>307</v>
      </c>
      <c r="J644">
        <v>69.959999999999994</v>
      </c>
      <c r="K644" s="130" t="s">
        <v>970</v>
      </c>
      <c r="M644" s="130" t="s">
        <v>944</v>
      </c>
      <c r="N644">
        <v>0.42</v>
      </c>
      <c r="O644">
        <v>1.1000000000000001</v>
      </c>
      <c r="P644">
        <v>0.83</v>
      </c>
      <c r="Q644">
        <v>0.74</v>
      </c>
      <c r="R644" s="130" t="s">
        <v>942</v>
      </c>
      <c r="S644">
        <v>25.99</v>
      </c>
      <c r="T644" s="130"/>
      <c r="U644">
        <v>1115</v>
      </c>
      <c r="V644">
        <v>1143</v>
      </c>
      <c r="W644">
        <v>-4.22</v>
      </c>
      <c r="X644" s="130"/>
    </row>
    <row r="645" spans="1:24" x14ac:dyDescent="0.25">
      <c r="A645" s="130" t="s">
        <v>205</v>
      </c>
      <c r="B645">
        <v>643</v>
      </c>
      <c r="C645" s="130" t="s">
        <v>881</v>
      </c>
      <c r="D645" s="130" t="s">
        <v>6</v>
      </c>
      <c r="E645">
        <v>3.94</v>
      </c>
      <c r="F645">
        <v>4.2300000000000004</v>
      </c>
      <c r="G645">
        <v>2202200</v>
      </c>
      <c r="H645">
        <v>8766</v>
      </c>
      <c r="I645">
        <v>2510</v>
      </c>
      <c r="J645">
        <v>12.17</v>
      </c>
      <c r="K645" s="130" t="s">
        <v>3609</v>
      </c>
      <c r="M645" s="130" t="s">
        <v>992</v>
      </c>
      <c r="N645">
        <v>0.32</v>
      </c>
      <c r="O645">
        <v>11.77</v>
      </c>
      <c r="P645">
        <v>22.5</v>
      </c>
      <c r="Q645">
        <v>8.36</v>
      </c>
      <c r="R645" s="130" t="s">
        <v>3600</v>
      </c>
      <c r="S645">
        <v>30.7</v>
      </c>
      <c r="T645" s="130"/>
      <c r="U645">
        <v>277</v>
      </c>
      <c r="V645">
        <v>348</v>
      </c>
      <c r="W645">
        <v>0.28999999999999998</v>
      </c>
      <c r="X645" s="130"/>
    </row>
    <row r="646" spans="1:24" x14ac:dyDescent="0.25">
      <c r="A646" s="130" t="s">
        <v>204</v>
      </c>
      <c r="B646">
        <v>644</v>
      </c>
      <c r="C646" s="130" t="s">
        <v>881</v>
      </c>
      <c r="D646" s="130" t="s">
        <v>6</v>
      </c>
      <c r="E646">
        <v>9.5500000000000007</v>
      </c>
      <c r="F646">
        <v>0.53</v>
      </c>
      <c r="G646">
        <v>15396900</v>
      </c>
      <c r="H646">
        <v>149477</v>
      </c>
      <c r="I646">
        <v>6494</v>
      </c>
      <c r="J646">
        <v>59.84</v>
      </c>
      <c r="K646" s="130" t="s">
        <v>3180</v>
      </c>
      <c r="M646" s="130" t="s">
        <v>906</v>
      </c>
      <c r="N646">
        <v>0.16</v>
      </c>
      <c r="O646">
        <v>6.68</v>
      </c>
      <c r="P646">
        <v>11.07</v>
      </c>
      <c r="Q646">
        <v>4.38</v>
      </c>
      <c r="R646" s="130" t="s">
        <v>957</v>
      </c>
      <c r="S646">
        <v>61.71</v>
      </c>
      <c r="T646" s="130"/>
      <c r="U646">
        <v>822</v>
      </c>
      <c r="V646">
        <v>878</v>
      </c>
      <c r="W646">
        <v>31.49</v>
      </c>
      <c r="X646" s="130"/>
    </row>
    <row r="647" spans="1:24" x14ac:dyDescent="0.25">
      <c r="A647" s="130" t="s">
        <v>203</v>
      </c>
      <c r="B647">
        <v>645</v>
      </c>
      <c r="C647" s="130" t="s">
        <v>881</v>
      </c>
      <c r="D647" s="130" t="s">
        <v>6</v>
      </c>
      <c r="E647">
        <v>4.84</v>
      </c>
      <c r="F647">
        <v>5.68</v>
      </c>
      <c r="G647">
        <v>54442000</v>
      </c>
      <c r="H647">
        <v>263679</v>
      </c>
      <c r="I647">
        <v>27317</v>
      </c>
      <c r="J647">
        <v>37.18</v>
      </c>
      <c r="K647" s="130" t="s">
        <v>3197</v>
      </c>
      <c r="M647" s="130" t="s">
        <v>898</v>
      </c>
      <c r="N647">
        <v>0.13</v>
      </c>
      <c r="O647">
        <v>5.16</v>
      </c>
      <c r="P647">
        <v>4.95</v>
      </c>
      <c r="Q647">
        <v>1.57</v>
      </c>
      <c r="R647" s="130" t="s">
        <v>3519</v>
      </c>
      <c r="S647">
        <v>15.93</v>
      </c>
      <c r="T647" s="130"/>
      <c r="U647">
        <v>952</v>
      </c>
      <c r="V647">
        <v>896</v>
      </c>
      <c r="W647">
        <v>1.58</v>
      </c>
      <c r="X647" s="130"/>
    </row>
    <row r="648" spans="1:24" x14ac:dyDescent="0.25">
      <c r="A648" s="130" t="s">
        <v>202</v>
      </c>
      <c r="B648">
        <v>646</v>
      </c>
      <c r="C648" s="130" t="s">
        <v>890</v>
      </c>
      <c r="D648" s="130" t="s">
        <v>6</v>
      </c>
      <c r="E648">
        <v>0.19</v>
      </c>
      <c r="F648">
        <v>5.56</v>
      </c>
      <c r="G648">
        <v>1186400</v>
      </c>
      <c r="H648">
        <v>217</v>
      </c>
      <c r="I648">
        <v>3197</v>
      </c>
      <c r="K648" s="130" t="s">
        <v>1761</v>
      </c>
      <c r="L648">
        <v>0.18</v>
      </c>
      <c r="M648" s="130"/>
      <c r="N648">
        <v>0</v>
      </c>
      <c r="O648">
        <v>-8.74</v>
      </c>
      <c r="P648">
        <v>-9.02</v>
      </c>
      <c r="Q648">
        <v>-21.94</v>
      </c>
      <c r="R648" s="130"/>
      <c r="S648">
        <v>12.01</v>
      </c>
      <c r="T648" s="130"/>
      <c r="X648" s="130"/>
    </row>
    <row r="649" spans="1:24" x14ac:dyDescent="0.25">
      <c r="A649" s="130" t="s">
        <v>2329</v>
      </c>
      <c r="B649">
        <v>647</v>
      </c>
      <c r="C649" s="130" t="s">
        <v>884</v>
      </c>
      <c r="D649" s="130" t="s">
        <v>6</v>
      </c>
      <c r="E649">
        <v>10.9</v>
      </c>
      <c r="F649">
        <v>1.87</v>
      </c>
      <c r="G649">
        <v>640100</v>
      </c>
      <c r="H649">
        <v>6955</v>
      </c>
      <c r="I649">
        <v>5450</v>
      </c>
      <c r="J649">
        <v>34.409999999999997</v>
      </c>
      <c r="K649" s="130" t="s">
        <v>2284</v>
      </c>
      <c r="M649" s="130" t="s">
        <v>906</v>
      </c>
      <c r="N649">
        <v>0.32</v>
      </c>
      <c r="O649">
        <v>4.8899999999999997</v>
      </c>
      <c r="P649">
        <v>7.26</v>
      </c>
      <c r="Q649">
        <v>-0.91</v>
      </c>
      <c r="R649" s="130" t="s">
        <v>961</v>
      </c>
      <c r="S649">
        <v>31.22</v>
      </c>
      <c r="T649" s="130"/>
      <c r="U649">
        <v>861</v>
      </c>
      <c r="V649">
        <v>893</v>
      </c>
      <c r="X649" s="130"/>
    </row>
    <row r="650" spans="1:24" x14ac:dyDescent="0.25">
      <c r="A650" s="130" t="s">
        <v>201</v>
      </c>
      <c r="B650">
        <v>648</v>
      </c>
      <c r="C650" s="130" t="s">
        <v>881</v>
      </c>
      <c r="D650" s="130" t="s">
        <v>6</v>
      </c>
      <c r="E650">
        <v>201</v>
      </c>
      <c r="F650">
        <v>-2.4300000000000002</v>
      </c>
      <c r="G650">
        <v>18800</v>
      </c>
      <c r="H650">
        <v>3782</v>
      </c>
      <c r="I650">
        <v>66271</v>
      </c>
      <c r="J650">
        <v>18.54</v>
      </c>
      <c r="K650" s="130" t="s">
        <v>3505</v>
      </c>
      <c r="M650" s="130" t="s">
        <v>1406</v>
      </c>
      <c r="N650">
        <v>10.84</v>
      </c>
      <c r="O650">
        <v>12.91</v>
      </c>
      <c r="P650">
        <v>12.02</v>
      </c>
      <c r="Q650">
        <v>13.87</v>
      </c>
      <c r="R650" s="130" t="s">
        <v>1907</v>
      </c>
      <c r="S650">
        <v>24.52</v>
      </c>
      <c r="T650" s="130"/>
      <c r="U650">
        <v>527</v>
      </c>
      <c r="V650">
        <v>407</v>
      </c>
      <c r="W650">
        <v>1.06</v>
      </c>
      <c r="X650" s="130"/>
    </row>
    <row r="651" spans="1:24" x14ac:dyDescent="0.25">
      <c r="A651" s="130" t="s">
        <v>848</v>
      </c>
      <c r="B651">
        <v>649</v>
      </c>
      <c r="C651" s="130" t="s">
        <v>890</v>
      </c>
      <c r="D651" s="130" t="s">
        <v>6</v>
      </c>
      <c r="E651">
        <v>20.100000000000001</v>
      </c>
      <c r="F651">
        <v>5.79</v>
      </c>
      <c r="G651">
        <v>19600</v>
      </c>
      <c r="H651">
        <v>398</v>
      </c>
      <c r="I651">
        <v>15117</v>
      </c>
      <c r="K651" s="130" t="s">
        <v>950</v>
      </c>
      <c r="M651" s="130"/>
      <c r="N651">
        <v>0</v>
      </c>
      <c r="O651">
        <v>-1.86</v>
      </c>
      <c r="P651">
        <v>-18.13</v>
      </c>
      <c r="Q651">
        <v>36.49</v>
      </c>
      <c r="R651" s="130"/>
      <c r="S651">
        <v>19.16</v>
      </c>
      <c r="T651" s="130"/>
      <c r="X651" s="130"/>
    </row>
    <row r="652" spans="1:24" x14ac:dyDescent="0.25">
      <c r="A652" s="130" t="s">
        <v>200</v>
      </c>
      <c r="B652">
        <v>650</v>
      </c>
      <c r="C652" s="130" t="s">
        <v>881</v>
      </c>
      <c r="D652" s="130" t="s">
        <v>6</v>
      </c>
      <c r="E652">
        <v>0.33</v>
      </c>
      <c r="F652">
        <v>6.45</v>
      </c>
      <c r="G652">
        <v>6376300</v>
      </c>
      <c r="H652">
        <v>2083</v>
      </c>
      <c r="I652">
        <v>1557</v>
      </c>
      <c r="J652">
        <v>13.31</v>
      </c>
      <c r="K652" s="130" t="s">
        <v>956</v>
      </c>
      <c r="M652" s="130"/>
      <c r="N652">
        <v>0.02</v>
      </c>
      <c r="O652">
        <v>4.5999999999999996</v>
      </c>
      <c r="P652">
        <v>5.6</v>
      </c>
      <c r="Q652">
        <v>5.14</v>
      </c>
      <c r="R652" s="130"/>
      <c r="S652">
        <v>61.8</v>
      </c>
      <c r="T652" s="130"/>
      <c r="U652">
        <v>664</v>
      </c>
      <c r="V652">
        <v>657</v>
      </c>
      <c r="X652" s="130"/>
    </row>
    <row r="653" spans="1:24" x14ac:dyDescent="0.25">
      <c r="A653" s="130" t="s">
        <v>199</v>
      </c>
      <c r="B653">
        <v>651</v>
      </c>
      <c r="C653" s="130" t="s">
        <v>881</v>
      </c>
      <c r="D653" s="130" t="s">
        <v>3205</v>
      </c>
      <c r="E653">
        <v>5.5</v>
      </c>
      <c r="F653">
        <v>14.11</v>
      </c>
      <c r="G653">
        <v>25739800</v>
      </c>
      <c r="H653">
        <v>133704</v>
      </c>
      <c r="I653">
        <v>5308</v>
      </c>
      <c r="J653">
        <v>55.23</v>
      </c>
      <c r="K653" s="130" t="s">
        <v>2362</v>
      </c>
      <c r="M653" s="130"/>
      <c r="N653">
        <v>0.1</v>
      </c>
      <c r="O653">
        <v>8.09</v>
      </c>
      <c r="P653">
        <v>7.77</v>
      </c>
      <c r="Q653">
        <v>62.72</v>
      </c>
      <c r="R653" s="130"/>
      <c r="S653">
        <v>51.67</v>
      </c>
      <c r="T653" s="130"/>
      <c r="U653">
        <v>912</v>
      </c>
      <c r="V653">
        <v>800</v>
      </c>
      <c r="W653">
        <v>-0.28999999999999998</v>
      </c>
      <c r="X653" s="130"/>
    </row>
    <row r="654" spans="1:24" x14ac:dyDescent="0.25">
      <c r="A654" s="130" t="s">
        <v>198</v>
      </c>
      <c r="B654">
        <v>652</v>
      </c>
      <c r="C654" s="130" t="s">
        <v>881</v>
      </c>
      <c r="D654" s="130" t="s">
        <v>232</v>
      </c>
      <c r="E654">
        <v>3.32</v>
      </c>
      <c r="F654">
        <v>0</v>
      </c>
      <c r="G654">
        <v>0</v>
      </c>
      <c r="H654">
        <v>0</v>
      </c>
      <c r="I654">
        <v>7247</v>
      </c>
      <c r="K654" s="130"/>
      <c r="L654">
        <v>-2.62</v>
      </c>
      <c r="M654" s="130"/>
      <c r="N654">
        <v>0</v>
      </c>
      <c r="O654">
        <v>28.17</v>
      </c>
      <c r="Q654">
        <v>-23.67</v>
      </c>
      <c r="R654" s="130"/>
      <c r="S654">
        <v>52.14</v>
      </c>
      <c r="T654" s="130"/>
      <c r="X654" s="130"/>
    </row>
    <row r="655" spans="1:24" x14ac:dyDescent="0.25">
      <c r="A655" s="130" t="s">
        <v>196</v>
      </c>
      <c r="B655">
        <v>653</v>
      </c>
      <c r="C655" s="130" t="s">
        <v>881</v>
      </c>
      <c r="D655" s="130" t="s">
        <v>6</v>
      </c>
      <c r="E655">
        <v>3.32</v>
      </c>
      <c r="F655">
        <v>11.41</v>
      </c>
      <c r="G655">
        <v>61787700</v>
      </c>
      <c r="H655">
        <v>198945</v>
      </c>
      <c r="I655">
        <v>841</v>
      </c>
      <c r="J655">
        <v>20.2</v>
      </c>
      <c r="K655" s="130" t="s">
        <v>982</v>
      </c>
      <c r="M655" s="130"/>
      <c r="N655">
        <v>0.16</v>
      </c>
      <c r="O655">
        <v>5.0999999999999996</v>
      </c>
      <c r="P655">
        <v>10.63</v>
      </c>
      <c r="Q655">
        <v>10.65</v>
      </c>
      <c r="R655" s="130"/>
      <c r="S655">
        <v>30.81</v>
      </c>
      <c r="T655" s="130"/>
      <c r="U655">
        <v>625</v>
      </c>
      <c r="V655">
        <v>746</v>
      </c>
      <c r="W655">
        <v>0.32</v>
      </c>
      <c r="X655" s="130"/>
    </row>
    <row r="656" spans="1:24" x14ac:dyDescent="0.25">
      <c r="A656" s="130" t="s">
        <v>195</v>
      </c>
      <c r="B656">
        <v>654</v>
      </c>
      <c r="C656" s="130" t="s">
        <v>881</v>
      </c>
      <c r="D656" s="130" t="s">
        <v>6</v>
      </c>
      <c r="E656">
        <v>4.16</v>
      </c>
      <c r="F656">
        <v>1.46</v>
      </c>
      <c r="G656">
        <v>14914300</v>
      </c>
      <c r="H656">
        <v>62189</v>
      </c>
      <c r="I656">
        <v>23558</v>
      </c>
      <c r="J656">
        <v>13.56</v>
      </c>
      <c r="K656" s="130" t="s">
        <v>1323</v>
      </c>
      <c r="M656" s="130" t="s">
        <v>958</v>
      </c>
      <c r="N656">
        <v>0.31</v>
      </c>
      <c r="O656">
        <v>6.14</v>
      </c>
      <c r="P656">
        <v>14.93</v>
      </c>
      <c r="Q656">
        <v>42.04</v>
      </c>
      <c r="R656" s="130" t="s">
        <v>1368</v>
      </c>
      <c r="S656">
        <v>29.85</v>
      </c>
      <c r="T656" s="130"/>
      <c r="U656">
        <v>399</v>
      </c>
      <c r="V656">
        <v>579</v>
      </c>
      <c r="W656">
        <v>0.44</v>
      </c>
      <c r="X656" s="130"/>
    </row>
    <row r="657" spans="1:24" x14ac:dyDescent="0.25">
      <c r="A657" s="130" t="s">
        <v>194</v>
      </c>
      <c r="B657">
        <v>655</v>
      </c>
      <c r="C657" s="130" t="s">
        <v>881</v>
      </c>
      <c r="D657" s="130" t="s">
        <v>6</v>
      </c>
      <c r="E657">
        <v>8.85</v>
      </c>
      <c r="F657">
        <v>3.51</v>
      </c>
      <c r="G657">
        <v>577600</v>
      </c>
      <c r="H657">
        <v>5061</v>
      </c>
      <c r="I657">
        <v>9701</v>
      </c>
      <c r="J657">
        <v>117.13</v>
      </c>
      <c r="K657" s="130" t="s">
        <v>949</v>
      </c>
      <c r="M657" s="130" t="s">
        <v>943</v>
      </c>
      <c r="N657">
        <v>0.08</v>
      </c>
      <c r="O657">
        <v>2.33</v>
      </c>
      <c r="P657">
        <v>0.75</v>
      </c>
      <c r="Q657">
        <v>6.98</v>
      </c>
      <c r="R657" s="130" t="s">
        <v>2289</v>
      </c>
      <c r="S657">
        <v>58.86</v>
      </c>
      <c r="T657" s="130"/>
      <c r="U657">
        <v>1137</v>
      </c>
      <c r="V657">
        <v>1119</v>
      </c>
      <c r="W657">
        <v>-0.24</v>
      </c>
      <c r="X657" s="130"/>
    </row>
    <row r="658" spans="1:24" x14ac:dyDescent="0.25">
      <c r="A658" s="130" t="s">
        <v>193</v>
      </c>
      <c r="B658">
        <v>656</v>
      </c>
      <c r="C658" s="130" t="s">
        <v>881</v>
      </c>
      <c r="D658" s="130" t="s">
        <v>6</v>
      </c>
      <c r="E658">
        <v>2.08</v>
      </c>
      <c r="F658">
        <v>4</v>
      </c>
      <c r="G658">
        <v>1449100</v>
      </c>
      <c r="H658">
        <v>2952</v>
      </c>
      <c r="I658">
        <v>2292</v>
      </c>
      <c r="J658">
        <v>2.0299999999999998</v>
      </c>
      <c r="K658" s="130" t="s">
        <v>1009</v>
      </c>
      <c r="M658" s="130"/>
      <c r="N658">
        <v>1.03</v>
      </c>
      <c r="O658">
        <v>27.78</v>
      </c>
      <c r="P658">
        <v>54.72</v>
      </c>
      <c r="Q658">
        <v>7.77</v>
      </c>
      <c r="R658" s="130" t="s">
        <v>919</v>
      </c>
      <c r="S658">
        <v>32.07</v>
      </c>
      <c r="T658" s="130"/>
      <c r="U658">
        <v>17</v>
      </c>
      <c r="V658">
        <v>30</v>
      </c>
      <c r="W658">
        <v>-0.01</v>
      </c>
      <c r="X658" s="130"/>
    </row>
    <row r="659" spans="1:24" x14ac:dyDescent="0.25">
      <c r="A659" s="130" t="s">
        <v>192</v>
      </c>
      <c r="B659">
        <v>657</v>
      </c>
      <c r="C659" s="130" t="s">
        <v>881</v>
      </c>
      <c r="D659" s="130" t="s">
        <v>6</v>
      </c>
      <c r="E659">
        <v>62.25</v>
      </c>
      <c r="F659">
        <v>3.32</v>
      </c>
      <c r="G659">
        <v>7935900</v>
      </c>
      <c r="H659">
        <v>484422</v>
      </c>
      <c r="I659">
        <v>52755</v>
      </c>
      <c r="J659">
        <v>25.38</v>
      </c>
      <c r="K659" s="130" t="s">
        <v>3625</v>
      </c>
      <c r="M659" s="130" t="s">
        <v>938</v>
      </c>
      <c r="N659">
        <v>2.4500000000000002</v>
      </c>
      <c r="O659">
        <v>13.58</v>
      </c>
      <c r="P659">
        <v>24.23</v>
      </c>
      <c r="Q659">
        <v>15.51</v>
      </c>
      <c r="R659" s="130" t="s">
        <v>910</v>
      </c>
      <c r="S659">
        <v>41.88</v>
      </c>
      <c r="T659" s="130"/>
      <c r="U659">
        <v>471</v>
      </c>
      <c r="V659">
        <v>510</v>
      </c>
      <c r="W659">
        <v>-12.03</v>
      </c>
      <c r="X659" s="130"/>
    </row>
    <row r="660" spans="1:24" x14ac:dyDescent="0.25">
      <c r="A660" s="130" t="s">
        <v>191</v>
      </c>
      <c r="B660">
        <v>658</v>
      </c>
      <c r="C660" s="130" t="s">
        <v>890</v>
      </c>
      <c r="D660" s="130" t="s">
        <v>6</v>
      </c>
      <c r="E660">
        <v>41.75</v>
      </c>
      <c r="F660">
        <v>1.21</v>
      </c>
      <c r="G660">
        <v>344700</v>
      </c>
      <c r="H660">
        <v>14610</v>
      </c>
      <c r="I660">
        <v>3757</v>
      </c>
      <c r="J660">
        <v>8.9499999999999993</v>
      </c>
      <c r="K660" s="130" t="s">
        <v>1069</v>
      </c>
      <c r="L660">
        <v>0.25</v>
      </c>
      <c r="M660" s="130" t="s">
        <v>1042</v>
      </c>
      <c r="N660">
        <v>4.67</v>
      </c>
      <c r="O660">
        <v>17.989999999999998</v>
      </c>
      <c r="P660">
        <v>18.54</v>
      </c>
      <c r="Q660">
        <v>10.5</v>
      </c>
      <c r="R660" s="130" t="s">
        <v>1823</v>
      </c>
      <c r="S660">
        <v>30.85</v>
      </c>
      <c r="T660" s="130"/>
      <c r="U660">
        <v>248</v>
      </c>
      <c r="V660">
        <v>177</v>
      </c>
      <c r="W660">
        <v>2.29</v>
      </c>
      <c r="X660" s="130"/>
    </row>
    <row r="661" spans="1:24" x14ac:dyDescent="0.25">
      <c r="A661" s="130" t="s">
        <v>190</v>
      </c>
      <c r="B661">
        <v>659</v>
      </c>
      <c r="C661" s="130" t="s">
        <v>881</v>
      </c>
      <c r="D661" s="130" t="s">
        <v>82</v>
      </c>
      <c r="E661">
        <v>0.46</v>
      </c>
      <c r="F661">
        <v>0</v>
      </c>
      <c r="G661">
        <v>0</v>
      </c>
      <c r="H661">
        <v>0</v>
      </c>
      <c r="I661">
        <v>348</v>
      </c>
      <c r="K661" s="130"/>
      <c r="L661">
        <v>0.18</v>
      </c>
      <c r="M661" s="130"/>
      <c r="N661">
        <v>0</v>
      </c>
      <c r="O661">
        <v>13.12</v>
      </c>
      <c r="P661">
        <v>12.36</v>
      </c>
      <c r="Q661">
        <v>177.76</v>
      </c>
      <c r="R661" s="130"/>
      <c r="S661">
        <v>53.48</v>
      </c>
      <c r="T661" s="130"/>
      <c r="X661" s="130"/>
    </row>
    <row r="662" spans="1:24" x14ac:dyDescent="0.25">
      <c r="A662" s="130" t="s">
        <v>189</v>
      </c>
      <c r="B662">
        <v>660</v>
      </c>
      <c r="C662" s="130" t="s">
        <v>890</v>
      </c>
      <c r="D662" s="130" t="s">
        <v>6</v>
      </c>
      <c r="E662">
        <v>1.1100000000000001</v>
      </c>
      <c r="F662">
        <v>-0.89</v>
      </c>
      <c r="G662">
        <v>742700</v>
      </c>
      <c r="H662">
        <v>817</v>
      </c>
      <c r="I662">
        <v>377</v>
      </c>
      <c r="J662">
        <v>752.35</v>
      </c>
      <c r="K662" s="130" t="s">
        <v>1007</v>
      </c>
      <c r="M662" s="130"/>
      <c r="N662">
        <v>0</v>
      </c>
      <c r="O662">
        <v>0.23</v>
      </c>
      <c r="P662">
        <v>-0.48</v>
      </c>
      <c r="Q662">
        <v>-6.28</v>
      </c>
      <c r="R662" s="130"/>
      <c r="S662">
        <v>37.04</v>
      </c>
      <c r="T662" s="130"/>
      <c r="V662">
        <v>1219</v>
      </c>
      <c r="W662">
        <v>-14.74</v>
      </c>
      <c r="X662" s="130"/>
    </row>
    <row r="663" spans="1:24" x14ac:dyDescent="0.25">
      <c r="A663" s="130" t="s">
        <v>188</v>
      </c>
      <c r="B663">
        <v>661</v>
      </c>
      <c r="C663" s="130" t="s">
        <v>881</v>
      </c>
      <c r="D663" s="130" t="s">
        <v>6</v>
      </c>
      <c r="E663">
        <v>1.02</v>
      </c>
      <c r="F663">
        <v>0.99</v>
      </c>
      <c r="G663">
        <v>2459300</v>
      </c>
      <c r="H663">
        <v>2488</v>
      </c>
      <c r="I663">
        <v>4299</v>
      </c>
      <c r="K663" s="130" t="s">
        <v>962</v>
      </c>
      <c r="M663" s="130"/>
      <c r="N663">
        <v>0</v>
      </c>
      <c r="O663">
        <v>-9.85</v>
      </c>
      <c r="P663">
        <v>-16.850000000000001</v>
      </c>
      <c r="Q663">
        <v>-17.07</v>
      </c>
      <c r="R663" s="130"/>
      <c r="S663">
        <v>50.69</v>
      </c>
      <c r="T663" s="130"/>
      <c r="X663" s="130"/>
    </row>
    <row r="664" spans="1:24" x14ac:dyDescent="0.25">
      <c r="A664" s="130" t="s">
        <v>187</v>
      </c>
      <c r="B664">
        <v>662</v>
      </c>
      <c r="C664" s="130" t="s">
        <v>881</v>
      </c>
      <c r="D664" s="130" t="s">
        <v>6</v>
      </c>
      <c r="E664">
        <v>5.2</v>
      </c>
      <c r="F664">
        <v>0</v>
      </c>
      <c r="G664">
        <v>5144200</v>
      </c>
      <c r="H664">
        <v>26450</v>
      </c>
      <c r="I664">
        <v>3120</v>
      </c>
      <c r="J664">
        <v>22.2</v>
      </c>
      <c r="K664" s="130" t="s">
        <v>1058</v>
      </c>
      <c r="M664" s="130" t="s">
        <v>924</v>
      </c>
      <c r="N664">
        <v>0.23</v>
      </c>
      <c r="O664">
        <v>6.33</v>
      </c>
      <c r="P664">
        <v>9.3800000000000008</v>
      </c>
      <c r="Q664">
        <v>9.8800000000000008</v>
      </c>
      <c r="R664" s="130" t="s">
        <v>1071</v>
      </c>
      <c r="S664">
        <v>88.41</v>
      </c>
      <c r="T664" s="130"/>
      <c r="U664">
        <v>693</v>
      </c>
      <c r="V664">
        <v>712</v>
      </c>
      <c r="W664">
        <v>-1.32</v>
      </c>
      <c r="X664" s="130"/>
    </row>
    <row r="665" spans="1:24" x14ac:dyDescent="0.25">
      <c r="A665" s="130" t="s">
        <v>849</v>
      </c>
      <c r="B665">
        <v>663</v>
      </c>
      <c r="C665" s="130" t="s">
        <v>890</v>
      </c>
      <c r="D665" s="130" t="s">
        <v>6</v>
      </c>
      <c r="E665">
        <v>33.75</v>
      </c>
      <c r="F665">
        <v>-0.74</v>
      </c>
      <c r="G665">
        <v>17899600</v>
      </c>
      <c r="H665">
        <v>607306</v>
      </c>
      <c r="I665">
        <v>78266</v>
      </c>
      <c r="J665">
        <v>25.34</v>
      </c>
      <c r="K665" s="130" t="s">
        <v>3177</v>
      </c>
      <c r="M665" s="130" t="s">
        <v>2000</v>
      </c>
      <c r="N665">
        <v>1.33</v>
      </c>
      <c r="O665">
        <v>8.2100000000000009</v>
      </c>
      <c r="P665">
        <v>18.54</v>
      </c>
      <c r="Q665">
        <v>27.98</v>
      </c>
      <c r="R665" s="130" t="s">
        <v>979</v>
      </c>
      <c r="S665">
        <v>44.53</v>
      </c>
      <c r="T665" s="130"/>
      <c r="U665">
        <v>526</v>
      </c>
      <c r="V665">
        <v>654</v>
      </c>
      <c r="X665" s="130"/>
    </row>
    <row r="666" spans="1:24" x14ac:dyDescent="0.25">
      <c r="A666" s="130" t="s">
        <v>186</v>
      </c>
      <c r="B666">
        <v>664</v>
      </c>
      <c r="C666" s="130" t="s">
        <v>890</v>
      </c>
      <c r="D666" s="130" t="s">
        <v>6</v>
      </c>
      <c r="E666">
        <v>2.1</v>
      </c>
      <c r="F666">
        <v>3.96</v>
      </c>
      <c r="G666">
        <v>19200</v>
      </c>
      <c r="H666">
        <v>40</v>
      </c>
      <c r="I666">
        <v>966</v>
      </c>
      <c r="J666">
        <v>49.8</v>
      </c>
      <c r="K666" s="130" t="s">
        <v>941</v>
      </c>
      <c r="M666" s="130" t="s">
        <v>934</v>
      </c>
      <c r="N666">
        <v>0.04</v>
      </c>
      <c r="O666">
        <v>3.21</v>
      </c>
      <c r="P666">
        <v>3.16</v>
      </c>
      <c r="Q666">
        <v>0.97</v>
      </c>
      <c r="R666" s="130" t="s">
        <v>1414</v>
      </c>
      <c r="S666">
        <v>27.9</v>
      </c>
      <c r="T666" s="130"/>
      <c r="U666">
        <v>1038</v>
      </c>
      <c r="V666">
        <v>1021</v>
      </c>
      <c r="W666">
        <v>-4.51</v>
      </c>
      <c r="X666" s="130"/>
    </row>
    <row r="667" spans="1:24" x14ac:dyDescent="0.25">
      <c r="A667" s="130" t="s">
        <v>185</v>
      </c>
      <c r="B667">
        <v>665</v>
      </c>
      <c r="C667" s="130" t="s">
        <v>881</v>
      </c>
      <c r="D667" s="130" t="s">
        <v>6</v>
      </c>
      <c r="E667">
        <v>8.6999999999999993</v>
      </c>
      <c r="F667">
        <v>-1.1399999999999999</v>
      </c>
      <c r="G667">
        <v>1035300</v>
      </c>
      <c r="H667">
        <v>9022</v>
      </c>
      <c r="I667">
        <v>4198</v>
      </c>
      <c r="J667">
        <v>9.8000000000000007</v>
      </c>
      <c r="K667" s="130" t="s">
        <v>993</v>
      </c>
      <c r="M667" s="130" t="s">
        <v>970</v>
      </c>
      <c r="N667">
        <v>0.89</v>
      </c>
      <c r="O667">
        <v>6.99</v>
      </c>
      <c r="P667">
        <v>9.94</v>
      </c>
      <c r="Q667">
        <v>16.98</v>
      </c>
      <c r="R667" s="130" t="s">
        <v>3626</v>
      </c>
      <c r="S667">
        <v>49.99</v>
      </c>
      <c r="T667" s="130"/>
      <c r="U667">
        <v>451</v>
      </c>
      <c r="V667">
        <v>457</v>
      </c>
      <c r="W667">
        <v>-0.03</v>
      </c>
      <c r="X667" s="130"/>
    </row>
    <row r="668" spans="1:24" x14ac:dyDescent="0.25">
      <c r="A668" s="130" t="s">
        <v>2330</v>
      </c>
      <c r="B668">
        <v>666</v>
      </c>
      <c r="C668" s="130" t="s">
        <v>890</v>
      </c>
      <c r="D668" s="130" t="s">
        <v>6</v>
      </c>
      <c r="E668">
        <v>62.5</v>
      </c>
      <c r="F668">
        <v>9.65</v>
      </c>
      <c r="G668">
        <v>7524700</v>
      </c>
      <c r="H668">
        <v>458149</v>
      </c>
      <c r="I668">
        <v>37143</v>
      </c>
      <c r="J668">
        <v>20.49</v>
      </c>
      <c r="K668" s="130" t="s">
        <v>3177</v>
      </c>
      <c r="M668" s="130"/>
      <c r="N668">
        <v>3.05</v>
      </c>
      <c r="O668">
        <v>4.63</v>
      </c>
      <c r="P668">
        <v>19.399999999999999</v>
      </c>
      <c r="Q668">
        <v>16.940000000000001</v>
      </c>
      <c r="R668" s="130"/>
      <c r="S668">
        <v>54.3</v>
      </c>
      <c r="T668" s="130"/>
      <c r="U668">
        <v>454</v>
      </c>
      <c r="V668">
        <v>773</v>
      </c>
      <c r="X668" s="130"/>
    </row>
    <row r="669" spans="1:24" x14ac:dyDescent="0.25">
      <c r="A669" s="130" t="s">
        <v>184</v>
      </c>
      <c r="B669">
        <v>667</v>
      </c>
      <c r="C669" s="130" t="s">
        <v>881</v>
      </c>
      <c r="D669" s="130" t="s">
        <v>6</v>
      </c>
      <c r="E669">
        <v>89.25</v>
      </c>
      <c r="F669">
        <v>0</v>
      </c>
      <c r="G669">
        <v>5900500</v>
      </c>
      <c r="H669">
        <v>526794</v>
      </c>
      <c r="I669">
        <v>71458</v>
      </c>
      <c r="J669">
        <v>10.53</v>
      </c>
      <c r="K669" s="130" t="s">
        <v>1989</v>
      </c>
      <c r="M669" s="130" t="s">
        <v>2409</v>
      </c>
      <c r="N669">
        <v>8.48</v>
      </c>
      <c r="O669">
        <v>4.1500000000000004</v>
      </c>
      <c r="P669">
        <v>16.190000000000001</v>
      </c>
      <c r="Q669">
        <v>35.46</v>
      </c>
      <c r="R669" s="130" t="s">
        <v>3627</v>
      </c>
      <c r="S669">
        <v>82.84</v>
      </c>
      <c r="T669" s="130"/>
      <c r="U669">
        <v>321</v>
      </c>
      <c r="V669">
        <v>608</v>
      </c>
      <c r="W669">
        <v>0.78</v>
      </c>
      <c r="X669" s="130"/>
    </row>
    <row r="670" spans="1:24" x14ac:dyDescent="0.25">
      <c r="A670" s="130" t="s">
        <v>183</v>
      </c>
      <c r="B670">
        <v>668</v>
      </c>
      <c r="C670" s="130" t="s">
        <v>881</v>
      </c>
      <c r="D670" s="130" t="s">
        <v>6</v>
      </c>
      <c r="E670">
        <v>2.48</v>
      </c>
      <c r="F670">
        <v>0.81</v>
      </c>
      <c r="G670">
        <v>112900</v>
      </c>
      <c r="H670">
        <v>276</v>
      </c>
      <c r="I670">
        <v>1800</v>
      </c>
      <c r="K670" s="130" t="s">
        <v>3246</v>
      </c>
      <c r="L670">
        <v>0.96</v>
      </c>
      <c r="M670" s="130"/>
      <c r="N670">
        <v>0</v>
      </c>
      <c r="O670">
        <v>-3.54</v>
      </c>
      <c r="P670">
        <v>-7.22</v>
      </c>
      <c r="Q670">
        <v>5.42</v>
      </c>
      <c r="R670" s="130"/>
      <c r="S670">
        <v>34.590000000000003</v>
      </c>
      <c r="T670" s="130"/>
      <c r="X670" s="130"/>
    </row>
    <row r="671" spans="1:24" x14ac:dyDescent="0.25">
      <c r="A671" s="130" t="s">
        <v>182</v>
      </c>
      <c r="B671">
        <v>669</v>
      </c>
      <c r="C671" s="130" t="s">
        <v>881</v>
      </c>
      <c r="D671" s="130" t="s">
        <v>6</v>
      </c>
      <c r="E671">
        <v>10.7</v>
      </c>
      <c r="F671">
        <v>2.88</v>
      </c>
      <c r="G671">
        <v>421700</v>
      </c>
      <c r="H671">
        <v>4479</v>
      </c>
      <c r="I671">
        <v>5350</v>
      </c>
      <c r="J671">
        <v>10.5</v>
      </c>
      <c r="K671" s="130" t="s">
        <v>905</v>
      </c>
      <c r="M671" s="130" t="s">
        <v>938</v>
      </c>
      <c r="N671">
        <v>1.02</v>
      </c>
      <c r="O671">
        <v>9.98</v>
      </c>
      <c r="P671">
        <v>9.07</v>
      </c>
      <c r="Q671">
        <v>27.45</v>
      </c>
      <c r="R671" s="130" t="s">
        <v>3628</v>
      </c>
      <c r="S671">
        <v>24.49</v>
      </c>
      <c r="T671" s="130"/>
      <c r="U671">
        <v>492</v>
      </c>
      <c r="V671">
        <v>356</v>
      </c>
      <c r="W671">
        <v>1.59</v>
      </c>
      <c r="X671" s="130"/>
    </row>
    <row r="672" spans="1:24" x14ac:dyDescent="0.25">
      <c r="A672" s="130" t="s">
        <v>2410</v>
      </c>
      <c r="B672">
        <v>670</v>
      </c>
      <c r="C672" s="130" t="s">
        <v>884</v>
      </c>
      <c r="D672" s="130" t="s">
        <v>6</v>
      </c>
      <c r="E672">
        <v>22.5</v>
      </c>
      <c r="F672">
        <v>-1.75</v>
      </c>
      <c r="G672">
        <v>836000</v>
      </c>
      <c r="H672">
        <v>18998</v>
      </c>
      <c r="I672">
        <v>0</v>
      </c>
      <c r="K672" s="130" t="s">
        <v>900</v>
      </c>
      <c r="M672" s="130" t="s">
        <v>900</v>
      </c>
      <c r="N672">
        <v>0</v>
      </c>
      <c r="O672">
        <v>14.78</v>
      </c>
      <c r="P672">
        <v>39.630000000000003</v>
      </c>
      <c r="Q672">
        <v>9.14</v>
      </c>
      <c r="R672" s="130" t="s">
        <v>900</v>
      </c>
      <c r="S672">
        <v>31.72</v>
      </c>
      <c r="T672" s="130"/>
      <c r="X672" s="130"/>
    </row>
    <row r="673" spans="1:24" x14ac:dyDescent="0.25">
      <c r="A673" s="130" t="s">
        <v>181</v>
      </c>
      <c r="B673">
        <v>671</v>
      </c>
      <c r="C673" s="130" t="s">
        <v>881</v>
      </c>
      <c r="D673" s="130" t="s">
        <v>6</v>
      </c>
      <c r="E673">
        <v>7.6</v>
      </c>
      <c r="F673">
        <v>3.4</v>
      </c>
      <c r="G673">
        <v>1370200</v>
      </c>
      <c r="H673">
        <v>10312</v>
      </c>
      <c r="I673">
        <v>10488</v>
      </c>
      <c r="J673">
        <v>55.58</v>
      </c>
      <c r="K673" s="130" t="s">
        <v>3235</v>
      </c>
      <c r="M673" s="130" t="s">
        <v>1036</v>
      </c>
      <c r="N673">
        <v>0.14000000000000001</v>
      </c>
      <c r="O673">
        <v>6.32</v>
      </c>
      <c r="P673">
        <v>9.1199999999999992</v>
      </c>
      <c r="Q673">
        <v>6.4</v>
      </c>
      <c r="R673" s="130" t="s">
        <v>1406</v>
      </c>
      <c r="S673">
        <v>42.1</v>
      </c>
      <c r="T673" s="130"/>
      <c r="U673">
        <v>873</v>
      </c>
      <c r="V673">
        <v>884</v>
      </c>
      <c r="W673">
        <v>-2.4900000000000002</v>
      </c>
      <c r="X673" s="130"/>
    </row>
    <row r="674" spans="1:24" x14ac:dyDescent="0.25">
      <c r="A674" s="130" t="s">
        <v>180</v>
      </c>
      <c r="B674">
        <v>672</v>
      </c>
      <c r="C674" s="130" t="s">
        <v>881</v>
      </c>
      <c r="D674" s="130" t="s">
        <v>6</v>
      </c>
      <c r="E674">
        <v>11.2</v>
      </c>
      <c r="F674">
        <v>5.66</v>
      </c>
      <c r="G674">
        <v>3828100</v>
      </c>
      <c r="H674">
        <v>42365</v>
      </c>
      <c r="I674">
        <v>5695</v>
      </c>
      <c r="J674">
        <v>4.6500000000000004</v>
      </c>
      <c r="K674" s="130" t="s">
        <v>991</v>
      </c>
      <c r="M674" s="130" t="s">
        <v>943</v>
      </c>
      <c r="N674">
        <v>2.41</v>
      </c>
      <c r="O674">
        <v>22.88</v>
      </c>
      <c r="P674">
        <v>30.7</v>
      </c>
      <c r="Q674">
        <v>35.4</v>
      </c>
      <c r="R674" s="130" t="s">
        <v>3248</v>
      </c>
      <c r="S674">
        <v>57.98</v>
      </c>
      <c r="T674" s="130"/>
      <c r="U674">
        <v>83</v>
      </c>
      <c r="V674">
        <v>75</v>
      </c>
      <c r="W674">
        <v>0.9</v>
      </c>
      <c r="X674" s="130"/>
    </row>
    <row r="675" spans="1:24" x14ac:dyDescent="0.25">
      <c r="A675" s="130" t="s">
        <v>179</v>
      </c>
      <c r="B675">
        <v>673</v>
      </c>
      <c r="C675" s="130" t="s">
        <v>881</v>
      </c>
      <c r="D675" s="130" t="s">
        <v>6</v>
      </c>
      <c r="E675">
        <v>2.2200000000000002</v>
      </c>
      <c r="F675">
        <v>1.83</v>
      </c>
      <c r="G675">
        <v>68606200</v>
      </c>
      <c r="H675">
        <v>159758</v>
      </c>
      <c r="I675">
        <v>528</v>
      </c>
      <c r="J675">
        <v>38.840000000000003</v>
      </c>
      <c r="K675" s="130" t="s">
        <v>1066</v>
      </c>
      <c r="L675">
        <v>1.66</v>
      </c>
      <c r="M675" s="130"/>
      <c r="N675">
        <v>0.06</v>
      </c>
      <c r="O675">
        <v>2.88</v>
      </c>
      <c r="P675">
        <v>3.11</v>
      </c>
      <c r="Q675">
        <v>2.35</v>
      </c>
      <c r="R675" s="130"/>
      <c r="S675">
        <v>43.12</v>
      </c>
      <c r="T675" s="130"/>
      <c r="U675">
        <v>1012</v>
      </c>
      <c r="V675">
        <v>1003</v>
      </c>
      <c r="W675">
        <v>-0.27</v>
      </c>
      <c r="X675" s="130"/>
    </row>
    <row r="676" spans="1:24" x14ac:dyDescent="0.25">
      <c r="A676" s="130" t="s">
        <v>178</v>
      </c>
      <c r="B676">
        <v>674</v>
      </c>
      <c r="C676" s="130" t="s">
        <v>881</v>
      </c>
      <c r="D676" s="130" t="s">
        <v>6</v>
      </c>
      <c r="E676">
        <v>3</v>
      </c>
      <c r="F676">
        <v>2.04</v>
      </c>
      <c r="G676">
        <v>867200</v>
      </c>
      <c r="H676">
        <v>2594</v>
      </c>
      <c r="I676">
        <v>924</v>
      </c>
      <c r="J676">
        <v>25.74</v>
      </c>
      <c r="K676" s="130" t="s">
        <v>3213</v>
      </c>
      <c r="M676" s="130" t="s">
        <v>1036</v>
      </c>
      <c r="N676">
        <v>0.12</v>
      </c>
      <c r="O676">
        <v>7.13</v>
      </c>
      <c r="P676">
        <v>8.0299999999999994</v>
      </c>
      <c r="Q676">
        <v>3.69</v>
      </c>
      <c r="R676" s="130" t="s">
        <v>2411</v>
      </c>
      <c r="S676">
        <v>43.54</v>
      </c>
      <c r="T676" s="130"/>
      <c r="U676">
        <v>774</v>
      </c>
      <c r="V676">
        <v>712</v>
      </c>
      <c r="W676">
        <v>0.82</v>
      </c>
      <c r="X676" s="130"/>
    </row>
    <row r="677" spans="1:24" x14ac:dyDescent="0.25">
      <c r="A677" s="130" t="s">
        <v>177</v>
      </c>
      <c r="B677">
        <v>675</v>
      </c>
      <c r="C677" s="130" t="s">
        <v>881</v>
      </c>
      <c r="D677" s="130" t="s">
        <v>6</v>
      </c>
      <c r="E677">
        <v>1.1399999999999999</v>
      </c>
      <c r="F677">
        <v>0.88</v>
      </c>
      <c r="G677">
        <v>62700</v>
      </c>
      <c r="H677">
        <v>70</v>
      </c>
      <c r="I677">
        <v>523</v>
      </c>
      <c r="K677" s="130" t="s">
        <v>957</v>
      </c>
      <c r="L677">
        <v>0.96</v>
      </c>
      <c r="M677" s="130"/>
      <c r="N677">
        <v>0</v>
      </c>
      <c r="O677">
        <v>-2.35</v>
      </c>
      <c r="P677">
        <v>-8.35</v>
      </c>
      <c r="Q677">
        <v>-6.75</v>
      </c>
      <c r="R677" s="130"/>
      <c r="S677">
        <v>61.47</v>
      </c>
      <c r="T677" s="130"/>
      <c r="X677" s="130"/>
    </row>
    <row r="678" spans="1:24" x14ac:dyDescent="0.25">
      <c r="A678" s="130" t="s">
        <v>176</v>
      </c>
      <c r="B678">
        <v>676</v>
      </c>
      <c r="C678" s="130" t="s">
        <v>881</v>
      </c>
      <c r="D678" s="130" t="s">
        <v>6</v>
      </c>
      <c r="E678">
        <v>24.7</v>
      </c>
      <c r="F678">
        <v>0.41</v>
      </c>
      <c r="G678">
        <v>3000</v>
      </c>
      <c r="H678">
        <v>74</v>
      </c>
      <c r="I678">
        <v>3705</v>
      </c>
      <c r="J678">
        <v>10.01</v>
      </c>
      <c r="K678" s="130" t="s">
        <v>1053</v>
      </c>
      <c r="M678" s="130" t="s">
        <v>941</v>
      </c>
      <c r="N678">
        <v>2.4700000000000002</v>
      </c>
      <c r="O678">
        <v>12.66</v>
      </c>
      <c r="P678">
        <v>11.72</v>
      </c>
      <c r="Q678">
        <v>13.61</v>
      </c>
      <c r="R678" s="130" t="s">
        <v>3334</v>
      </c>
      <c r="S678">
        <v>34.29</v>
      </c>
      <c r="T678" s="130"/>
      <c r="U678">
        <v>376</v>
      </c>
      <c r="V678">
        <v>253</v>
      </c>
      <c r="W678">
        <v>4.18</v>
      </c>
      <c r="X678" s="130"/>
    </row>
    <row r="679" spans="1:24" x14ac:dyDescent="0.25">
      <c r="A679" s="130" t="s">
        <v>175</v>
      </c>
      <c r="B679">
        <v>677</v>
      </c>
      <c r="C679" s="130" t="s">
        <v>890</v>
      </c>
      <c r="D679" s="130" t="s">
        <v>6</v>
      </c>
      <c r="E679">
        <v>1.23</v>
      </c>
      <c r="F679">
        <v>1.65</v>
      </c>
      <c r="G679">
        <v>37763900</v>
      </c>
      <c r="H679">
        <v>46577</v>
      </c>
      <c r="I679">
        <v>826</v>
      </c>
      <c r="J679">
        <v>1493.98</v>
      </c>
      <c r="K679" s="130" t="s">
        <v>1823</v>
      </c>
      <c r="M679" s="130"/>
      <c r="N679">
        <v>0</v>
      </c>
      <c r="O679">
        <v>1.55</v>
      </c>
      <c r="P679">
        <v>0.28000000000000003</v>
      </c>
      <c r="Q679">
        <v>-0.49</v>
      </c>
      <c r="R679" s="130"/>
      <c r="S679">
        <v>37.159999999999997</v>
      </c>
      <c r="T679" s="130"/>
      <c r="U679">
        <v>1175</v>
      </c>
      <c r="V679">
        <v>1171</v>
      </c>
      <c r="W679">
        <v>-6.2</v>
      </c>
      <c r="X679" s="130"/>
    </row>
    <row r="680" spans="1:24" x14ac:dyDescent="0.25">
      <c r="A680" s="130" t="s">
        <v>174</v>
      </c>
      <c r="B680">
        <v>678</v>
      </c>
      <c r="C680" s="130" t="s">
        <v>881</v>
      </c>
      <c r="D680" s="130" t="s">
        <v>6</v>
      </c>
      <c r="E680">
        <v>4.22</v>
      </c>
      <c r="F680">
        <v>8.2100000000000009</v>
      </c>
      <c r="G680">
        <v>8868300</v>
      </c>
      <c r="H680">
        <v>37913</v>
      </c>
      <c r="I680">
        <v>1682</v>
      </c>
      <c r="J680">
        <v>14.93</v>
      </c>
      <c r="K680" s="130" t="s">
        <v>3501</v>
      </c>
      <c r="L680">
        <v>0.35</v>
      </c>
      <c r="M680" s="130" t="s">
        <v>922</v>
      </c>
      <c r="N680">
        <v>0.28000000000000003</v>
      </c>
      <c r="O680">
        <v>9.42</v>
      </c>
      <c r="P680">
        <v>10.8</v>
      </c>
      <c r="Q680">
        <v>7.58</v>
      </c>
      <c r="R680" s="130" t="s">
        <v>3242</v>
      </c>
      <c r="S680">
        <v>28.66</v>
      </c>
      <c r="T680" s="130"/>
      <c r="U680">
        <v>536</v>
      </c>
      <c r="V680">
        <v>470</v>
      </c>
      <c r="W680">
        <v>1.1499999999999999</v>
      </c>
      <c r="X680" s="130"/>
    </row>
    <row r="681" spans="1:24" x14ac:dyDescent="0.25">
      <c r="A681" s="130" t="s">
        <v>173</v>
      </c>
      <c r="B681">
        <v>679</v>
      </c>
      <c r="C681" s="130" t="s">
        <v>881</v>
      </c>
      <c r="D681" s="130" t="s">
        <v>6</v>
      </c>
      <c r="E681">
        <v>9.15</v>
      </c>
      <c r="F681">
        <v>0</v>
      </c>
      <c r="G681">
        <v>620500</v>
      </c>
      <c r="H681">
        <v>5655</v>
      </c>
      <c r="I681">
        <v>7967</v>
      </c>
      <c r="J681">
        <v>6.46</v>
      </c>
      <c r="K681" s="130" t="s">
        <v>1006</v>
      </c>
      <c r="L681">
        <v>1.78</v>
      </c>
      <c r="M681" s="130" t="s">
        <v>994</v>
      </c>
      <c r="N681">
        <v>1.42</v>
      </c>
      <c r="O681">
        <v>21.2</v>
      </c>
      <c r="P681">
        <v>44.12</v>
      </c>
      <c r="Q681">
        <v>7.08</v>
      </c>
      <c r="R681" s="130" t="s">
        <v>3243</v>
      </c>
      <c r="S681">
        <v>22.5</v>
      </c>
      <c r="T681" s="130"/>
      <c r="U681">
        <v>68</v>
      </c>
      <c r="V681">
        <v>102</v>
      </c>
      <c r="W681">
        <v>1.07</v>
      </c>
      <c r="X681" s="130"/>
    </row>
    <row r="682" spans="1:24" x14ac:dyDescent="0.25">
      <c r="A682" s="130" t="s">
        <v>172</v>
      </c>
      <c r="B682">
        <v>680</v>
      </c>
      <c r="C682" s="130" t="s">
        <v>881</v>
      </c>
      <c r="D682" s="130" t="s">
        <v>6</v>
      </c>
      <c r="E682">
        <v>35</v>
      </c>
      <c r="F682">
        <v>5.26</v>
      </c>
      <c r="G682">
        <v>5800</v>
      </c>
      <c r="H682">
        <v>200</v>
      </c>
      <c r="I682">
        <v>1397</v>
      </c>
      <c r="J682">
        <v>10.14</v>
      </c>
      <c r="K682" s="130" t="s">
        <v>944</v>
      </c>
      <c r="L682">
        <v>0.3</v>
      </c>
      <c r="M682" s="130" t="s">
        <v>1034</v>
      </c>
      <c r="N682">
        <v>3.45</v>
      </c>
      <c r="O682">
        <v>5.16</v>
      </c>
      <c r="P682">
        <v>5.54</v>
      </c>
      <c r="Q682">
        <v>5.0199999999999996</v>
      </c>
      <c r="R682" s="130" t="s">
        <v>887</v>
      </c>
      <c r="S682">
        <v>24.79</v>
      </c>
      <c r="T682" s="130"/>
      <c r="U682">
        <v>592</v>
      </c>
      <c r="V682">
        <v>554</v>
      </c>
      <c r="W682">
        <v>-6.33</v>
      </c>
      <c r="X682" s="130"/>
    </row>
    <row r="683" spans="1:24" x14ac:dyDescent="0.25">
      <c r="A683" s="130" t="s">
        <v>171</v>
      </c>
      <c r="B683">
        <v>681</v>
      </c>
      <c r="C683" s="130" t="s">
        <v>881</v>
      </c>
      <c r="D683" s="130" t="s">
        <v>6</v>
      </c>
      <c r="E683">
        <v>1.1000000000000001</v>
      </c>
      <c r="F683">
        <v>5.77</v>
      </c>
      <c r="G683">
        <v>3074000</v>
      </c>
      <c r="H683">
        <v>3339</v>
      </c>
      <c r="I683">
        <v>751</v>
      </c>
      <c r="K683" s="130" t="s">
        <v>3215</v>
      </c>
      <c r="M683" s="130"/>
      <c r="N683">
        <v>0</v>
      </c>
      <c r="O683">
        <v>1.65</v>
      </c>
      <c r="P683">
        <v>-5.55</v>
      </c>
      <c r="Q683">
        <v>-8.33</v>
      </c>
      <c r="R683" s="130" t="s">
        <v>2291</v>
      </c>
      <c r="S683">
        <v>51.13</v>
      </c>
      <c r="T683" s="130"/>
      <c r="X683" s="130"/>
    </row>
    <row r="684" spans="1:24" x14ac:dyDescent="0.25">
      <c r="A684" s="130" t="s">
        <v>170</v>
      </c>
      <c r="B684">
        <v>682</v>
      </c>
      <c r="C684" s="130" t="s">
        <v>890</v>
      </c>
      <c r="D684" s="130" t="s">
        <v>6</v>
      </c>
      <c r="E684">
        <v>34.5</v>
      </c>
      <c r="F684">
        <v>-2.13</v>
      </c>
      <c r="G684">
        <v>7000</v>
      </c>
      <c r="H684">
        <v>242</v>
      </c>
      <c r="I684">
        <v>6210</v>
      </c>
      <c r="J684">
        <v>14.32</v>
      </c>
      <c r="K684" s="130" t="s">
        <v>3629</v>
      </c>
      <c r="L684">
        <v>0.18</v>
      </c>
      <c r="M684" s="130" t="s">
        <v>938</v>
      </c>
      <c r="N684">
        <v>2.41</v>
      </c>
      <c r="O684">
        <v>20.97</v>
      </c>
      <c r="P684">
        <v>20.25</v>
      </c>
      <c r="Q684">
        <v>19.03</v>
      </c>
      <c r="R684" s="130" t="s">
        <v>1767</v>
      </c>
      <c r="S684">
        <v>39.479999999999997</v>
      </c>
      <c r="T684" s="130"/>
      <c r="U684">
        <v>347</v>
      </c>
      <c r="V684">
        <v>282</v>
      </c>
      <c r="W684">
        <v>0.32</v>
      </c>
      <c r="X684" s="130"/>
    </row>
    <row r="685" spans="1:24" x14ac:dyDescent="0.25">
      <c r="A685" s="130" t="s">
        <v>169</v>
      </c>
      <c r="B685">
        <v>683</v>
      </c>
      <c r="C685" s="130" t="s">
        <v>890</v>
      </c>
      <c r="D685" s="130" t="s">
        <v>6</v>
      </c>
      <c r="E685">
        <v>8.8000000000000007</v>
      </c>
      <c r="F685">
        <v>3.53</v>
      </c>
      <c r="G685">
        <v>1261800</v>
      </c>
      <c r="H685">
        <v>10948</v>
      </c>
      <c r="I685">
        <v>1887</v>
      </c>
      <c r="J685">
        <v>7.86</v>
      </c>
      <c r="K685" s="130" t="s">
        <v>1993</v>
      </c>
      <c r="M685" s="130" t="s">
        <v>979</v>
      </c>
      <c r="N685">
        <v>1.1200000000000001</v>
      </c>
      <c r="O685">
        <v>5.86</v>
      </c>
      <c r="P685">
        <v>13.55</v>
      </c>
      <c r="Q685">
        <v>24.76</v>
      </c>
      <c r="R685" s="130" t="s">
        <v>3244</v>
      </c>
      <c r="S685">
        <v>61.93</v>
      </c>
      <c r="T685" s="130"/>
      <c r="U685">
        <v>308</v>
      </c>
      <c r="V685">
        <v>467</v>
      </c>
      <c r="W685">
        <v>0.24</v>
      </c>
      <c r="X685" s="130"/>
    </row>
    <row r="686" spans="1:24" x14ac:dyDescent="0.25">
      <c r="A686" s="130" t="s">
        <v>168</v>
      </c>
      <c r="B686">
        <v>684</v>
      </c>
      <c r="C686" s="130" t="s">
        <v>881</v>
      </c>
      <c r="D686" s="130" t="s">
        <v>6</v>
      </c>
      <c r="E686">
        <v>21.1</v>
      </c>
      <c r="F686">
        <v>29.45</v>
      </c>
      <c r="G686">
        <v>62400</v>
      </c>
      <c r="H686">
        <v>1243</v>
      </c>
      <c r="I686">
        <v>2532</v>
      </c>
      <c r="J686">
        <v>38.82</v>
      </c>
      <c r="K686" s="130" t="s">
        <v>1039</v>
      </c>
      <c r="M686" s="130" t="s">
        <v>938</v>
      </c>
      <c r="N686">
        <v>0.54</v>
      </c>
      <c r="O686">
        <v>1.83</v>
      </c>
      <c r="P686">
        <v>1.67</v>
      </c>
      <c r="Q686">
        <v>4.8099999999999996</v>
      </c>
      <c r="R686" s="130" t="s">
        <v>1913</v>
      </c>
      <c r="S686">
        <v>25.02</v>
      </c>
      <c r="T686" s="130"/>
      <c r="U686">
        <v>1043</v>
      </c>
      <c r="V686">
        <v>1056</v>
      </c>
      <c r="W686">
        <v>-2.2599999999999998</v>
      </c>
      <c r="X686" s="130"/>
    </row>
    <row r="687" spans="1:24" x14ac:dyDescent="0.25">
      <c r="A687" s="130" t="s">
        <v>167</v>
      </c>
      <c r="B687">
        <v>685</v>
      </c>
      <c r="C687" s="130" t="s">
        <v>881</v>
      </c>
      <c r="D687" s="130" t="s">
        <v>6</v>
      </c>
      <c r="E687">
        <v>4.12</v>
      </c>
      <c r="F687">
        <v>-10.82</v>
      </c>
      <c r="G687">
        <v>17470200</v>
      </c>
      <c r="H687">
        <v>71074</v>
      </c>
      <c r="I687">
        <v>3296</v>
      </c>
      <c r="J687">
        <v>17.16</v>
      </c>
      <c r="K687" s="130" t="s">
        <v>3177</v>
      </c>
      <c r="M687" s="130" t="s">
        <v>880</v>
      </c>
      <c r="N687">
        <v>0.24</v>
      </c>
      <c r="O687">
        <v>21.49</v>
      </c>
      <c r="P687">
        <v>22.6</v>
      </c>
      <c r="Q687">
        <v>7.28</v>
      </c>
      <c r="R687" s="130" t="s">
        <v>1016</v>
      </c>
      <c r="S687">
        <v>27.7</v>
      </c>
      <c r="T687" s="130"/>
      <c r="U687">
        <v>371</v>
      </c>
      <c r="V687">
        <v>325</v>
      </c>
      <c r="W687">
        <v>0.98</v>
      </c>
      <c r="X687" s="130"/>
    </row>
    <row r="688" spans="1:24" x14ac:dyDescent="0.25">
      <c r="A688" s="130" t="s">
        <v>166</v>
      </c>
      <c r="B688">
        <v>686</v>
      </c>
      <c r="C688" s="130" t="s">
        <v>890</v>
      </c>
      <c r="D688" s="130" t="s">
        <v>6</v>
      </c>
      <c r="E688">
        <v>2.66</v>
      </c>
      <c r="F688">
        <v>10.83</v>
      </c>
      <c r="G688">
        <v>2103100</v>
      </c>
      <c r="H688">
        <v>5444</v>
      </c>
      <c r="I688">
        <v>850</v>
      </c>
      <c r="J688">
        <v>10.5</v>
      </c>
      <c r="K688" s="130" t="s">
        <v>1026</v>
      </c>
      <c r="M688" s="130" t="s">
        <v>880</v>
      </c>
      <c r="N688">
        <v>0.25</v>
      </c>
      <c r="O688">
        <v>10.77</v>
      </c>
      <c r="P688">
        <v>17.920000000000002</v>
      </c>
      <c r="Q688">
        <v>8.14</v>
      </c>
      <c r="R688" s="130" t="s">
        <v>3216</v>
      </c>
      <c r="S688">
        <v>65.19</v>
      </c>
      <c r="T688" s="130"/>
      <c r="U688">
        <v>292</v>
      </c>
      <c r="V688">
        <v>334</v>
      </c>
      <c r="W688">
        <v>-0.03</v>
      </c>
      <c r="X688" s="130"/>
    </row>
    <row r="689" spans="1:24" x14ac:dyDescent="0.25">
      <c r="A689" s="130" t="s">
        <v>165</v>
      </c>
      <c r="B689">
        <v>687</v>
      </c>
      <c r="C689" s="130" t="s">
        <v>881</v>
      </c>
      <c r="D689" s="130" t="s">
        <v>6</v>
      </c>
      <c r="E689">
        <v>8</v>
      </c>
      <c r="F689">
        <v>6.67</v>
      </c>
      <c r="G689">
        <v>305900</v>
      </c>
      <c r="H689">
        <v>2420</v>
      </c>
      <c r="I689">
        <v>2400</v>
      </c>
      <c r="K689" s="130" t="s">
        <v>1763</v>
      </c>
      <c r="M689" s="130"/>
      <c r="N689">
        <v>0</v>
      </c>
      <c r="O689">
        <v>-29.17</v>
      </c>
      <c r="P689">
        <v>-44.08</v>
      </c>
      <c r="Q689">
        <v>13.11</v>
      </c>
      <c r="R689" s="130"/>
      <c r="S689">
        <v>24.05</v>
      </c>
      <c r="T689" s="130"/>
      <c r="X689" s="130"/>
    </row>
    <row r="690" spans="1:24" x14ac:dyDescent="0.25">
      <c r="A690" s="130" t="s">
        <v>164</v>
      </c>
      <c r="B690">
        <v>688</v>
      </c>
      <c r="C690" s="130" t="s">
        <v>890</v>
      </c>
      <c r="D690" s="130" t="s">
        <v>6</v>
      </c>
      <c r="E690">
        <v>28</v>
      </c>
      <c r="F690">
        <v>3.7</v>
      </c>
      <c r="G690">
        <v>1507100</v>
      </c>
      <c r="H690">
        <v>41795</v>
      </c>
      <c r="I690">
        <v>56812</v>
      </c>
      <c r="J690">
        <v>33.520000000000003</v>
      </c>
      <c r="K690" s="130" t="s">
        <v>3630</v>
      </c>
      <c r="M690" s="130" t="s">
        <v>930</v>
      </c>
      <c r="N690">
        <v>0.84</v>
      </c>
      <c r="O690">
        <v>11.55</v>
      </c>
      <c r="P690">
        <v>13.64</v>
      </c>
      <c r="Q690">
        <v>8.16</v>
      </c>
      <c r="R690" s="130" t="s">
        <v>3184</v>
      </c>
      <c r="S690">
        <v>25.02</v>
      </c>
      <c r="T690" s="130"/>
      <c r="U690">
        <v>674</v>
      </c>
      <c r="V690">
        <v>632</v>
      </c>
      <c r="W690">
        <v>2.66</v>
      </c>
      <c r="X690" s="130"/>
    </row>
    <row r="691" spans="1:24" x14ac:dyDescent="0.25">
      <c r="A691" s="130" t="s">
        <v>163</v>
      </c>
      <c r="B691">
        <v>689</v>
      </c>
      <c r="C691" s="130" t="s">
        <v>881</v>
      </c>
      <c r="D691" s="130" t="s">
        <v>6</v>
      </c>
      <c r="E691">
        <v>7.6</v>
      </c>
      <c r="F691">
        <v>0.66</v>
      </c>
      <c r="G691">
        <v>968600</v>
      </c>
      <c r="H691">
        <v>7388</v>
      </c>
      <c r="I691">
        <v>3605</v>
      </c>
      <c r="J691">
        <v>12.43</v>
      </c>
      <c r="K691" s="130" t="s">
        <v>3170</v>
      </c>
      <c r="M691" s="130" t="s">
        <v>886</v>
      </c>
      <c r="N691">
        <v>0.61</v>
      </c>
      <c r="O691">
        <v>10.5</v>
      </c>
      <c r="P691">
        <v>14.75</v>
      </c>
      <c r="Q691">
        <v>11.61</v>
      </c>
      <c r="R691" s="130" t="s">
        <v>3239</v>
      </c>
      <c r="S691">
        <v>38.770000000000003</v>
      </c>
      <c r="T691" s="130"/>
      <c r="U691">
        <v>381</v>
      </c>
      <c r="V691">
        <v>385</v>
      </c>
      <c r="W691">
        <v>-0.66</v>
      </c>
      <c r="X691" s="130"/>
    </row>
    <row r="692" spans="1:24" x14ac:dyDescent="0.25">
      <c r="A692" s="130" t="s">
        <v>162</v>
      </c>
      <c r="B692">
        <v>690</v>
      </c>
      <c r="C692" s="130" t="s">
        <v>881</v>
      </c>
      <c r="D692" s="130" t="s">
        <v>6</v>
      </c>
      <c r="E692">
        <v>58.75</v>
      </c>
      <c r="F692">
        <v>4.91</v>
      </c>
      <c r="G692">
        <v>20548800</v>
      </c>
      <c r="H692">
        <v>1189991</v>
      </c>
      <c r="I692">
        <v>119852</v>
      </c>
      <c r="J692">
        <v>7.31</v>
      </c>
      <c r="K692" s="130" t="s">
        <v>2355</v>
      </c>
      <c r="M692" s="130" t="s">
        <v>973</v>
      </c>
      <c r="N692">
        <v>8.0299999999999994</v>
      </c>
      <c r="O692">
        <v>6.83</v>
      </c>
      <c r="P692">
        <v>13.55</v>
      </c>
      <c r="Q692">
        <v>6.06</v>
      </c>
      <c r="R692" s="130" t="s">
        <v>3223</v>
      </c>
      <c r="S692">
        <v>51.96</v>
      </c>
      <c r="T692" s="130"/>
      <c r="U692">
        <v>376</v>
      </c>
      <c r="V692">
        <v>475</v>
      </c>
      <c r="W692">
        <v>-0.27</v>
      </c>
      <c r="X692" s="130"/>
    </row>
    <row r="693" spans="1:24" x14ac:dyDescent="0.25">
      <c r="A693" s="130" t="s">
        <v>161</v>
      </c>
      <c r="B693">
        <v>691</v>
      </c>
      <c r="C693" s="130" t="s">
        <v>890</v>
      </c>
      <c r="D693" s="130" t="s">
        <v>6</v>
      </c>
      <c r="E693">
        <v>161</v>
      </c>
      <c r="F693">
        <v>-0.62</v>
      </c>
      <c r="G693">
        <v>100</v>
      </c>
      <c r="H693">
        <v>16</v>
      </c>
      <c r="I693">
        <v>966</v>
      </c>
      <c r="J693">
        <v>10.97</v>
      </c>
      <c r="K693" s="130" t="s">
        <v>1052</v>
      </c>
      <c r="M693" s="130" t="s">
        <v>996</v>
      </c>
      <c r="N693">
        <v>14.67</v>
      </c>
      <c r="O693">
        <v>5.64</v>
      </c>
      <c r="P693">
        <v>6.05</v>
      </c>
      <c r="Q693">
        <v>5.49</v>
      </c>
      <c r="R693" s="130" t="s">
        <v>955</v>
      </c>
      <c r="S693">
        <v>21.43</v>
      </c>
      <c r="T693" s="130"/>
      <c r="U693">
        <v>605</v>
      </c>
      <c r="V693">
        <v>554</v>
      </c>
      <c r="W693">
        <v>1.88</v>
      </c>
      <c r="X693" s="130"/>
    </row>
    <row r="694" spans="1:24" x14ac:dyDescent="0.25">
      <c r="A694" s="130" t="s">
        <v>160</v>
      </c>
      <c r="B694">
        <v>692</v>
      </c>
      <c r="C694" s="130" t="s">
        <v>881</v>
      </c>
      <c r="D694" s="130" t="s">
        <v>6</v>
      </c>
      <c r="E694">
        <v>6.05</v>
      </c>
      <c r="F694">
        <v>0</v>
      </c>
      <c r="G694">
        <v>5500</v>
      </c>
      <c r="H694">
        <v>33</v>
      </c>
      <c r="I694">
        <v>735</v>
      </c>
      <c r="J694">
        <v>247.82</v>
      </c>
      <c r="K694" s="130" t="s">
        <v>1069</v>
      </c>
      <c r="L694">
        <v>0.7</v>
      </c>
      <c r="M694" s="130" t="s">
        <v>933</v>
      </c>
      <c r="N694">
        <v>0.02</v>
      </c>
      <c r="O694">
        <v>0.49</v>
      </c>
      <c r="P694">
        <v>0.59</v>
      </c>
      <c r="Q694">
        <v>-1.76</v>
      </c>
      <c r="R694" s="130" t="s">
        <v>3224</v>
      </c>
      <c r="S694">
        <v>23.56</v>
      </c>
      <c r="T694" s="130"/>
      <c r="U694">
        <v>1155</v>
      </c>
      <c r="V694">
        <v>1204</v>
      </c>
      <c r="W694">
        <v>-3.53</v>
      </c>
      <c r="X694" s="130"/>
    </row>
    <row r="695" spans="1:24" x14ac:dyDescent="0.25">
      <c r="A695" s="130" t="s">
        <v>159</v>
      </c>
      <c r="B695">
        <v>693</v>
      </c>
      <c r="C695" s="130" t="s">
        <v>881</v>
      </c>
      <c r="D695" s="130" t="s">
        <v>6</v>
      </c>
      <c r="E695">
        <v>15.4</v>
      </c>
      <c r="F695">
        <v>2.67</v>
      </c>
      <c r="G695">
        <v>198900</v>
      </c>
      <c r="H695">
        <v>3036</v>
      </c>
      <c r="I695">
        <v>5029</v>
      </c>
      <c r="J695">
        <v>19.239999999999998</v>
      </c>
      <c r="K695" s="130" t="s">
        <v>3197</v>
      </c>
      <c r="M695" s="130" t="s">
        <v>927</v>
      </c>
      <c r="N695">
        <v>0.8</v>
      </c>
      <c r="O695">
        <v>8.1</v>
      </c>
      <c r="P695">
        <v>12.09</v>
      </c>
      <c r="Q695">
        <v>5.85</v>
      </c>
      <c r="R695" s="130" t="s">
        <v>977</v>
      </c>
      <c r="S695">
        <v>21.07</v>
      </c>
      <c r="T695" s="130"/>
      <c r="U695">
        <v>564</v>
      </c>
      <c r="V695">
        <v>583</v>
      </c>
      <c r="W695">
        <v>0.21</v>
      </c>
      <c r="X695" s="130"/>
    </row>
    <row r="696" spans="1:24" x14ac:dyDescent="0.25">
      <c r="A696" s="130" t="s">
        <v>158</v>
      </c>
      <c r="B696">
        <v>694</v>
      </c>
      <c r="C696" s="130" t="s">
        <v>881</v>
      </c>
      <c r="D696" s="130" t="s">
        <v>6</v>
      </c>
      <c r="E696">
        <v>4.24</v>
      </c>
      <c r="F696">
        <v>3.92</v>
      </c>
      <c r="G696">
        <v>88400</v>
      </c>
      <c r="H696">
        <v>367</v>
      </c>
      <c r="I696">
        <v>1768</v>
      </c>
      <c r="J696">
        <v>22.2</v>
      </c>
      <c r="K696" s="130" t="s">
        <v>3186</v>
      </c>
      <c r="M696" s="130"/>
      <c r="N696">
        <v>0.19</v>
      </c>
      <c r="O696">
        <v>2.4500000000000002</v>
      </c>
      <c r="P696">
        <v>3.31</v>
      </c>
      <c r="Q696">
        <v>1.32</v>
      </c>
      <c r="R696" s="130"/>
      <c r="S696">
        <v>36.51</v>
      </c>
      <c r="T696" s="130"/>
      <c r="U696">
        <v>872</v>
      </c>
      <c r="V696">
        <v>903</v>
      </c>
      <c r="W696">
        <v>-0.21</v>
      </c>
      <c r="X696" s="130"/>
    </row>
    <row r="697" spans="1:24" x14ac:dyDescent="0.25">
      <c r="A697" s="130" t="s">
        <v>157</v>
      </c>
      <c r="B697">
        <v>695</v>
      </c>
      <c r="C697" s="130" t="s">
        <v>881</v>
      </c>
      <c r="D697" s="130" t="s">
        <v>6</v>
      </c>
      <c r="E697">
        <v>8.5500000000000007</v>
      </c>
      <c r="F697">
        <v>0.59</v>
      </c>
      <c r="G697">
        <v>262300</v>
      </c>
      <c r="H697">
        <v>2241</v>
      </c>
      <c r="I697">
        <v>3430</v>
      </c>
      <c r="J697">
        <v>27.45</v>
      </c>
      <c r="K697" s="130" t="s">
        <v>895</v>
      </c>
      <c r="M697" s="130" t="s">
        <v>880</v>
      </c>
      <c r="N697">
        <v>0.31</v>
      </c>
      <c r="O697">
        <v>5.19</v>
      </c>
      <c r="P697">
        <v>4.21</v>
      </c>
      <c r="Q697">
        <v>10.67</v>
      </c>
      <c r="R697" s="130" t="s">
        <v>3251</v>
      </c>
      <c r="S697">
        <v>55.44</v>
      </c>
      <c r="T697" s="130"/>
      <c r="U697">
        <v>904</v>
      </c>
      <c r="V697">
        <v>827</v>
      </c>
      <c r="W697">
        <v>1.1000000000000001</v>
      </c>
      <c r="X697" s="130"/>
    </row>
    <row r="698" spans="1:24" x14ac:dyDescent="0.25">
      <c r="A698" s="130" t="s">
        <v>850</v>
      </c>
      <c r="B698">
        <v>696</v>
      </c>
      <c r="C698" s="130" t="s">
        <v>881</v>
      </c>
      <c r="D698" s="130" t="s">
        <v>6</v>
      </c>
      <c r="E698">
        <v>24.3</v>
      </c>
      <c r="F698">
        <v>-0.41</v>
      </c>
      <c r="G698">
        <v>36700</v>
      </c>
      <c r="H698">
        <v>892</v>
      </c>
      <c r="I698">
        <v>2624</v>
      </c>
      <c r="J698">
        <v>14.94</v>
      </c>
      <c r="K698" s="130" t="s">
        <v>963</v>
      </c>
      <c r="M698" s="130" t="s">
        <v>979</v>
      </c>
      <c r="N698">
        <v>1.63</v>
      </c>
      <c r="O698">
        <v>6.65</v>
      </c>
      <c r="P698">
        <v>7.02</v>
      </c>
      <c r="Q698">
        <v>22.79</v>
      </c>
      <c r="R698" s="130" t="s">
        <v>1913</v>
      </c>
      <c r="S698">
        <v>25.24</v>
      </c>
      <c r="T698" s="130"/>
      <c r="U698">
        <v>658</v>
      </c>
      <c r="V698">
        <v>583</v>
      </c>
      <c r="W698">
        <v>-0.43</v>
      </c>
      <c r="X698" s="130"/>
    </row>
    <row r="699" spans="1:24" x14ac:dyDescent="0.25">
      <c r="A699" s="130" t="s">
        <v>156</v>
      </c>
      <c r="B699">
        <v>697</v>
      </c>
      <c r="C699" s="130" t="s">
        <v>881</v>
      </c>
      <c r="D699" s="130" t="s">
        <v>6</v>
      </c>
      <c r="E699">
        <v>1.52</v>
      </c>
      <c r="F699">
        <v>6.29</v>
      </c>
      <c r="G699">
        <v>24646000</v>
      </c>
      <c r="H699">
        <v>37050</v>
      </c>
      <c r="I699">
        <v>29072</v>
      </c>
      <c r="J699">
        <v>5.08</v>
      </c>
      <c r="K699" s="130" t="s">
        <v>889</v>
      </c>
      <c r="M699" s="130" t="s">
        <v>934</v>
      </c>
      <c r="N699">
        <v>0.3</v>
      </c>
      <c r="O699">
        <v>7.57</v>
      </c>
      <c r="P699">
        <v>13.3</v>
      </c>
      <c r="Q699">
        <v>15.73</v>
      </c>
      <c r="R699" s="130" t="s">
        <v>3613</v>
      </c>
      <c r="S699">
        <v>38.1</v>
      </c>
      <c r="T699" s="130"/>
      <c r="U699">
        <v>282</v>
      </c>
      <c r="V699">
        <v>344</v>
      </c>
      <c r="W699">
        <v>0.04</v>
      </c>
      <c r="X699" s="130"/>
    </row>
    <row r="700" spans="1:24" x14ac:dyDescent="0.25">
      <c r="A700" s="130" t="s">
        <v>155</v>
      </c>
      <c r="B700">
        <v>698</v>
      </c>
      <c r="C700" s="130" t="s">
        <v>881</v>
      </c>
      <c r="D700" s="130" t="s">
        <v>6</v>
      </c>
      <c r="E700">
        <v>3.58</v>
      </c>
      <c r="F700">
        <v>1.1299999999999999</v>
      </c>
      <c r="G700">
        <v>5304400</v>
      </c>
      <c r="H700">
        <v>18803</v>
      </c>
      <c r="I700">
        <v>30072</v>
      </c>
      <c r="J700">
        <v>7.54</v>
      </c>
      <c r="K700" s="130" t="s">
        <v>993</v>
      </c>
      <c r="M700" s="130" t="s">
        <v>922</v>
      </c>
      <c r="N700">
        <v>0.47</v>
      </c>
      <c r="O700">
        <v>8.9600000000000009</v>
      </c>
      <c r="P700">
        <v>12.92</v>
      </c>
      <c r="Q700">
        <v>29.52</v>
      </c>
      <c r="R700" s="130" t="s">
        <v>3631</v>
      </c>
      <c r="S700">
        <v>28.47</v>
      </c>
      <c r="T700" s="130"/>
      <c r="U700">
        <v>318</v>
      </c>
      <c r="V700">
        <v>319</v>
      </c>
      <c r="W700">
        <v>0.21</v>
      </c>
      <c r="X700" s="130"/>
    </row>
    <row r="701" spans="1:24" x14ac:dyDescent="0.25">
      <c r="A701" s="130" t="s">
        <v>154</v>
      </c>
      <c r="B701">
        <v>699</v>
      </c>
      <c r="C701" s="130" t="s">
        <v>890</v>
      </c>
      <c r="D701" s="130" t="s">
        <v>6</v>
      </c>
      <c r="E701">
        <v>3.16</v>
      </c>
      <c r="F701">
        <v>5.33</v>
      </c>
      <c r="G701">
        <v>3296100</v>
      </c>
      <c r="H701">
        <v>10344</v>
      </c>
      <c r="I701">
        <v>853</v>
      </c>
      <c r="J701">
        <v>25.14</v>
      </c>
      <c r="K701" s="130" t="s">
        <v>2299</v>
      </c>
      <c r="L701">
        <v>0.2</v>
      </c>
      <c r="M701" s="130" t="s">
        <v>904</v>
      </c>
      <c r="N701">
        <v>0.13</v>
      </c>
      <c r="O701">
        <v>10.6</v>
      </c>
      <c r="P701">
        <v>10.41</v>
      </c>
      <c r="Q701">
        <v>6.93</v>
      </c>
      <c r="R701" s="130" t="s">
        <v>1919</v>
      </c>
      <c r="S701">
        <v>28.74</v>
      </c>
      <c r="T701" s="130"/>
      <c r="U701">
        <v>690</v>
      </c>
      <c r="V701">
        <v>578</v>
      </c>
      <c r="W701">
        <v>1.1499999999999999</v>
      </c>
      <c r="X701" s="130"/>
    </row>
    <row r="702" spans="1:24" x14ac:dyDescent="0.25">
      <c r="A702" s="130" t="s">
        <v>153</v>
      </c>
      <c r="B702">
        <v>700</v>
      </c>
      <c r="C702" s="130" t="s">
        <v>881</v>
      </c>
      <c r="D702" s="130" t="s">
        <v>6</v>
      </c>
      <c r="E702">
        <v>1.66</v>
      </c>
      <c r="F702">
        <v>0</v>
      </c>
      <c r="G702">
        <v>345100</v>
      </c>
      <c r="H702">
        <v>572</v>
      </c>
      <c r="I702">
        <v>951</v>
      </c>
      <c r="K702" s="130" t="s">
        <v>956</v>
      </c>
      <c r="M702" s="130"/>
      <c r="N702">
        <v>0</v>
      </c>
      <c r="O702">
        <v>0.95</v>
      </c>
      <c r="P702">
        <v>-23.64</v>
      </c>
      <c r="Q702">
        <v>-0.09</v>
      </c>
      <c r="R702" s="130"/>
      <c r="S702">
        <v>56.71</v>
      </c>
      <c r="T702" s="130"/>
      <c r="X702" s="130"/>
    </row>
    <row r="703" spans="1:24" x14ac:dyDescent="0.25">
      <c r="A703" s="130" t="s">
        <v>152</v>
      </c>
      <c r="B703">
        <v>701</v>
      </c>
      <c r="C703" s="130" t="s">
        <v>890</v>
      </c>
      <c r="D703" s="130" t="s">
        <v>6</v>
      </c>
      <c r="E703">
        <v>19</v>
      </c>
      <c r="F703">
        <v>2.7</v>
      </c>
      <c r="G703">
        <v>10300</v>
      </c>
      <c r="H703">
        <v>194</v>
      </c>
      <c r="I703">
        <v>713</v>
      </c>
      <c r="J703">
        <v>24.44</v>
      </c>
      <c r="K703" s="130" t="s">
        <v>985</v>
      </c>
      <c r="M703" s="130" t="s">
        <v>963</v>
      </c>
      <c r="N703">
        <v>0.78</v>
      </c>
      <c r="O703">
        <v>3.3</v>
      </c>
      <c r="P703">
        <v>3.25</v>
      </c>
      <c r="Q703">
        <v>11.29</v>
      </c>
      <c r="R703" s="130" t="s">
        <v>3632</v>
      </c>
      <c r="S703">
        <v>27.26</v>
      </c>
      <c r="T703" s="130"/>
      <c r="U703">
        <v>896</v>
      </c>
      <c r="V703">
        <v>879</v>
      </c>
      <c r="W703">
        <v>0.14000000000000001</v>
      </c>
      <c r="X703" s="130"/>
    </row>
    <row r="704" spans="1:24" x14ac:dyDescent="0.25">
      <c r="A704" s="130" t="s">
        <v>151</v>
      </c>
      <c r="B704">
        <v>702</v>
      </c>
      <c r="C704" s="130" t="s">
        <v>890</v>
      </c>
      <c r="D704" s="130" t="s">
        <v>6</v>
      </c>
      <c r="E704">
        <v>2.9</v>
      </c>
      <c r="F704">
        <v>4.32</v>
      </c>
      <c r="G704">
        <v>6142400</v>
      </c>
      <c r="H704">
        <v>17627</v>
      </c>
      <c r="I704">
        <v>974</v>
      </c>
      <c r="J704">
        <v>19.5</v>
      </c>
      <c r="K704" s="130" t="s">
        <v>1921</v>
      </c>
      <c r="M704" s="130" t="s">
        <v>894</v>
      </c>
      <c r="N704">
        <v>0.15</v>
      </c>
      <c r="O704">
        <v>8.5299999999999994</v>
      </c>
      <c r="P704">
        <v>12.5</v>
      </c>
      <c r="Q704">
        <v>6.35</v>
      </c>
      <c r="R704" s="130" t="s">
        <v>1902</v>
      </c>
      <c r="S704">
        <v>34.47</v>
      </c>
      <c r="T704" s="130"/>
      <c r="U704">
        <v>555</v>
      </c>
      <c r="V704">
        <v>569</v>
      </c>
      <c r="X704" s="130"/>
    </row>
    <row r="705" spans="1:24" x14ac:dyDescent="0.25">
      <c r="A705" s="130" t="s">
        <v>150</v>
      </c>
      <c r="B705">
        <v>703</v>
      </c>
      <c r="C705" s="130" t="s">
        <v>890</v>
      </c>
      <c r="D705" s="130" t="s">
        <v>6</v>
      </c>
      <c r="E705">
        <v>43</v>
      </c>
      <c r="F705">
        <v>2.99</v>
      </c>
      <c r="G705">
        <v>4566900</v>
      </c>
      <c r="H705">
        <v>195943</v>
      </c>
      <c r="I705">
        <v>25800</v>
      </c>
      <c r="J705">
        <v>28.59</v>
      </c>
      <c r="K705" s="130" t="s">
        <v>3247</v>
      </c>
      <c r="M705" s="130" t="s">
        <v>938</v>
      </c>
      <c r="N705">
        <v>1.5</v>
      </c>
      <c r="O705">
        <v>26.39</v>
      </c>
      <c r="P705">
        <v>33.18</v>
      </c>
      <c r="Q705">
        <v>23.65</v>
      </c>
      <c r="R705" s="130" t="s">
        <v>1998</v>
      </c>
      <c r="S705">
        <v>41.39</v>
      </c>
      <c r="T705" s="130"/>
      <c r="U705">
        <v>461</v>
      </c>
      <c r="V705">
        <v>449</v>
      </c>
      <c r="W705">
        <v>1.1200000000000001</v>
      </c>
      <c r="X705" s="130"/>
    </row>
    <row r="706" spans="1:24" x14ac:dyDescent="0.25">
      <c r="A706" s="130" t="s">
        <v>851</v>
      </c>
      <c r="B706">
        <v>704</v>
      </c>
      <c r="C706" s="130" t="s">
        <v>890</v>
      </c>
      <c r="D706" s="130" t="s">
        <v>6</v>
      </c>
      <c r="E706">
        <v>12</v>
      </c>
      <c r="F706">
        <v>0</v>
      </c>
      <c r="G706">
        <v>173500</v>
      </c>
      <c r="H706">
        <v>2076</v>
      </c>
      <c r="I706">
        <v>2760</v>
      </c>
      <c r="J706">
        <v>25.05</v>
      </c>
      <c r="K706" s="130" t="s">
        <v>2402</v>
      </c>
      <c r="M706" s="130" t="s">
        <v>906</v>
      </c>
      <c r="N706">
        <v>0.48</v>
      </c>
      <c r="O706">
        <v>31.99</v>
      </c>
      <c r="P706">
        <v>34.85</v>
      </c>
      <c r="Q706">
        <v>38.020000000000003</v>
      </c>
      <c r="R706" s="130" t="s">
        <v>3165</v>
      </c>
      <c r="S706">
        <v>25.43</v>
      </c>
      <c r="T706" s="130"/>
      <c r="U706">
        <v>415</v>
      </c>
      <c r="V706">
        <v>394</v>
      </c>
      <c r="X706" s="130"/>
    </row>
    <row r="707" spans="1:24" x14ac:dyDescent="0.25">
      <c r="A707" s="130" t="s">
        <v>149</v>
      </c>
      <c r="B707">
        <v>705</v>
      </c>
      <c r="C707" s="130" t="s">
        <v>890</v>
      </c>
      <c r="D707" s="130" t="s">
        <v>6</v>
      </c>
      <c r="E707">
        <v>47.75</v>
      </c>
      <c r="F707">
        <v>0</v>
      </c>
      <c r="G707">
        <v>8400</v>
      </c>
      <c r="H707">
        <v>400</v>
      </c>
      <c r="I707">
        <v>9626</v>
      </c>
      <c r="J707">
        <v>2.65</v>
      </c>
      <c r="K707" s="130" t="s">
        <v>1045</v>
      </c>
      <c r="M707" s="130" t="s">
        <v>880</v>
      </c>
      <c r="N707">
        <v>18.02</v>
      </c>
      <c r="O707">
        <v>13.32</v>
      </c>
      <c r="P707">
        <v>13.66</v>
      </c>
      <c r="Q707">
        <v>36.93</v>
      </c>
      <c r="R707" s="130" t="s">
        <v>904</v>
      </c>
      <c r="S707">
        <v>36.409999999999997</v>
      </c>
      <c r="T707" s="130"/>
      <c r="U707">
        <v>230</v>
      </c>
      <c r="V707">
        <v>142</v>
      </c>
      <c r="W707">
        <v>-0.08</v>
      </c>
      <c r="X707" s="130"/>
    </row>
    <row r="708" spans="1:24" x14ac:dyDescent="0.25">
      <c r="A708" s="130" t="s">
        <v>148</v>
      </c>
      <c r="B708">
        <v>706</v>
      </c>
      <c r="C708" s="130" t="s">
        <v>881</v>
      </c>
      <c r="D708" s="130" t="s">
        <v>95</v>
      </c>
      <c r="E708">
        <v>0.34</v>
      </c>
      <c r="F708">
        <v>0</v>
      </c>
      <c r="G708">
        <v>18571700</v>
      </c>
      <c r="H708">
        <v>6195</v>
      </c>
      <c r="I708">
        <v>3260</v>
      </c>
      <c r="K708" s="130" t="s">
        <v>1063</v>
      </c>
      <c r="M708" s="130"/>
      <c r="N708">
        <v>0</v>
      </c>
      <c r="O708">
        <v>1.68</v>
      </c>
      <c r="P708">
        <v>5.43</v>
      </c>
      <c r="Q708">
        <v>-3.98</v>
      </c>
      <c r="R708" s="130"/>
      <c r="S708">
        <v>69.73</v>
      </c>
      <c r="T708" s="130"/>
      <c r="X708" s="130"/>
    </row>
    <row r="709" spans="1:24" x14ac:dyDescent="0.25">
      <c r="A709" s="130" t="s">
        <v>147</v>
      </c>
      <c r="B709">
        <v>707</v>
      </c>
      <c r="C709" s="130" t="s">
        <v>881</v>
      </c>
      <c r="D709" s="130" t="s">
        <v>6</v>
      </c>
      <c r="E709">
        <v>0.2</v>
      </c>
      <c r="F709">
        <v>5.26</v>
      </c>
      <c r="G709">
        <v>18135400</v>
      </c>
      <c r="H709">
        <v>3635</v>
      </c>
      <c r="I709">
        <v>2226</v>
      </c>
      <c r="K709" s="130" t="s">
        <v>1366</v>
      </c>
      <c r="M709" s="130"/>
      <c r="N709">
        <v>0</v>
      </c>
      <c r="O709">
        <v>-17.899999999999999</v>
      </c>
      <c r="P709">
        <v>-24.3</v>
      </c>
      <c r="Q709">
        <v>-68.61</v>
      </c>
      <c r="R709" s="130"/>
      <c r="S709">
        <v>68.52</v>
      </c>
      <c r="T709" s="130"/>
      <c r="X709" s="130"/>
    </row>
    <row r="710" spans="1:24" x14ac:dyDescent="0.25">
      <c r="A710" s="130" t="s">
        <v>146</v>
      </c>
      <c r="B710">
        <v>708</v>
      </c>
      <c r="C710" s="130" t="s">
        <v>881</v>
      </c>
      <c r="D710" s="130" t="s">
        <v>6</v>
      </c>
      <c r="E710">
        <v>3.96</v>
      </c>
      <c r="F710">
        <v>5.88</v>
      </c>
      <c r="G710">
        <v>1136100</v>
      </c>
      <c r="H710">
        <v>4401</v>
      </c>
      <c r="I710">
        <v>1220</v>
      </c>
      <c r="J710">
        <v>16.79</v>
      </c>
      <c r="K710" s="130" t="s">
        <v>986</v>
      </c>
      <c r="M710" s="130" t="s">
        <v>924</v>
      </c>
      <c r="N710">
        <v>0.24</v>
      </c>
      <c r="O710">
        <v>4.72</v>
      </c>
      <c r="P710">
        <v>6.52</v>
      </c>
      <c r="Q710">
        <v>3.4</v>
      </c>
      <c r="R710" s="130" t="s">
        <v>936</v>
      </c>
      <c r="S710">
        <v>69.180000000000007</v>
      </c>
      <c r="T710" s="130"/>
      <c r="U710">
        <v>697</v>
      </c>
      <c r="V710">
        <v>709</v>
      </c>
      <c r="W710">
        <v>-0.08</v>
      </c>
      <c r="X710" s="130"/>
    </row>
    <row r="711" spans="1:24" x14ac:dyDescent="0.25">
      <c r="A711" s="130" t="s">
        <v>145</v>
      </c>
      <c r="B711">
        <v>709</v>
      </c>
      <c r="C711" s="130" t="s">
        <v>881</v>
      </c>
      <c r="D711" s="130" t="s">
        <v>6</v>
      </c>
      <c r="E711">
        <v>4.8600000000000003</v>
      </c>
      <c r="F711">
        <v>0</v>
      </c>
      <c r="G711">
        <v>15900</v>
      </c>
      <c r="H711">
        <v>77</v>
      </c>
      <c r="I711">
        <v>2897</v>
      </c>
      <c r="J711">
        <v>24.2</v>
      </c>
      <c r="K711" s="130" t="s">
        <v>995</v>
      </c>
      <c r="M711" s="130" t="s">
        <v>904</v>
      </c>
      <c r="N711">
        <v>0.2</v>
      </c>
      <c r="O711">
        <v>4.0999999999999996</v>
      </c>
      <c r="P711">
        <v>3.62</v>
      </c>
      <c r="Q711">
        <v>10.74</v>
      </c>
      <c r="R711" s="130" t="s">
        <v>913</v>
      </c>
      <c r="S711">
        <v>25.15</v>
      </c>
      <c r="T711" s="130"/>
      <c r="U711">
        <v>877</v>
      </c>
      <c r="V711">
        <v>836</v>
      </c>
      <c r="W711">
        <v>0.4</v>
      </c>
      <c r="X711" s="130"/>
    </row>
    <row r="712" spans="1:24" x14ac:dyDescent="0.25">
      <c r="A712" s="130" t="s">
        <v>144</v>
      </c>
      <c r="B712">
        <v>710</v>
      </c>
      <c r="C712" s="130" t="s">
        <v>881</v>
      </c>
      <c r="D712" s="130" t="s">
        <v>6</v>
      </c>
      <c r="E712">
        <v>2.62</v>
      </c>
      <c r="F712">
        <v>0</v>
      </c>
      <c r="G712">
        <v>7547300</v>
      </c>
      <c r="H712">
        <v>19605</v>
      </c>
      <c r="I712">
        <v>2143</v>
      </c>
      <c r="J712">
        <v>3.53</v>
      </c>
      <c r="K712" s="130" t="s">
        <v>970</v>
      </c>
      <c r="M712" s="130" t="s">
        <v>906</v>
      </c>
      <c r="N712">
        <v>0.74</v>
      </c>
      <c r="O712">
        <v>10.5</v>
      </c>
      <c r="P712">
        <v>19.47</v>
      </c>
      <c r="Q712">
        <v>5.37</v>
      </c>
      <c r="R712" s="130" t="s">
        <v>3515</v>
      </c>
      <c r="S712">
        <v>61.75</v>
      </c>
      <c r="T712" s="130"/>
      <c r="U712">
        <v>142</v>
      </c>
      <c r="V712">
        <v>214</v>
      </c>
      <c r="X712" s="130"/>
    </row>
    <row r="713" spans="1:24" x14ac:dyDescent="0.25">
      <c r="A713" s="130" t="s">
        <v>1074</v>
      </c>
      <c r="B713">
        <v>711</v>
      </c>
      <c r="C713" s="130" t="s">
        <v>881</v>
      </c>
      <c r="D713" s="130" t="s">
        <v>6</v>
      </c>
      <c r="E713">
        <v>4.4800000000000004</v>
      </c>
      <c r="F713">
        <v>3.23</v>
      </c>
      <c r="G713">
        <v>109029000</v>
      </c>
      <c r="H713">
        <v>483594</v>
      </c>
      <c r="I713">
        <v>149490</v>
      </c>
      <c r="K713" s="130" t="s">
        <v>3633</v>
      </c>
      <c r="M713" s="130" t="s">
        <v>918</v>
      </c>
      <c r="N713">
        <v>0</v>
      </c>
      <c r="O713">
        <v>2.89</v>
      </c>
      <c r="P713">
        <v>-1.72</v>
      </c>
      <c r="Q713">
        <v>-1.03</v>
      </c>
      <c r="R713" s="130" t="s">
        <v>923</v>
      </c>
      <c r="S713">
        <v>31.77</v>
      </c>
      <c r="T713" s="130"/>
      <c r="X713" s="130"/>
    </row>
    <row r="714" spans="1:24" x14ac:dyDescent="0.25">
      <c r="A714" s="130" t="s">
        <v>2414</v>
      </c>
      <c r="B714">
        <v>712</v>
      </c>
      <c r="C714" s="130" t="s">
        <v>884</v>
      </c>
      <c r="D714" s="130" t="s">
        <v>6</v>
      </c>
      <c r="E714">
        <v>2.9</v>
      </c>
      <c r="F714">
        <v>2.11</v>
      </c>
      <c r="G714">
        <v>254500</v>
      </c>
      <c r="H714">
        <v>740</v>
      </c>
      <c r="I714">
        <v>609</v>
      </c>
      <c r="J714">
        <v>28.27</v>
      </c>
      <c r="K714" s="130" t="s">
        <v>1990</v>
      </c>
      <c r="M714" s="130"/>
      <c r="N714">
        <v>0.1</v>
      </c>
      <c r="O714">
        <v>8.61</v>
      </c>
      <c r="P714">
        <v>7.91</v>
      </c>
      <c r="Q714">
        <v>12.71</v>
      </c>
      <c r="R714" s="130"/>
      <c r="S714">
        <v>30.51</v>
      </c>
      <c r="T714" s="130"/>
      <c r="U714">
        <v>800</v>
      </c>
      <c r="V714">
        <v>673</v>
      </c>
      <c r="X714" s="130"/>
    </row>
    <row r="715" spans="1:24" x14ac:dyDescent="0.25">
      <c r="A715" s="130" t="s">
        <v>143</v>
      </c>
      <c r="B715">
        <v>713</v>
      </c>
      <c r="C715" s="130" t="s">
        <v>881</v>
      </c>
      <c r="D715" s="130" t="s">
        <v>6</v>
      </c>
      <c r="E715">
        <v>13.9</v>
      </c>
      <c r="F715">
        <v>1.46</v>
      </c>
      <c r="G715">
        <v>12400</v>
      </c>
      <c r="H715">
        <v>174</v>
      </c>
      <c r="I715">
        <v>3611</v>
      </c>
      <c r="J715">
        <v>19.23</v>
      </c>
      <c r="K715" s="130" t="s">
        <v>3634</v>
      </c>
      <c r="L715">
        <v>0.47</v>
      </c>
      <c r="M715" s="130" t="s">
        <v>903</v>
      </c>
      <c r="N715">
        <v>0.72</v>
      </c>
      <c r="O715">
        <v>8.07</v>
      </c>
      <c r="P715">
        <v>12.13</v>
      </c>
      <c r="Q715">
        <v>6.27</v>
      </c>
      <c r="R715" s="130" t="s">
        <v>3635</v>
      </c>
      <c r="S715">
        <v>18.87</v>
      </c>
      <c r="T715" s="130"/>
      <c r="U715">
        <v>562</v>
      </c>
      <c r="V715">
        <v>585</v>
      </c>
      <c r="W715">
        <v>0.62</v>
      </c>
      <c r="X715" s="130"/>
    </row>
    <row r="716" spans="1:24" x14ac:dyDescent="0.25">
      <c r="A716" s="130" t="s">
        <v>142</v>
      </c>
      <c r="B716">
        <v>714</v>
      </c>
      <c r="C716" s="130" t="s">
        <v>881</v>
      </c>
      <c r="D716" s="130" t="s">
        <v>6</v>
      </c>
      <c r="E716">
        <v>2.2200000000000002</v>
      </c>
      <c r="F716">
        <v>2.78</v>
      </c>
      <c r="G716">
        <v>2431300</v>
      </c>
      <c r="H716">
        <v>5309</v>
      </c>
      <c r="I716">
        <v>4701</v>
      </c>
      <c r="J716">
        <v>7.47</v>
      </c>
      <c r="K716" s="130" t="s">
        <v>3186</v>
      </c>
      <c r="M716" s="130" t="s">
        <v>898</v>
      </c>
      <c r="N716">
        <v>0.3</v>
      </c>
      <c r="O716">
        <v>5.18</v>
      </c>
      <c r="P716">
        <v>10.17</v>
      </c>
      <c r="Q716">
        <v>100.54</v>
      </c>
      <c r="R716" s="130" t="s">
        <v>3198</v>
      </c>
      <c r="S716">
        <v>39.72</v>
      </c>
      <c r="T716" s="130"/>
      <c r="U716">
        <v>394</v>
      </c>
      <c r="V716">
        <v>496</v>
      </c>
      <c r="W716">
        <v>0.09</v>
      </c>
      <c r="X716" s="130"/>
    </row>
    <row r="717" spans="1:24" x14ac:dyDescent="0.25">
      <c r="A717" s="130" t="s">
        <v>141</v>
      </c>
      <c r="B717">
        <v>715</v>
      </c>
      <c r="C717" s="130" t="s">
        <v>881</v>
      </c>
      <c r="D717" s="130" t="s">
        <v>232</v>
      </c>
      <c r="E717">
        <v>0.01</v>
      </c>
      <c r="F717">
        <v>0</v>
      </c>
      <c r="G717">
        <v>0</v>
      </c>
      <c r="H717">
        <v>0</v>
      </c>
      <c r="I717">
        <v>68</v>
      </c>
      <c r="K717" s="130"/>
      <c r="L717">
        <v>-1.2</v>
      </c>
      <c r="M717" s="130"/>
      <c r="N717">
        <v>0</v>
      </c>
      <c r="O717">
        <v>-30.09</v>
      </c>
      <c r="Q717">
        <v>-85.19</v>
      </c>
      <c r="R717" s="130"/>
      <c r="S717">
        <v>99.85</v>
      </c>
      <c r="T717" s="130"/>
      <c r="X717" s="130"/>
    </row>
    <row r="718" spans="1:24" x14ac:dyDescent="0.25">
      <c r="A718" s="130" t="s">
        <v>140</v>
      </c>
      <c r="B718">
        <v>716</v>
      </c>
      <c r="C718" s="130" t="s">
        <v>881</v>
      </c>
      <c r="D718" s="130" t="s">
        <v>95</v>
      </c>
      <c r="E718">
        <v>0.39</v>
      </c>
      <c r="F718">
        <v>0</v>
      </c>
      <c r="G718">
        <v>19424900</v>
      </c>
      <c r="H718">
        <v>7379</v>
      </c>
      <c r="I718">
        <v>742</v>
      </c>
      <c r="K718" s="130" t="s">
        <v>1996</v>
      </c>
      <c r="L718">
        <v>2.13</v>
      </c>
      <c r="M718" s="130"/>
      <c r="N718">
        <v>0</v>
      </c>
      <c r="O718">
        <v>-2.02</v>
      </c>
      <c r="P718">
        <v>-10.35</v>
      </c>
      <c r="Q718">
        <v>0.54</v>
      </c>
      <c r="R718" s="130"/>
      <c r="S718">
        <v>34.590000000000003</v>
      </c>
      <c r="T718" s="130"/>
      <c r="X718" s="130"/>
    </row>
    <row r="719" spans="1:24" x14ac:dyDescent="0.25">
      <c r="A719" s="130" t="s">
        <v>139</v>
      </c>
      <c r="B719">
        <v>717</v>
      </c>
      <c r="C719" s="130" t="s">
        <v>881</v>
      </c>
      <c r="D719" s="130" t="s">
        <v>6</v>
      </c>
      <c r="E719">
        <v>4.24</v>
      </c>
      <c r="F719">
        <v>6</v>
      </c>
      <c r="G719">
        <v>6862700</v>
      </c>
      <c r="H719">
        <v>28931</v>
      </c>
      <c r="I719">
        <v>2330</v>
      </c>
      <c r="J719">
        <v>75.12</v>
      </c>
      <c r="K719" s="130" t="s">
        <v>971</v>
      </c>
      <c r="M719" s="130"/>
      <c r="N719">
        <v>0.06</v>
      </c>
      <c r="O719">
        <v>3</v>
      </c>
      <c r="P719">
        <v>2.4700000000000002</v>
      </c>
      <c r="Q719">
        <v>2.06</v>
      </c>
      <c r="R719" s="130" t="s">
        <v>963</v>
      </c>
      <c r="S719">
        <v>43.38</v>
      </c>
      <c r="T719" s="130"/>
      <c r="U719">
        <v>1084</v>
      </c>
      <c r="V719">
        <v>1062</v>
      </c>
      <c r="W719">
        <v>6.14</v>
      </c>
      <c r="X719" s="130"/>
    </row>
    <row r="720" spans="1:24" x14ac:dyDescent="0.25">
      <c r="A720" s="130" t="s">
        <v>138</v>
      </c>
      <c r="B720">
        <v>718</v>
      </c>
      <c r="C720" s="130" t="s">
        <v>881</v>
      </c>
      <c r="D720" s="130" t="s">
        <v>6</v>
      </c>
      <c r="E720">
        <v>6.95</v>
      </c>
      <c r="F720">
        <v>0</v>
      </c>
      <c r="G720">
        <v>0</v>
      </c>
      <c r="H720">
        <v>0</v>
      </c>
      <c r="I720">
        <v>2664</v>
      </c>
      <c r="J720">
        <v>17.86</v>
      </c>
      <c r="K720" s="130" t="s">
        <v>1048</v>
      </c>
      <c r="M720" s="130" t="s">
        <v>927</v>
      </c>
      <c r="N720">
        <v>0.39</v>
      </c>
      <c r="O720">
        <v>3.98</v>
      </c>
      <c r="P720">
        <v>3.96</v>
      </c>
      <c r="Q720">
        <v>8.5299999999999994</v>
      </c>
      <c r="R720" s="130" t="s">
        <v>1902</v>
      </c>
      <c r="S720">
        <v>25.77</v>
      </c>
      <c r="T720" s="130"/>
      <c r="U720">
        <v>776</v>
      </c>
      <c r="V720">
        <v>728</v>
      </c>
      <c r="W720">
        <v>0.91</v>
      </c>
      <c r="X720" s="130"/>
    </row>
    <row r="721" spans="1:24" x14ac:dyDescent="0.25">
      <c r="A721" s="130" t="s">
        <v>137</v>
      </c>
      <c r="B721">
        <v>719</v>
      </c>
      <c r="C721" s="130" t="s">
        <v>890</v>
      </c>
      <c r="D721" s="130" t="s">
        <v>6</v>
      </c>
      <c r="E721">
        <v>1.32</v>
      </c>
      <c r="F721">
        <v>2.33</v>
      </c>
      <c r="G721">
        <v>5102900</v>
      </c>
      <c r="H721">
        <v>6727</v>
      </c>
      <c r="I721">
        <v>11116</v>
      </c>
      <c r="J721">
        <v>4.28</v>
      </c>
      <c r="K721" s="130" t="s">
        <v>967</v>
      </c>
      <c r="M721" s="130" t="s">
        <v>880</v>
      </c>
      <c r="N721">
        <v>0.31</v>
      </c>
      <c r="O721">
        <v>18.5</v>
      </c>
      <c r="P721">
        <v>23.15</v>
      </c>
      <c r="Q721">
        <v>7.98</v>
      </c>
      <c r="R721" s="130" t="s">
        <v>1025</v>
      </c>
      <c r="S721">
        <v>32.090000000000003</v>
      </c>
      <c r="T721" s="130"/>
      <c r="U721">
        <v>115</v>
      </c>
      <c r="V721">
        <v>89</v>
      </c>
      <c r="W721">
        <v>-7.0000000000000007E-2</v>
      </c>
      <c r="X721" s="130"/>
    </row>
    <row r="722" spans="1:24" x14ac:dyDescent="0.25">
      <c r="A722" s="130" t="s">
        <v>136</v>
      </c>
      <c r="B722">
        <v>720</v>
      </c>
      <c r="C722" s="130" t="s">
        <v>881</v>
      </c>
      <c r="D722" s="130" t="s">
        <v>6</v>
      </c>
      <c r="E722">
        <v>10.4</v>
      </c>
      <c r="F722">
        <v>5.58</v>
      </c>
      <c r="G722">
        <v>47901100</v>
      </c>
      <c r="H722">
        <v>484532</v>
      </c>
      <c r="I722">
        <v>18954</v>
      </c>
      <c r="J722">
        <v>4.08</v>
      </c>
      <c r="K722" s="130" t="s">
        <v>1022</v>
      </c>
      <c r="M722" s="130" t="s">
        <v>1001</v>
      </c>
      <c r="N722">
        <v>2.5499999999999998</v>
      </c>
      <c r="O722">
        <v>14.13</v>
      </c>
      <c r="P722">
        <v>23.85</v>
      </c>
      <c r="Q722">
        <v>14.11</v>
      </c>
      <c r="R722" s="130" t="s">
        <v>1760</v>
      </c>
      <c r="S722">
        <v>69.33</v>
      </c>
      <c r="T722" s="130"/>
      <c r="U722">
        <v>105</v>
      </c>
      <c r="V722">
        <v>129</v>
      </c>
      <c r="W722">
        <v>-0.09</v>
      </c>
      <c r="X722" s="130"/>
    </row>
    <row r="723" spans="1:24" x14ac:dyDescent="0.25">
      <c r="A723" s="130" t="s">
        <v>852</v>
      </c>
      <c r="B723">
        <v>721</v>
      </c>
      <c r="C723" s="130" t="s">
        <v>881</v>
      </c>
      <c r="D723" s="130" t="s">
        <v>6</v>
      </c>
      <c r="E723">
        <v>1.24</v>
      </c>
      <c r="F723">
        <v>0.81</v>
      </c>
      <c r="G723">
        <v>352786300</v>
      </c>
      <c r="H723">
        <v>434921</v>
      </c>
      <c r="I723">
        <v>119812</v>
      </c>
      <c r="J723">
        <v>11.44</v>
      </c>
      <c r="K723" s="130" t="s">
        <v>980</v>
      </c>
      <c r="M723" s="130" t="s">
        <v>898</v>
      </c>
      <c r="N723">
        <v>0.11</v>
      </c>
      <c r="O723">
        <v>1.47</v>
      </c>
      <c r="P723">
        <v>5.17</v>
      </c>
      <c r="Q723">
        <v>16.559999999999999</v>
      </c>
      <c r="R723" s="130" t="s">
        <v>1308</v>
      </c>
      <c r="S723">
        <v>31.36</v>
      </c>
      <c r="T723" s="130"/>
      <c r="U723">
        <v>637</v>
      </c>
      <c r="V723">
        <v>752</v>
      </c>
      <c r="W723">
        <v>24.34</v>
      </c>
      <c r="X723" s="130"/>
    </row>
    <row r="724" spans="1:24" x14ac:dyDescent="0.25">
      <c r="A724" s="130" t="s">
        <v>135</v>
      </c>
      <c r="B724">
        <v>722</v>
      </c>
      <c r="C724" s="130" t="s">
        <v>881</v>
      </c>
      <c r="D724" s="130" t="s">
        <v>6</v>
      </c>
      <c r="E724">
        <v>4.5</v>
      </c>
      <c r="F724">
        <v>3.21</v>
      </c>
      <c r="G724">
        <v>2304200</v>
      </c>
      <c r="H724">
        <v>10288</v>
      </c>
      <c r="I724">
        <v>2772</v>
      </c>
      <c r="J724">
        <v>9.59</v>
      </c>
      <c r="K724" s="130" t="s">
        <v>954</v>
      </c>
      <c r="M724" s="130"/>
      <c r="N724">
        <v>0.47</v>
      </c>
      <c r="O724">
        <v>3.86</v>
      </c>
      <c r="P724">
        <v>11.06</v>
      </c>
      <c r="Q724">
        <v>4.54</v>
      </c>
      <c r="R724" s="130"/>
      <c r="S724">
        <v>72.430000000000007</v>
      </c>
      <c r="T724" s="130"/>
      <c r="U724">
        <v>405</v>
      </c>
      <c r="V724">
        <v>599</v>
      </c>
      <c r="W724">
        <v>-0.01</v>
      </c>
      <c r="X724" s="130"/>
    </row>
    <row r="725" spans="1:24" x14ac:dyDescent="0.25">
      <c r="A725" s="130" t="s">
        <v>134</v>
      </c>
      <c r="B725">
        <v>723</v>
      </c>
      <c r="C725" s="130" t="s">
        <v>881</v>
      </c>
      <c r="D725" s="130" t="s">
        <v>6</v>
      </c>
      <c r="E725">
        <v>26.25</v>
      </c>
      <c r="F725">
        <v>0</v>
      </c>
      <c r="G725">
        <v>0</v>
      </c>
      <c r="H725">
        <v>0</v>
      </c>
      <c r="I725">
        <v>1313</v>
      </c>
      <c r="J725">
        <v>24.34</v>
      </c>
      <c r="K725" s="130" t="s">
        <v>3215</v>
      </c>
      <c r="M725" s="130" t="s">
        <v>938</v>
      </c>
      <c r="N725">
        <v>1.08</v>
      </c>
      <c r="O725">
        <v>3.71</v>
      </c>
      <c r="P725">
        <v>3.9</v>
      </c>
      <c r="Q725">
        <v>6.31</v>
      </c>
      <c r="R725" s="130" t="s">
        <v>1406</v>
      </c>
      <c r="S725">
        <v>32.97</v>
      </c>
      <c r="T725" s="130"/>
      <c r="U725">
        <v>875</v>
      </c>
      <c r="V725">
        <v>858</v>
      </c>
      <c r="W725">
        <v>0.08</v>
      </c>
      <c r="X725" s="130"/>
    </row>
    <row r="726" spans="1:24" x14ac:dyDescent="0.25">
      <c r="A726" s="130" t="s">
        <v>133</v>
      </c>
      <c r="B726">
        <v>724</v>
      </c>
      <c r="C726" s="130" t="s">
        <v>890</v>
      </c>
      <c r="D726" s="130" t="s">
        <v>6</v>
      </c>
      <c r="E726">
        <v>50.25</v>
      </c>
      <c r="F726">
        <v>0.5</v>
      </c>
      <c r="G726">
        <v>4100</v>
      </c>
      <c r="H726">
        <v>201</v>
      </c>
      <c r="I726">
        <v>2906</v>
      </c>
      <c r="K726" s="130" t="s">
        <v>1055</v>
      </c>
      <c r="M726" s="130" t="s">
        <v>938</v>
      </c>
      <c r="N726">
        <v>0</v>
      </c>
      <c r="O726">
        <v>-1.7</v>
      </c>
      <c r="P726">
        <v>-1.83</v>
      </c>
      <c r="Q726">
        <v>0.36</v>
      </c>
      <c r="R726" s="130" t="s">
        <v>973</v>
      </c>
      <c r="S726">
        <v>30.63</v>
      </c>
      <c r="T726" s="130"/>
      <c r="X726" s="130"/>
    </row>
    <row r="727" spans="1:24" x14ac:dyDescent="0.25">
      <c r="A727" s="130" t="s">
        <v>132</v>
      </c>
      <c r="B727">
        <v>725</v>
      </c>
      <c r="C727" s="130" t="s">
        <v>881</v>
      </c>
      <c r="D727" s="130" t="s">
        <v>6</v>
      </c>
      <c r="E727">
        <v>10.8</v>
      </c>
      <c r="F727">
        <v>0</v>
      </c>
      <c r="G727">
        <v>4683700</v>
      </c>
      <c r="H727">
        <v>50591</v>
      </c>
      <c r="I727">
        <v>43092</v>
      </c>
      <c r="J727">
        <v>14.29</v>
      </c>
      <c r="K727" s="130" t="s">
        <v>1763</v>
      </c>
      <c r="M727" s="130" t="s">
        <v>943</v>
      </c>
      <c r="N727">
        <v>0.76</v>
      </c>
      <c r="O727">
        <v>17.59</v>
      </c>
      <c r="P727">
        <v>20.74</v>
      </c>
      <c r="Q727">
        <v>43.75</v>
      </c>
      <c r="R727" s="130" t="s">
        <v>2323</v>
      </c>
      <c r="S727">
        <v>36.11</v>
      </c>
      <c r="T727" s="130"/>
      <c r="U727">
        <v>341</v>
      </c>
      <c r="V727">
        <v>301</v>
      </c>
      <c r="W727">
        <v>1.76</v>
      </c>
      <c r="X727" s="130"/>
    </row>
    <row r="728" spans="1:24" x14ac:dyDescent="0.25">
      <c r="A728" s="130" t="s">
        <v>131</v>
      </c>
      <c r="B728">
        <v>726</v>
      </c>
      <c r="C728" s="130" t="s">
        <v>881</v>
      </c>
      <c r="D728" s="130" t="s">
        <v>6</v>
      </c>
      <c r="E728">
        <v>16.399999999999999</v>
      </c>
      <c r="F728">
        <v>-1.8</v>
      </c>
      <c r="G728">
        <v>36788400</v>
      </c>
      <c r="H728">
        <v>608319</v>
      </c>
      <c r="I728">
        <v>78258</v>
      </c>
      <c r="J728">
        <v>9.59</v>
      </c>
      <c r="K728" s="130" t="s">
        <v>1010</v>
      </c>
      <c r="M728" s="130" t="s">
        <v>938</v>
      </c>
      <c r="N728">
        <v>1.71</v>
      </c>
      <c r="O728">
        <v>6.72</v>
      </c>
      <c r="P728">
        <v>13.81</v>
      </c>
      <c r="Q728">
        <v>4.82</v>
      </c>
      <c r="R728" s="130" t="s">
        <v>3511</v>
      </c>
      <c r="S728">
        <v>67.760000000000005</v>
      </c>
      <c r="T728" s="130"/>
      <c r="U728">
        <v>334</v>
      </c>
      <c r="V728">
        <v>460</v>
      </c>
      <c r="W728">
        <v>-2.0299999999999998</v>
      </c>
      <c r="X728" s="130"/>
    </row>
    <row r="729" spans="1:24" x14ac:dyDescent="0.25">
      <c r="A729" s="130" t="s">
        <v>130</v>
      </c>
      <c r="B729">
        <v>727</v>
      </c>
      <c r="C729" s="130" t="s">
        <v>881</v>
      </c>
      <c r="D729" s="130" t="s">
        <v>6</v>
      </c>
      <c r="E729">
        <v>1.4</v>
      </c>
      <c r="F729">
        <v>22.81</v>
      </c>
      <c r="G729">
        <v>179420800</v>
      </c>
      <c r="H729">
        <v>234846</v>
      </c>
      <c r="I729">
        <v>1254</v>
      </c>
      <c r="K729" s="130" t="s">
        <v>902</v>
      </c>
      <c r="M729" s="130"/>
      <c r="N729">
        <v>0</v>
      </c>
      <c r="O729">
        <v>-29.77</v>
      </c>
      <c r="P729">
        <v>-67.73</v>
      </c>
      <c r="Q729">
        <v>-25.73</v>
      </c>
      <c r="R729" s="130"/>
      <c r="S729">
        <v>64.010000000000005</v>
      </c>
      <c r="T729" s="130"/>
      <c r="X729" s="130"/>
    </row>
    <row r="730" spans="1:24" x14ac:dyDescent="0.25">
      <c r="A730" s="130" t="s">
        <v>129</v>
      </c>
      <c r="B730">
        <v>728</v>
      </c>
      <c r="C730" s="130" t="s">
        <v>890</v>
      </c>
      <c r="D730" s="130" t="s">
        <v>6</v>
      </c>
      <c r="E730">
        <v>16.7</v>
      </c>
      <c r="F730">
        <v>2.4500000000000002</v>
      </c>
      <c r="G730">
        <v>1006500</v>
      </c>
      <c r="H730">
        <v>16662</v>
      </c>
      <c r="I730">
        <v>5060</v>
      </c>
      <c r="J730">
        <v>10.72</v>
      </c>
      <c r="K730" s="130" t="s">
        <v>1013</v>
      </c>
      <c r="M730" s="130" t="s">
        <v>994</v>
      </c>
      <c r="N730">
        <v>1.56</v>
      </c>
      <c r="O730">
        <v>7.07</v>
      </c>
      <c r="P730">
        <v>30.26</v>
      </c>
      <c r="Q730">
        <v>8.1999999999999993</v>
      </c>
      <c r="R730" s="130" t="s">
        <v>2401</v>
      </c>
      <c r="S730">
        <v>28.4</v>
      </c>
      <c r="T730" s="130"/>
      <c r="U730">
        <v>207</v>
      </c>
      <c r="V730">
        <v>477</v>
      </c>
      <c r="W730">
        <v>0.12</v>
      </c>
      <c r="X730" s="130"/>
    </row>
    <row r="731" spans="1:24" x14ac:dyDescent="0.25">
      <c r="A731" s="130" t="s">
        <v>128</v>
      </c>
      <c r="B731">
        <v>729</v>
      </c>
      <c r="C731" s="130" t="s">
        <v>881</v>
      </c>
      <c r="D731" s="130" t="s">
        <v>6</v>
      </c>
      <c r="E731">
        <v>31.5</v>
      </c>
      <c r="F731">
        <v>-1.56</v>
      </c>
      <c r="G731">
        <v>3068200</v>
      </c>
      <c r="H731">
        <v>96025</v>
      </c>
      <c r="I731">
        <v>25471</v>
      </c>
      <c r="J731">
        <v>12.31</v>
      </c>
      <c r="K731" s="130" t="s">
        <v>3629</v>
      </c>
      <c r="M731" s="130" t="s">
        <v>949</v>
      </c>
      <c r="N731">
        <v>2.56</v>
      </c>
      <c r="O731">
        <v>19.3</v>
      </c>
      <c r="P731">
        <v>22.19</v>
      </c>
      <c r="Q731">
        <v>6.67</v>
      </c>
      <c r="R731" s="130" t="s">
        <v>3169</v>
      </c>
      <c r="S731">
        <v>68.150000000000006</v>
      </c>
      <c r="T731" s="130"/>
      <c r="U731">
        <v>285</v>
      </c>
      <c r="V731">
        <v>242</v>
      </c>
      <c r="W731">
        <v>-1.04</v>
      </c>
      <c r="X731" s="130"/>
    </row>
    <row r="732" spans="1:24" x14ac:dyDescent="0.25">
      <c r="A732" s="130" t="s">
        <v>127</v>
      </c>
      <c r="B732">
        <v>730</v>
      </c>
      <c r="C732" s="130" t="s">
        <v>881</v>
      </c>
      <c r="D732" s="130" t="s">
        <v>6</v>
      </c>
      <c r="E732">
        <v>0.99</v>
      </c>
      <c r="F732">
        <v>6.45</v>
      </c>
      <c r="G732">
        <v>13379400</v>
      </c>
      <c r="H732">
        <v>13193</v>
      </c>
      <c r="I732">
        <v>792</v>
      </c>
      <c r="J732">
        <v>68.94</v>
      </c>
      <c r="K732" s="130" t="s">
        <v>911</v>
      </c>
      <c r="M732" s="130" t="s">
        <v>888</v>
      </c>
      <c r="N732">
        <v>0.01</v>
      </c>
      <c r="O732">
        <v>3.32</v>
      </c>
      <c r="P732">
        <v>3.56</v>
      </c>
      <c r="Q732">
        <v>7.44</v>
      </c>
      <c r="R732" s="130" t="s">
        <v>928</v>
      </c>
      <c r="S732">
        <v>35.729999999999997</v>
      </c>
      <c r="T732" s="130"/>
      <c r="U732">
        <v>1051</v>
      </c>
      <c r="V732">
        <v>1044</v>
      </c>
      <c r="W732">
        <v>-2.77</v>
      </c>
      <c r="X732" s="130"/>
    </row>
    <row r="733" spans="1:24" x14ac:dyDescent="0.25">
      <c r="A733" s="130" t="s">
        <v>126</v>
      </c>
      <c r="B733">
        <v>731</v>
      </c>
      <c r="C733" s="130" t="s">
        <v>881</v>
      </c>
      <c r="D733" s="130" t="s">
        <v>6</v>
      </c>
      <c r="E733">
        <v>3.04</v>
      </c>
      <c r="F733">
        <v>2.0099999999999998</v>
      </c>
      <c r="G733">
        <v>56900</v>
      </c>
      <c r="H733">
        <v>172</v>
      </c>
      <c r="I733">
        <v>821</v>
      </c>
      <c r="J733">
        <v>4.97</v>
      </c>
      <c r="K733" s="130" t="s">
        <v>1765</v>
      </c>
      <c r="L733">
        <v>0.3</v>
      </c>
      <c r="M733" s="130" t="s">
        <v>918</v>
      </c>
      <c r="N733">
        <v>0.61</v>
      </c>
      <c r="O733">
        <v>7.72</v>
      </c>
      <c r="P733">
        <v>10.130000000000001</v>
      </c>
      <c r="Q733">
        <v>7.08</v>
      </c>
      <c r="R733" s="130" t="s">
        <v>1786</v>
      </c>
      <c r="S733">
        <v>51.22</v>
      </c>
      <c r="T733" s="130"/>
      <c r="U733">
        <v>350</v>
      </c>
      <c r="V733">
        <v>320</v>
      </c>
      <c r="W733">
        <v>-0.16</v>
      </c>
      <c r="X733" s="130"/>
    </row>
    <row r="734" spans="1:24" x14ac:dyDescent="0.25">
      <c r="A734" s="130" t="s">
        <v>125</v>
      </c>
      <c r="B734">
        <v>732</v>
      </c>
      <c r="C734" s="130" t="s">
        <v>881</v>
      </c>
      <c r="D734" s="130" t="s">
        <v>6</v>
      </c>
      <c r="E734">
        <v>6.6</v>
      </c>
      <c r="F734">
        <v>8.1999999999999993</v>
      </c>
      <c r="G734">
        <v>5604100</v>
      </c>
      <c r="H734">
        <v>36528</v>
      </c>
      <c r="I734">
        <v>5811</v>
      </c>
      <c r="J734">
        <v>16.059999999999999</v>
      </c>
      <c r="K734" s="130" t="s">
        <v>966</v>
      </c>
      <c r="M734" s="130" t="s">
        <v>1001</v>
      </c>
      <c r="N734">
        <v>0.41</v>
      </c>
      <c r="O734">
        <v>5.95</v>
      </c>
      <c r="P734">
        <v>6.98</v>
      </c>
      <c r="Q734">
        <v>7.17</v>
      </c>
      <c r="R734" s="130" t="s">
        <v>2002</v>
      </c>
      <c r="S734">
        <v>50.06</v>
      </c>
      <c r="T734" s="130"/>
      <c r="U734">
        <v>674</v>
      </c>
      <c r="V734">
        <v>632</v>
      </c>
      <c r="W734">
        <v>-0.32</v>
      </c>
      <c r="X734" s="130"/>
    </row>
    <row r="735" spans="1:24" x14ac:dyDescent="0.25">
      <c r="A735" s="130" t="s">
        <v>124</v>
      </c>
      <c r="B735">
        <v>733</v>
      </c>
      <c r="C735" s="130" t="s">
        <v>890</v>
      </c>
      <c r="D735" s="130" t="s">
        <v>6</v>
      </c>
      <c r="E735">
        <v>0.09</v>
      </c>
      <c r="F735">
        <v>0</v>
      </c>
      <c r="G735">
        <v>18292600</v>
      </c>
      <c r="H735">
        <v>1621</v>
      </c>
      <c r="I735">
        <v>1787</v>
      </c>
      <c r="J735">
        <v>46.03</v>
      </c>
      <c r="K735" s="130" t="s">
        <v>1038</v>
      </c>
      <c r="M735" s="130"/>
      <c r="N735">
        <v>0</v>
      </c>
      <c r="O735">
        <v>2.77</v>
      </c>
      <c r="P735">
        <v>1.19</v>
      </c>
      <c r="Q735">
        <v>1.04</v>
      </c>
      <c r="R735" s="130"/>
      <c r="S735">
        <v>91.2</v>
      </c>
      <c r="T735" s="130"/>
      <c r="U735">
        <v>1076</v>
      </c>
      <c r="V735">
        <v>1040</v>
      </c>
      <c r="W735">
        <v>-7.0000000000000007E-2</v>
      </c>
      <c r="X735" s="130"/>
    </row>
    <row r="736" spans="1:24" x14ac:dyDescent="0.25">
      <c r="A736" s="130" t="s">
        <v>123</v>
      </c>
      <c r="B736">
        <v>734</v>
      </c>
      <c r="C736" s="130" t="s">
        <v>890</v>
      </c>
      <c r="D736" s="130" t="s">
        <v>6</v>
      </c>
      <c r="E736">
        <v>3.32</v>
      </c>
      <c r="F736">
        <v>0.61</v>
      </c>
      <c r="G736">
        <v>14300</v>
      </c>
      <c r="H736">
        <v>47</v>
      </c>
      <c r="I736">
        <v>1981</v>
      </c>
      <c r="J736">
        <v>8.3699999999999992</v>
      </c>
      <c r="K736" s="130" t="s">
        <v>933</v>
      </c>
      <c r="M736" s="130"/>
      <c r="N736">
        <v>0.4</v>
      </c>
      <c r="O736">
        <v>4.07</v>
      </c>
      <c r="P736">
        <v>5.45</v>
      </c>
      <c r="Q736">
        <v>5.5</v>
      </c>
      <c r="R736" s="130"/>
      <c r="S736">
        <v>33.869999999999997</v>
      </c>
      <c r="T736" s="130"/>
      <c r="U736">
        <v>445</v>
      </c>
      <c r="V736">
        <v>455</v>
      </c>
      <c r="W736">
        <v>0.01</v>
      </c>
      <c r="X736" s="130"/>
    </row>
    <row r="737" spans="1:24" x14ac:dyDescent="0.25">
      <c r="A737" s="130" t="s">
        <v>122</v>
      </c>
      <c r="B737">
        <v>735</v>
      </c>
      <c r="C737" s="130" t="s">
        <v>890</v>
      </c>
      <c r="D737" s="130" t="s">
        <v>6</v>
      </c>
      <c r="E737">
        <v>1.47</v>
      </c>
      <c r="F737">
        <v>8.09</v>
      </c>
      <c r="G737">
        <v>36270600</v>
      </c>
      <c r="H737">
        <v>52292</v>
      </c>
      <c r="I737">
        <v>8252</v>
      </c>
      <c r="J737">
        <v>530.57000000000005</v>
      </c>
      <c r="K737" s="130" t="s">
        <v>998</v>
      </c>
      <c r="M737" s="130"/>
      <c r="N737">
        <v>0</v>
      </c>
      <c r="O737">
        <v>2.11</v>
      </c>
      <c r="P737">
        <v>0.76</v>
      </c>
      <c r="Q737">
        <v>-13.96</v>
      </c>
      <c r="R737" s="130"/>
      <c r="S737">
        <v>52.99</v>
      </c>
      <c r="T737" s="130"/>
      <c r="U737">
        <v>1160</v>
      </c>
      <c r="V737">
        <v>1148</v>
      </c>
      <c r="W737">
        <v>-7.84</v>
      </c>
      <c r="X737" s="130"/>
    </row>
    <row r="738" spans="1:24" x14ac:dyDescent="0.25">
      <c r="A738" s="130" t="s">
        <v>121</v>
      </c>
      <c r="B738">
        <v>736</v>
      </c>
      <c r="C738" s="130" t="s">
        <v>881</v>
      </c>
      <c r="D738" s="130" t="s">
        <v>6</v>
      </c>
      <c r="E738">
        <v>5.0999999999999996</v>
      </c>
      <c r="F738">
        <v>3.24</v>
      </c>
      <c r="G738">
        <v>732700</v>
      </c>
      <c r="H738">
        <v>3673</v>
      </c>
      <c r="I738">
        <v>3405</v>
      </c>
      <c r="J738">
        <v>13.79</v>
      </c>
      <c r="K738" s="130" t="s">
        <v>3213</v>
      </c>
      <c r="M738" s="130" t="s">
        <v>920</v>
      </c>
      <c r="N738">
        <v>0.37</v>
      </c>
      <c r="O738">
        <v>8.27</v>
      </c>
      <c r="P738">
        <v>14.53</v>
      </c>
      <c r="Q738">
        <v>12.88</v>
      </c>
      <c r="R738" s="130" t="s">
        <v>3537</v>
      </c>
      <c r="S738">
        <v>29.35</v>
      </c>
      <c r="T738" s="130"/>
      <c r="U738">
        <v>413</v>
      </c>
      <c r="V738">
        <v>482</v>
      </c>
      <c r="W738">
        <v>0.14000000000000001</v>
      </c>
      <c r="X738" s="130"/>
    </row>
    <row r="739" spans="1:24" x14ac:dyDescent="0.25">
      <c r="A739" s="130" t="s">
        <v>2117</v>
      </c>
      <c r="B739">
        <v>737</v>
      </c>
      <c r="C739" s="130" t="s">
        <v>890</v>
      </c>
      <c r="D739" s="130" t="s">
        <v>6</v>
      </c>
      <c r="E739">
        <v>2.04</v>
      </c>
      <c r="F739">
        <v>3.55</v>
      </c>
      <c r="G739">
        <v>23719100</v>
      </c>
      <c r="H739">
        <v>47999</v>
      </c>
      <c r="I739">
        <v>7985</v>
      </c>
      <c r="J739">
        <v>24.88</v>
      </c>
      <c r="K739" s="130" t="s">
        <v>972</v>
      </c>
      <c r="M739" s="130" t="s">
        <v>896</v>
      </c>
      <c r="N739">
        <v>0.08</v>
      </c>
      <c r="O739">
        <v>5.8</v>
      </c>
      <c r="P739">
        <v>6.09</v>
      </c>
      <c r="Q739">
        <v>7.48</v>
      </c>
      <c r="R739" s="130" t="s">
        <v>1053</v>
      </c>
      <c r="S739">
        <v>49.22</v>
      </c>
      <c r="T739" s="130"/>
      <c r="U739">
        <v>825</v>
      </c>
      <c r="V739">
        <v>762</v>
      </c>
      <c r="X739" s="130"/>
    </row>
    <row r="740" spans="1:24" x14ac:dyDescent="0.25">
      <c r="A740" s="130" t="s">
        <v>120</v>
      </c>
      <c r="B740">
        <v>738</v>
      </c>
      <c r="C740" s="130" t="s">
        <v>881</v>
      </c>
      <c r="D740" s="130" t="s">
        <v>6</v>
      </c>
      <c r="E740">
        <v>4.7</v>
      </c>
      <c r="F740">
        <v>0.86</v>
      </c>
      <c r="G740">
        <v>1228700</v>
      </c>
      <c r="H740">
        <v>5797</v>
      </c>
      <c r="I740">
        <v>1339</v>
      </c>
      <c r="J740">
        <v>24.49</v>
      </c>
      <c r="K740" s="130" t="s">
        <v>3585</v>
      </c>
      <c r="M740" s="130"/>
      <c r="N740">
        <v>0.19</v>
      </c>
      <c r="O740">
        <v>6.89</v>
      </c>
      <c r="P740">
        <v>11.23</v>
      </c>
      <c r="Q740">
        <v>4.68</v>
      </c>
      <c r="R740" s="130" t="s">
        <v>3248</v>
      </c>
      <c r="S740">
        <v>45.64</v>
      </c>
      <c r="T740" s="130"/>
      <c r="U740">
        <v>658</v>
      </c>
      <c r="V740">
        <v>711</v>
      </c>
      <c r="W740">
        <v>-0.15</v>
      </c>
      <c r="X740" s="130"/>
    </row>
    <row r="741" spans="1:24" x14ac:dyDescent="0.25">
      <c r="A741" s="130" t="s">
        <v>119</v>
      </c>
      <c r="B741">
        <v>739</v>
      </c>
      <c r="C741" s="130" t="s">
        <v>881</v>
      </c>
      <c r="D741" s="130" t="s">
        <v>6</v>
      </c>
      <c r="E741">
        <v>1.93</v>
      </c>
      <c r="F741">
        <v>0.52</v>
      </c>
      <c r="G741">
        <v>458600</v>
      </c>
      <c r="H741">
        <v>854</v>
      </c>
      <c r="I741">
        <v>1101</v>
      </c>
      <c r="K741" s="130" t="s">
        <v>932</v>
      </c>
      <c r="M741" s="130" t="s">
        <v>888</v>
      </c>
      <c r="N741">
        <v>0</v>
      </c>
      <c r="O741">
        <v>-3.51</v>
      </c>
      <c r="P741">
        <v>-3.82</v>
      </c>
      <c r="Q741">
        <v>-31.36</v>
      </c>
      <c r="R741" s="130" t="s">
        <v>2352</v>
      </c>
      <c r="S741">
        <v>66.06</v>
      </c>
      <c r="T741" s="130"/>
      <c r="X741" s="130"/>
    </row>
    <row r="742" spans="1:24" x14ac:dyDescent="0.25">
      <c r="A742" s="130" t="s">
        <v>118</v>
      </c>
      <c r="B742">
        <v>740</v>
      </c>
      <c r="C742" s="130" t="s">
        <v>890</v>
      </c>
      <c r="D742" s="130" t="s">
        <v>6</v>
      </c>
      <c r="E742">
        <v>1.99</v>
      </c>
      <c r="F742">
        <v>4.1900000000000004</v>
      </c>
      <c r="G742">
        <v>10008300</v>
      </c>
      <c r="H742">
        <v>19684</v>
      </c>
      <c r="I742">
        <v>2312</v>
      </c>
      <c r="J742">
        <v>19.899999999999999</v>
      </c>
      <c r="K742" s="130" t="s">
        <v>937</v>
      </c>
      <c r="M742" s="130" t="s">
        <v>992</v>
      </c>
      <c r="N742">
        <v>0.1</v>
      </c>
      <c r="O742">
        <v>7.06</v>
      </c>
      <c r="P742">
        <v>11.32</v>
      </c>
      <c r="Q742">
        <v>3.5</v>
      </c>
      <c r="R742" s="130" t="s">
        <v>3636</v>
      </c>
      <c r="S742">
        <v>56.01</v>
      </c>
      <c r="T742" s="130"/>
      <c r="U742">
        <v>595</v>
      </c>
      <c r="V742">
        <v>644</v>
      </c>
      <c r="W742">
        <v>7.56</v>
      </c>
      <c r="X742" s="130"/>
    </row>
    <row r="743" spans="1:24" x14ac:dyDescent="0.25">
      <c r="A743" s="130" t="s">
        <v>117</v>
      </c>
      <c r="B743">
        <v>741</v>
      </c>
      <c r="C743" s="130" t="s">
        <v>890</v>
      </c>
      <c r="D743" s="130" t="s">
        <v>6</v>
      </c>
      <c r="E743">
        <v>1.5</v>
      </c>
      <c r="F743">
        <v>2.74</v>
      </c>
      <c r="G743">
        <v>610100</v>
      </c>
      <c r="H743">
        <v>906</v>
      </c>
      <c r="I743">
        <v>1255</v>
      </c>
      <c r="K743" s="130" t="s">
        <v>935</v>
      </c>
      <c r="M743" s="130"/>
      <c r="N743">
        <v>0</v>
      </c>
      <c r="O743">
        <v>-0.09</v>
      </c>
      <c r="P743">
        <v>-8.65</v>
      </c>
      <c r="Q743">
        <v>-5.08</v>
      </c>
      <c r="R743" s="130"/>
      <c r="S743">
        <v>59.92</v>
      </c>
      <c r="T743" s="130"/>
      <c r="X743" s="130"/>
    </row>
    <row r="744" spans="1:24" x14ac:dyDescent="0.25">
      <c r="A744" s="130" t="s">
        <v>116</v>
      </c>
      <c r="B744">
        <v>742</v>
      </c>
      <c r="C744" s="130" t="s">
        <v>890</v>
      </c>
      <c r="D744" s="130" t="s">
        <v>95</v>
      </c>
      <c r="E744">
        <v>2.16</v>
      </c>
      <c r="F744">
        <v>0.93</v>
      </c>
      <c r="G744">
        <v>413900</v>
      </c>
      <c r="H744">
        <v>887</v>
      </c>
      <c r="I744">
        <v>2474</v>
      </c>
      <c r="K744" s="130" t="s">
        <v>1941</v>
      </c>
      <c r="M744" s="130"/>
      <c r="N744">
        <v>0</v>
      </c>
      <c r="O744">
        <v>-3.29</v>
      </c>
      <c r="P744">
        <v>-21.58</v>
      </c>
      <c r="Q744">
        <v>-4.53</v>
      </c>
      <c r="R744" s="130"/>
      <c r="S744">
        <v>3.78</v>
      </c>
      <c r="T744" s="130"/>
      <c r="X744" s="130"/>
    </row>
    <row r="745" spans="1:24" x14ac:dyDescent="0.25">
      <c r="A745" s="130" t="s">
        <v>115</v>
      </c>
      <c r="B745">
        <v>743</v>
      </c>
      <c r="C745" s="130" t="s">
        <v>881</v>
      </c>
      <c r="D745" s="130" t="s">
        <v>6</v>
      </c>
      <c r="E745">
        <v>4.9400000000000004</v>
      </c>
      <c r="F745">
        <v>2.92</v>
      </c>
      <c r="G745">
        <v>123400</v>
      </c>
      <c r="H745">
        <v>602</v>
      </c>
      <c r="I745">
        <v>5340</v>
      </c>
      <c r="J745">
        <v>192.21</v>
      </c>
      <c r="K745" s="130" t="s">
        <v>1407</v>
      </c>
      <c r="M745" s="130"/>
      <c r="N745">
        <v>0.03</v>
      </c>
      <c r="O745">
        <v>2.31</v>
      </c>
      <c r="P745">
        <v>0.34</v>
      </c>
      <c r="Q745">
        <v>0.24</v>
      </c>
      <c r="R745" s="130"/>
      <c r="S745">
        <v>56.52</v>
      </c>
      <c r="T745" s="130"/>
      <c r="U745">
        <v>1158</v>
      </c>
      <c r="V745">
        <v>1133</v>
      </c>
      <c r="W745">
        <v>-31.82</v>
      </c>
      <c r="X745" s="130"/>
    </row>
    <row r="746" spans="1:24" x14ac:dyDescent="0.25">
      <c r="A746" s="130" t="s">
        <v>114</v>
      </c>
      <c r="B746">
        <v>744</v>
      </c>
      <c r="C746" s="130" t="s">
        <v>890</v>
      </c>
      <c r="D746" s="130" t="s">
        <v>6</v>
      </c>
      <c r="E746">
        <v>5.3</v>
      </c>
      <c r="F746">
        <v>0.95</v>
      </c>
      <c r="G746">
        <v>17200</v>
      </c>
      <c r="H746">
        <v>90</v>
      </c>
      <c r="I746">
        <v>2663</v>
      </c>
      <c r="J746">
        <v>6.99</v>
      </c>
      <c r="K746" s="130" t="s">
        <v>1407</v>
      </c>
      <c r="L746">
        <v>0.76</v>
      </c>
      <c r="M746" s="130" t="s">
        <v>976</v>
      </c>
      <c r="N746">
        <v>0.76</v>
      </c>
      <c r="O746">
        <v>7.42</v>
      </c>
      <c r="P746">
        <v>9.33</v>
      </c>
      <c r="Q746">
        <v>21.24</v>
      </c>
      <c r="R746" s="130" t="s">
        <v>3192</v>
      </c>
      <c r="S746">
        <v>12.67</v>
      </c>
      <c r="T746" s="130"/>
      <c r="U746">
        <v>394</v>
      </c>
      <c r="V746">
        <v>374</v>
      </c>
      <c r="W746">
        <v>0.02</v>
      </c>
      <c r="X746" s="130"/>
    </row>
    <row r="747" spans="1:24" x14ac:dyDescent="0.25">
      <c r="A747" s="130" t="s">
        <v>113</v>
      </c>
      <c r="B747">
        <v>745</v>
      </c>
      <c r="C747" s="130" t="s">
        <v>890</v>
      </c>
      <c r="D747" s="130" t="s">
        <v>6</v>
      </c>
      <c r="E747">
        <v>25</v>
      </c>
      <c r="F747">
        <v>25</v>
      </c>
      <c r="G747">
        <v>44100</v>
      </c>
      <c r="H747">
        <v>946</v>
      </c>
      <c r="I747">
        <v>625</v>
      </c>
      <c r="J747">
        <v>24.94</v>
      </c>
      <c r="K747" s="130" t="s">
        <v>998</v>
      </c>
      <c r="M747" s="130"/>
      <c r="N747">
        <v>1</v>
      </c>
      <c r="O747">
        <v>3.69</v>
      </c>
      <c r="P747">
        <v>4.7</v>
      </c>
      <c r="Q747">
        <v>22.01</v>
      </c>
      <c r="R747" s="130"/>
      <c r="S747">
        <v>30.39</v>
      </c>
      <c r="T747" s="130"/>
      <c r="U747">
        <v>865</v>
      </c>
      <c r="V747">
        <v>866</v>
      </c>
      <c r="W747">
        <v>-0.48</v>
      </c>
      <c r="X747" s="130"/>
    </row>
    <row r="748" spans="1:24" x14ac:dyDescent="0.25">
      <c r="A748" s="130" t="s">
        <v>112</v>
      </c>
      <c r="B748">
        <v>746</v>
      </c>
      <c r="C748" s="130" t="s">
        <v>881</v>
      </c>
      <c r="D748" s="130" t="s">
        <v>6</v>
      </c>
      <c r="E748">
        <v>0.42</v>
      </c>
      <c r="F748">
        <v>0</v>
      </c>
      <c r="G748">
        <v>282201200</v>
      </c>
      <c r="H748">
        <v>114092</v>
      </c>
      <c r="I748">
        <v>5515</v>
      </c>
      <c r="K748" s="130" t="s">
        <v>961</v>
      </c>
      <c r="M748" s="130"/>
      <c r="N748">
        <v>0</v>
      </c>
      <c r="O748">
        <v>1.39</v>
      </c>
      <c r="P748">
        <v>-0.41</v>
      </c>
      <c r="Q748">
        <v>-1.51</v>
      </c>
      <c r="R748" s="130"/>
      <c r="S748">
        <v>81.790000000000006</v>
      </c>
      <c r="T748" s="130"/>
      <c r="X748" s="130"/>
    </row>
    <row r="749" spans="1:24" x14ac:dyDescent="0.25">
      <c r="A749" s="130" t="s">
        <v>111</v>
      </c>
      <c r="B749">
        <v>747</v>
      </c>
      <c r="C749" s="130" t="s">
        <v>881</v>
      </c>
      <c r="D749" s="130" t="s">
        <v>6</v>
      </c>
      <c r="E749">
        <v>58</v>
      </c>
      <c r="F749">
        <v>0.87</v>
      </c>
      <c r="G749">
        <v>5700</v>
      </c>
      <c r="H749">
        <v>330</v>
      </c>
      <c r="I749">
        <v>435</v>
      </c>
      <c r="J749">
        <v>12.31</v>
      </c>
      <c r="K749" s="130" t="s">
        <v>895</v>
      </c>
      <c r="L749">
        <v>0.39</v>
      </c>
      <c r="M749" s="130" t="s">
        <v>2311</v>
      </c>
      <c r="N749">
        <v>4.71</v>
      </c>
      <c r="O749">
        <v>6.59</v>
      </c>
      <c r="P749">
        <v>7.19</v>
      </c>
      <c r="Q749">
        <v>2.25</v>
      </c>
      <c r="R749" s="130" t="s">
        <v>3249</v>
      </c>
      <c r="S749">
        <v>32.81</v>
      </c>
      <c r="T749" s="130"/>
      <c r="U749">
        <v>531</v>
      </c>
      <c r="V749">
        <v>456</v>
      </c>
      <c r="W749">
        <v>0.01</v>
      </c>
      <c r="X749" s="130"/>
    </row>
    <row r="750" spans="1:24" x14ac:dyDescent="0.25">
      <c r="A750" s="130" t="s">
        <v>110</v>
      </c>
      <c r="B750">
        <v>748</v>
      </c>
      <c r="C750" s="130" t="s">
        <v>890</v>
      </c>
      <c r="D750" s="130" t="s">
        <v>6</v>
      </c>
      <c r="E750">
        <v>9.5</v>
      </c>
      <c r="F750">
        <v>0.53</v>
      </c>
      <c r="G750">
        <v>385400</v>
      </c>
      <c r="H750">
        <v>3655</v>
      </c>
      <c r="I750">
        <v>3078</v>
      </c>
      <c r="J750">
        <v>7.45</v>
      </c>
      <c r="K750" s="130" t="s">
        <v>1058</v>
      </c>
      <c r="M750" s="130" t="s">
        <v>938</v>
      </c>
      <c r="N750">
        <v>1.28</v>
      </c>
      <c r="O750">
        <v>29.04</v>
      </c>
      <c r="P750">
        <v>30.9</v>
      </c>
      <c r="Q750">
        <v>16.809999999999999</v>
      </c>
      <c r="R750" s="130" t="s">
        <v>3558</v>
      </c>
      <c r="S750">
        <v>24.34</v>
      </c>
      <c r="T750" s="130"/>
      <c r="U750">
        <v>127</v>
      </c>
      <c r="V750">
        <v>97</v>
      </c>
      <c r="W750">
        <v>-0.05</v>
      </c>
      <c r="X750" s="130"/>
    </row>
    <row r="751" spans="1:24" x14ac:dyDescent="0.25">
      <c r="A751" s="130" t="s">
        <v>109</v>
      </c>
      <c r="B751">
        <v>749</v>
      </c>
      <c r="C751" s="130" t="s">
        <v>881</v>
      </c>
      <c r="D751" s="130" t="s">
        <v>6</v>
      </c>
      <c r="E751">
        <v>1.65</v>
      </c>
      <c r="F751">
        <v>1.85</v>
      </c>
      <c r="G751">
        <v>5418300</v>
      </c>
      <c r="H751">
        <v>8849</v>
      </c>
      <c r="I751">
        <v>2285</v>
      </c>
      <c r="J751">
        <v>108.86</v>
      </c>
      <c r="K751" s="130" t="s">
        <v>2411</v>
      </c>
      <c r="M751" s="130"/>
      <c r="N751">
        <v>0.02</v>
      </c>
      <c r="O751">
        <v>7.86</v>
      </c>
      <c r="P751">
        <v>11.83</v>
      </c>
      <c r="Q751">
        <v>44.08</v>
      </c>
      <c r="R751" s="130"/>
      <c r="S751">
        <v>58.28</v>
      </c>
      <c r="T751" s="130"/>
      <c r="U751">
        <v>1060</v>
      </c>
      <c r="V751">
        <v>1114</v>
      </c>
      <c r="W751">
        <v>-0.87</v>
      </c>
      <c r="X751" s="130"/>
    </row>
    <row r="752" spans="1:24" x14ac:dyDescent="0.25">
      <c r="A752" s="130" t="s">
        <v>108</v>
      </c>
      <c r="B752">
        <v>750</v>
      </c>
      <c r="C752" s="130" t="s">
        <v>881</v>
      </c>
      <c r="D752" s="130" t="s">
        <v>6</v>
      </c>
      <c r="E752">
        <v>16.100000000000001</v>
      </c>
      <c r="F752">
        <v>1.9</v>
      </c>
      <c r="G752">
        <v>362900</v>
      </c>
      <c r="H752">
        <v>5788</v>
      </c>
      <c r="I752">
        <v>10465</v>
      </c>
      <c r="J752">
        <v>11.59</v>
      </c>
      <c r="K752" s="130" t="s">
        <v>3573</v>
      </c>
      <c r="L752">
        <v>0.13</v>
      </c>
      <c r="M752" s="130" t="s">
        <v>1772</v>
      </c>
      <c r="N752">
        <v>1.39</v>
      </c>
      <c r="O752">
        <v>23.2</v>
      </c>
      <c r="P752">
        <v>22.93</v>
      </c>
      <c r="Q752">
        <v>18.46</v>
      </c>
      <c r="R752" s="130" t="s">
        <v>3630</v>
      </c>
      <c r="S752">
        <v>39.97</v>
      </c>
      <c r="T752" s="130"/>
      <c r="U752">
        <v>262</v>
      </c>
      <c r="V752">
        <v>210</v>
      </c>
      <c r="W752">
        <v>0.19</v>
      </c>
      <c r="X752" s="130"/>
    </row>
    <row r="753" spans="1:24" x14ac:dyDescent="0.25">
      <c r="A753" s="130" t="s">
        <v>107</v>
      </c>
      <c r="B753">
        <v>751</v>
      </c>
      <c r="C753" s="130" t="s">
        <v>890</v>
      </c>
      <c r="D753" s="130" t="s">
        <v>6</v>
      </c>
      <c r="E753">
        <v>2.84</v>
      </c>
      <c r="F753">
        <v>2.9</v>
      </c>
      <c r="G753">
        <v>257500</v>
      </c>
      <c r="H753">
        <v>725</v>
      </c>
      <c r="I753">
        <v>5430</v>
      </c>
      <c r="K753" s="130" t="s">
        <v>1824</v>
      </c>
      <c r="M753" s="130" t="s">
        <v>896</v>
      </c>
      <c r="N753">
        <v>0</v>
      </c>
      <c r="O753">
        <v>0.56000000000000005</v>
      </c>
      <c r="P753">
        <v>-0.68</v>
      </c>
      <c r="Q753">
        <v>-0.49</v>
      </c>
      <c r="R753" s="130" t="s">
        <v>970</v>
      </c>
      <c r="S753">
        <v>33.700000000000003</v>
      </c>
      <c r="T753" s="130"/>
      <c r="X753" s="130"/>
    </row>
    <row r="754" spans="1:24" x14ac:dyDescent="0.25">
      <c r="A754" s="130" t="s">
        <v>106</v>
      </c>
      <c r="B754">
        <v>752</v>
      </c>
      <c r="C754" s="130" t="s">
        <v>881</v>
      </c>
      <c r="D754" s="130" t="s">
        <v>6</v>
      </c>
      <c r="E754">
        <v>9.4499999999999993</v>
      </c>
      <c r="F754">
        <v>0</v>
      </c>
      <c r="G754">
        <v>4593800</v>
      </c>
      <c r="H754">
        <v>43807</v>
      </c>
      <c r="I754">
        <v>8883</v>
      </c>
      <c r="J754">
        <v>10.58</v>
      </c>
      <c r="K754" s="130" t="s">
        <v>2284</v>
      </c>
      <c r="M754" s="130" t="s">
        <v>903</v>
      </c>
      <c r="N754">
        <v>0.89</v>
      </c>
      <c r="O754">
        <v>30.42</v>
      </c>
      <c r="P754">
        <v>29.56</v>
      </c>
      <c r="Q754">
        <v>8.51</v>
      </c>
      <c r="R754" s="130" t="s">
        <v>3245</v>
      </c>
      <c r="S754">
        <v>47.84</v>
      </c>
      <c r="T754" s="130"/>
      <c r="U754">
        <v>204</v>
      </c>
      <c r="V754">
        <v>161</v>
      </c>
      <c r="W754">
        <v>24.42</v>
      </c>
      <c r="X754" s="130"/>
    </row>
    <row r="755" spans="1:24" x14ac:dyDescent="0.25">
      <c r="A755" s="130" t="s">
        <v>105</v>
      </c>
      <c r="B755">
        <v>753</v>
      </c>
      <c r="C755" s="130" t="s">
        <v>881</v>
      </c>
      <c r="D755" s="130" t="s">
        <v>6</v>
      </c>
      <c r="E755">
        <v>4.84</v>
      </c>
      <c r="F755">
        <v>5.22</v>
      </c>
      <c r="G755">
        <v>400</v>
      </c>
      <c r="H755">
        <v>2</v>
      </c>
      <c r="I755">
        <v>484</v>
      </c>
      <c r="J755">
        <v>124.83</v>
      </c>
      <c r="K755" s="130" t="s">
        <v>1014</v>
      </c>
      <c r="L755">
        <v>1.1200000000000001</v>
      </c>
      <c r="M755" s="130"/>
      <c r="N755">
        <v>0.04</v>
      </c>
      <c r="O755">
        <v>0.86</v>
      </c>
      <c r="P755">
        <v>0.5</v>
      </c>
      <c r="Q755">
        <v>0.15</v>
      </c>
      <c r="R755" s="130"/>
      <c r="S755">
        <v>23.52</v>
      </c>
      <c r="T755" s="130"/>
      <c r="U755">
        <v>1143</v>
      </c>
      <c r="V755">
        <v>1178</v>
      </c>
      <c r="W755">
        <v>-0.91</v>
      </c>
      <c r="X755" s="130"/>
    </row>
    <row r="756" spans="1:24" x14ac:dyDescent="0.25">
      <c r="A756" s="130" t="s">
        <v>104</v>
      </c>
      <c r="B756">
        <v>754</v>
      </c>
      <c r="C756" s="130" t="s">
        <v>881</v>
      </c>
      <c r="D756" s="130" t="s">
        <v>6</v>
      </c>
      <c r="E756">
        <v>5.8</v>
      </c>
      <c r="F756">
        <v>-2.52</v>
      </c>
      <c r="G756">
        <v>664000</v>
      </c>
      <c r="H756">
        <v>3803</v>
      </c>
      <c r="I756">
        <v>1781</v>
      </c>
      <c r="J756">
        <v>14.08</v>
      </c>
      <c r="K756" s="130" t="s">
        <v>3171</v>
      </c>
      <c r="M756" s="130" t="s">
        <v>958</v>
      </c>
      <c r="N756">
        <v>0.41</v>
      </c>
      <c r="O756">
        <v>15.58</v>
      </c>
      <c r="P756">
        <v>23.13</v>
      </c>
      <c r="Q756">
        <v>8.19</v>
      </c>
      <c r="R756" s="130" t="s">
        <v>3637</v>
      </c>
      <c r="S756">
        <v>28.24</v>
      </c>
      <c r="T756" s="130"/>
      <c r="U756">
        <v>299</v>
      </c>
      <c r="V756">
        <v>332</v>
      </c>
      <c r="W756">
        <v>1.29</v>
      </c>
      <c r="X756" s="130"/>
    </row>
    <row r="757" spans="1:24" x14ac:dyDescent="0.25">
      <c r="A757" s="130" t="s">
        <v>103</v>
      </c>
      <c r="B757">
        <v>755</v>
      </c>
      <c r="C757" s="130" t="s">
        <v>881</v>
      </c>
      <c r="D757" s="130" t="s">
        <v>6</v>
      </c>
      <c r="E757">
        <v>4.8600000000000003</v>
      </c>
      <c r="F757">
        <v>2.5299999999999998</v>
      </c>
      <c r="G757">
        <v>38450900</v>
      </c>
      <c r="H757">
        <v>186955</v>
      </c>
      <c r="I757">
        <v>54405</v>
      </c>
      <c r="J757">
        <v>191.58</v>
      </c>
      <c r="K757" s="130" t="s">
        <v>2286</v>
      </c>
      <c r="M757" s="130" t="s">
        <v>896</v>
      </c>
      <c r="N757">
        <v>0.03</v>
      </c>
      <c r="O757">
        <v>1.59</v>
      </c>
      <c r="P757">
        <v>1.78</v>
      </c>
      <c r="Q757">
        <v>-5.19</v>
      </c>
      <c r="R757" s="130" t="s">
        <v>2355</v>
      </c>
      <c r="S757">
        <v>39.4</v>
      </c>
      <c r="T757" s="130"/>
      <c r="U757">
        <v>1127</v>
      </c>
      <c r="V757">
        <v>1152</v>
      </c>
      <c r="W757">
        <v>8.93</v>
      </c>
      <c r="X757" s="130"/>
    </row>
    <row r="758" spans="1:24" x14ac:dyDescent="0.25">
      <c r="A758" s="130" t="s">
        <v>102</v>
      </c>
      <c r="B758">
        <v>756</v>
      </c>
      <c r="C758" s="130" t="s">
        <v>881</v>
      </c>
      <c r="D758" s="130" t="s">
        <v>6</v>
      </c>
      <c r="E758">
        <v>2.54</v>
      </c>
      <c r="F758">
        <v>2.42</v>
      </c>
      <c r="G758">
        <v>18619200</v>
      </c>
      <c r="H758">
        <v>46374</v>
      </c>
      <c r="I758">
        <v>34483</v>
      </c>
      <c r="J758">
        <v>19.100000000000001</v>
      </c>
      <c r="K758" s="130" t="s">
        <v>1771</v>
      </c>
      <c r="M758" s="130" t="s">
        <v>880</v>
      </c>
      <c r="N758">
        <v>0.13</v>
      </c>
      <c r="O758">
        <v>10.59</v>
      </c>
      <c r="P758">
        <v>18.87</v>
      </c>
      <c r="Q758">
        <v>21.98</v>
      </c>
      <c r="R758" s="130" t="s">
        <v>982</v>
      </c>
      <c r="S758">
        <v>29.88</v>
      </c>
      <c r="T758" s="130"/>
      <c r="U758">
        <v>457</v>
      </c>
      <c r="V758">
        <v>530</v>
      </c>
      <c r="W758">
        <v>2.48</v>
      </c>
      <c r="X758" s="130"/>
    </row>
    <row r="759" spans="1:24" x14ac:dyDescent="0.25">
      <c r="A759" s="130" t="s">
        <v>101</v>
      </c>
      <c r="B759">
        <v>757</v>
      </c>
      <c r="C759" s="130" t="s">
        <v>881</v>
      </c>
      <c r="D759" s="130" t="s">
        <v>6</v>
      </c>
      <c r="E759">
        <v>9.5</v>
      </c>
      <c r="F759">
        <v>2.15</v>
      </c>
      <c r="G759">
        <v>608200</v>
      </c>
      <c r="H759">
        <v>5785</v>
      </c>
      <c r="I759">
        <v>5421</v>
      </c>
      <c r="J759">
        <v>4.32</v>
      </c>
      <c r="K759" s="130" t="s">
        <v>3172</v>
      </c>
      <c r="M759" s="130" t="s">
        <v>938</v>
      </c>
      <c r="N759">
        <v>2.2000000000000002</v>
      </c>
      <c r="O759">
        <v>60.85</v>
      </c>
      <c r="P759">
        <v>70.739999999999995</v>
      </c>
      <c r="Q759">
        <v>28.72</v>
      </c>
      <c r="R759" s="130" t="s">
        <v>3242</v>
      </c>
      <c r="S759">
        <v>27.99</v>
      </c>
      <c r="T759" s="130"/>
      <c r="U759">
        <v>26</v>
      </c>
      <c r="V759">
        <v>25</v>
      </c>
      <c r="W759">
        <v>0.36</v>
      </c>
      <c r="X759" s="130"/>
    </row>
    <row r="760" spans="1:24" x14ac:dyDescent="0.25">
      <c r="A760" s="130" t="s">
        <v>100</v>
      </c>
      <c r="B760">
        <v>758</v>
      </c>
      <c r="C760" s="130" t="s">
        <v>890</v>
      </c>
      <c r="D760" s="130" t="s">
        <v>6</v>
      </c>
      <c r="E760">
        <v>1.3</v>
      </c>
      <c r="F760">
        <v>4.84</v>
      </c>
      <c r="G760">
        <v>2293900</v>
      </c>
      <c r="H760">
        <v>2967</v>
      </c>
      <c r="I760">
        <v>1324</v>
      </c>
      <c r="J760">
        <v>65.099999999999994</v>
      </c>
      <c r="K760" s="130" t="s">
        <v>961</v>
      </c>
      <c r="L760">
        <v>1.1100000000000001</v>
      </c>
      <c r="M760" s="130" t="s">
        <v>896</v>
      </c>
      <c r="N760">
        <v>0.02</v>
      </c>
      <c r="O760">
        <v>3.28</v>
      </c>
      <c r="P760">
        <v>2.34</v>
      </c>
      <c r="Q760">
        <v>1.7</v>
      </c>
      <c r="R760" s="130" t="s">
        <v>3222</v>
      </c>
      <c r="S760">
        <v>44.14</v>
      </c>
      <c r="T760" s="130"/>
      <c r="U760">
        <v>1080</v>
      </c>
      <c r="V760">
        <v>1045</v>
      </c>
      <c r="W760">
        <v>14.43</v>
      </c>
      <c r="X760" s="130"/>
    </row>
    <row r="761" spans="1:24" x14ac:dyDescent="0.25">
      <c r="A761" s="130" t="s">
        <v>99</v>
      </c>
      <c r="B761">
        <v>759</v>
      </c>
      <c r="C761" s="130" t="s">
        <v>881</v>
      </c>
      <c r="D761" s="130" t="s">
        <v>6</v>
      </c>
      <c r="E761">
        <v>7.9</v>
      </c>
      <c r="F761">
        <v>1.28</v>
      </c>
      <c r="G761">
        <v>1215800</v>
      </c>
      <c r="H761">
        <v>9543</v>
      </c>
      <c r="I761">
        <v>13708</v>
      </c>
      <c r="J761">
        <v>9.25</v>
      </c>
      <c r="K761" s="130" t="s">
        <v>3222</v>
      </c>
      <c r="M761" s="130" t="s">
        <v>943</v>
      </c>
      <c r="N761">
        <v>0.85</v>
      </c>
      <c r="O761">
        <v>9.08</v>
      </c>
      <c r="P761">
        <v>21.09</v>
      </c>
      <c r="Q761">
        <v>9.1300000000000008</v>
      </c>
      <c r="R761" s="130" t="s">
        <v>3507</v>
      </c>
      <c r="S761">
        <v>22.19</v>
      </c>
      <c r="T761" s="130"/>
      <c r="U761">
        <v>227</v>
      </c>
      <c r="V761">
        <v>355</v>
      </c>
      <c r="W761">
        <v>0.48</v>
      </c>
      <c r="X761" s="130"/>
    </row>
    <row r="762" spans="1:24" x14ac:dyDescent="0.25">
      <c r="A762" s="130" t="s">
        <v>98</v>
      </c>
      <c r="B762">
        <v>760</v>
      </c>
      <c r="C762" s="130" t="s">
        <v>890</v>
      </c>
      <c r="D762" s="130" t="s">
        <v>6</v>
      </c>
      <c r="E762">
        <v>1.8</v>
      </c>
      <c r="F762">
        <v>4.05</v>
      </c>
      <c r="G762">
        <v>8653900</v>
      </c>
      <c r="H762">
        <v>15369</v>
      </c>
      <c r="I762">
        <v>1692</v>
      </c>
      <c r="J762">
        <v>21.72</v>
      </c>
      <c r="K762" s="130" t="s">
        <v>2288</v>
      </c>
      <c r="M762" s="130"/>
      <c r="N762">
        <v>0.08</v>
      </c>
      <c r="O762">
        <v>9.99</v>
      </c>
      <c r="P762">
        <v>14.45</v>
      </c>
      <c r="Q762">
        <v>-0.53</v>
      </c>
      <c r="R762" s="130"/>
      <c r="S762">
        <v>36.85</v>
      </c>
      <c r="T762" s="130"/>
      <c r="U762">
        <v>550</v>
      </c>
      <c r="V762">
        <v>560</v>
      </c>
      <c r="W762">
        <v>-0.6</v>
      </c>
      <c r="X762" s="130"/>
    </row>
    <row r="763" spans="1:24" x14ac:dyDescent="0.25">
      <c r="A763" s="130" t="s">
        <v>97</v>
      </c>
      <c r="B763">
        <v>761</v>
      </c>
      <c r="C763" s="130" t="s">
        <v>890</v>
      </c>
      <c r="D763" s="130" t="s">
        <v>6</v>
      </c>
      <c r="E763">
        <v>6.2</v>
      </c>
      <c r="F763">
        <v>0</v>
      </c>
      <c r="G763">
        <v>212400</v>
      </c>
      <c r="H763">
        <v>1306</v>
      </c>
      <c r="I763">
        <v>1982</v>
      </c>
      <c r="K763" s="130" t="s">
        <v>1007</v>
      </c>
      <c r="M763" s="130"/>
      <c r="N763">
        <v>0</v>
      </c>
      <c r="O763">
        <v>-1.06</v>
      </c>
      <c r="P763">
        <v>-4.76</v>
      </c>
      <c r="Q763">
        <v>-6.96</v>
      </c>
      <c r="R763" s="130"/>
      <c r="S763">
        <v>32.869999999999997</v>
      </c>
      <c r="T763" s="130"/>
      <c r="X763" s="130"/>
    </row>
    <row r="764" spans="1:24" x14ac:dyDescent="0.25">
      <c r="A764" s="130" t="s">
        <v>96</v>
      </c>
      <c r="B764">
        <v>762</v>
      </c>
      <c r="C764" s="130" t="s">
        <v>881</v>
      </c>
      <c r="D764" s="130" t="s">
        <v>6</v>
      </c>
      <c r="E764">
        <v>2.86</v>
      </c>
      <c r="F764">
        <v>10.85</v>
      </c>
      <c r="G764">
        <v>2194900</v>
      </c>
      <c r="H764">
        <v>6002</v>
      </c>
      <c r="I764">
        <v>2328</v>
      </c>
      <c r="K764" s="130" t="s">
        <v>3521</v>
      </c>
      <c r="M764" s="130"/>
      <c r="N764">
        <v>0</v>
      </c>
      <c r="O764">
        <v>-21.71</v>
      </c>
      <c r="P764">
        <v>-41.47</v>
      </c>
      <c r="Q764">
        <v>-58.28</v>
      </c>
      <c r="R764" s="130"/>
      <c r="S764">
        <v>67.64</v>
      </c>
      <c r="T764" s="130"/>
      <c r="X764" s="130"/>
    </row>
    <row r="765" spans="1:24" x14ac:dyDescent="0.25">
      <c r="A765" s="130" t="s">
        <v>94</v>
      </c>
      <c r="B765">
        <v>763</v>
      </c>
      <c r="C765" s="130" t="s">
        <v>881</v>
      </c>
      <c r="D765" s="130" t="s">
        <v>6</v>
      </c>
      <c r="E765">
        <v>33.5</v>
      </c>
      <c r="F765">
        <v>-1.47</v>
      </c>
      <c r="G765">
        <v>4000</v>
      </c>
      <c r="H765">
        <v>132</v>
      </c>
      <c r="I765">
        <v>4020</v>
      </c>
      <c r="K765" s="130" t="s">
        <v>979</v>
      </c>
      <c r="M765" s="130" t="s">
        <v>938</v>
      </c>
      <c r="N765">
        <v>0</v>
      </c>
      <c r="O765">
        <v>-1.75</v>
      </c>
      <c r="P765">
        <v>-1.51</v>
      </c>
      <c r="Q765">
        <v>3.4</v>
      </c>
      <c r="R765" s="130" t="s">
        <v>988</v>
      </c>
      <c r="S765">
        <v>27.88</v>
      </c>
      <c r="T765" s="130"/>
      <c r="X765" s="130"/>
    </row>
    <row r="766" spans="1:24" x14ac:dyDescent="0.25">
      <c r="A766" s="130" t="s">
        <v>93</v>
      </c>
      <c r="B766">
        <v>764</v>
      </c>
      <c r="C766" s="130" t="s">
        <v>881</v>
      </c>
      <c r="D766" s="130" t="s">
        <v>95</v>
      </c>
      <c r="E766">
        <v>0.61</v>
      </c>
      <c r="F766">
        <v>3.39</v>
      </c>
      <c r="G766">
        <v>2048100</v>
      </c>
      <c r="H766">
        <v>1228</v>
      </c>
      <c r="I766">
        <v>479</v>
      </c>
      <c r="K766" s="130" t="s">
        <v>3553</v>
      </c>
      <c r="M766" s="130"/>
      <c r="N766">
        <v>0</v>
      </c>
      <c r="O766">
        <v>-57.69</v>
      </c>
      <c r="P766">
        <v>-142.19</v>
      </c>
      <c r="Q766">
        <v>11.77</v>
      </c>
      <c r="R766" s="130"/>
      <c r="S766">
        <v>60.92</v>
      </c>
      <c r="T766" s="130"/>
      <c r="X766" s="130"/>
    </row>
    <row r="767" spans="1:24" x14ac:dyDescent="0.25">
      <c r="A767" s="130" t="s">
        <v>2417</v>
      </c>
      <c r="B767">
        <v>765</v>
      </c>
      <c r="C767" s="130" t="s">
        <v>890</v>
      </c>
      <c r="D767" s="130" t="s">
        <v>6</v>
      </c>
      <c r="E767">
        <v>7.8</v>
      </c>
      <c r="F767">
        <v>0.65</v>
      </c>
      <c r="G767">
        <v>1194000</v>
      </c>
      <c r="H767">
        <v>9305</v>
      </c>
      <c r="I767">
        <v>3621</v>
      </c>
      <c r="J767">
        <v>8.41</v>
      </c>
      <c r="K767" s="130" t="s">
        <v>1054</v>
      </c>
      <c r="M767" s="130" t="s">
        <v>883</v>
      </c>
      <c r="N767">
        <v>0.93</v>
      </c>
      <c r="O767">
        <v>15.81</v>
      </c>
      <c r="P767">
        <v>17.73</v>
      </c>
      <c r="Q767">
        <v>9.7799999999999994</v>
      </c>
      <c r="R767" s="130" t="s">
        <v>2273</v>
      </c>
      <c r="S767">
        <v>28.67</v>
      </c>
      <c r="T767" s="130"/>
      <c r="U767">
        <v>249</v>
      </c>
      <c r="V767">
        <v>181</v>
      </c>
      <c r="X767" s="130"/>
    </row>
    <row r="768" spans="1:24" x14ac:dyDescent="0.25">
      <c r="A768" s="130" t="s">
        <v>853</v>
      </c>
      <c r="B768">
        <v>766</v>
      </c>
      <c r="C768" s="130" t="s">
        <v>884</v>
      </c>
      <c r="D768" s="130" t="s">
        <v>6</v>
      </c>
      <c r="E768">
        <v>1.7</v>
      </c>
      <c r="F768">
        <v>1.19</v>
      </c>
      <c r="G768">
        <v>196100</v>
      </c>
      <c r="H768">
        <v>334</v>
      </c>
      <c r="I768">
        <v>1020</v>
      </c>
      <c r="J768">
        <v>21.92</v>
      </c>
      <c r="K768" s="130" t="s">
        <v>910</v>
      </c>
      <c r="M768" s="130" t="s">
        <v>880</v>
      </c>
      <c r="N768">
        <v>0.08</v>
      </c>
      <c r="O768">
        <v>4.37</v>
      </c>
      <c r="P768">
        <v>7.04</v>
      </c>
      <c r="Q768">
        <v>2.94</v>
      </c>
      <c r="R768" s="130" t="s">
        <v>1915</v>
      </c>
      <c r="S768">
        <v>26.38</v>
      </c>
      <c r="T768" s="130"/>
      <c r="U768">
        <v>766</v>
      </c>
      <c r="V768">
        <v>807</v>
      </c>
      <c r="X768" s="130"/>
    </row>
    <row r="769" spans="1:24" x14ac:dyDescent="0.25">
      <c r="A769" s="130" t="s">
        <v>92</v>
      </c>
      <c r="B769">
        <v>767</v>
      </c>
      <c r="C769" s="130" t="s">
        <v>881</v>
      </c>
      <c r="D769" s="130" t="s">
        <v>6</v>
      </c>
      <c r="E769">
        <v>3.14</v>
      </c>
      <c r="F769">
        <v>3.29</v>
      </c>
      <c r="G769">
        <v>59858700</v>
      </c>
      <c r="H769">
        <v>187382</v>
      </c>
      <c r="I769">
        <v>46933</v>
      </c>
      <c r="J769">
        <v>18.12</v>
      </c>
      <c r="K769" s="130" t="s">
        <v>1365</v>
      </c>
      <c r="M769" s="130" t="s">
        <v>918</v>
      </c>
      <c r="N769">
        <v>0.17</v>
      </c>
      <c r="O769">
        <v>6.04</v>
      </c>
      <c r="P769">
        <v>10.33</v>
      </c>
      <c r="Q769">
        <v>32.54</v>
      </c>
      <c r="R769" s="130" t="s">
        <v>1004</v>
      </c>
      <c r="S769">
        <v>67.53</v>
      </c>
      <c r="T769" s="130"/>
      <c r="U769">
        <v>604</v>
      </c>
      <c r="V769">
        <v>667</v>
      </c>
      <c r="W769">
        <v>4.25</v>
      </c>
      <c r="X769" s="130"/>
    </row>
    <row r="770" spans="1:24" x14ac:dyDescent="0.25">
      <c r="A770" s="130" t="s">
        <v>91</v>
      </c>
      <c r="B770">
        <v>768</v>
      </c>
      <c r="C770" s="130" t="s">
        <v>881</v>
      </c>
      <c r="D770" s="130" t="s">
        <v>6</v>
      </c>
      <c r="E770">
        <v>3.92</v>
      </c>
      <c r="F770">
        <v>3.16</v>
      </c>
      <c r="G770">
        <v>5719300</v>
      </c>
      <c r="H770">
        <v>21943</v>
      </c>
      <c r="I770">
        <v>14994</v>
      </c>
      <c r="J770">
        <v>20.38</v>
      </c>
      <c r="K770" s="130" t="s">
        <v>1066</v>
      </c>
      <c r="M770" s="130" t="s">
        <v>976</v>
      </c>
      <c r="N770">
        <v>0.19</v>
      </c>
      <c r="O770">
        <v>4.13</v>
      </c>
      <c r="P770">
        <v>5.35</v>
      </c>
      <c r="Q770">
        <v>13.04</v>
      </c>
      <c r="R770" s="130" t="s">
        <v>3638</v>
      </c>
      <c r="S770">
        <v>25.58</v>
      </c>
      <c r="T770" s="130"/>
      <c r="U770">
        <v>792</v>
      </c>
      <c r="V770">
        <v>792</v>
      </c>
      <c r="W770">
        <v>0.14000000000000001</v>
      </c>
      <c r="X770" s="130"/>
    </row>
    <row r="771" spans="1:24" x14ac:dyDescent="0.25">
      <c r="A771" s="130" t="s">
        <v>90</v>
      </c>
      <c r="B771">
        <v>769</v>
      </c>
      <c r="C771" s="130" t="s">
        <v>881</v>
      </c>
      <c r="D771" s="130" t="s">
        <v>6</v>
      </c>
      <c r="E771">
        <v>16</v>
      </c>
      <c r="F771">
        <v>2.56</v>
      </c>
      <c r="G771">
        <v>9873300</v>
      </c>
      <c r="H771">
        <v>158103</v>
      </c>
      <c r="I771">
        <v>10430</v>
      </c>
      <c r="J771">
        <v>17.059999999999999</v>
      </c>
      <c r="K771" s="130" t="s">
        <v>3639</v>
      </c>
      <c r="M771" s="130" t="s">
        <v>2383</v>
      </c>
      <c r="N771">
        <v>0.94</v>
      </c>
      <c r="O771">
        <v>29.8</v>
      </c>
      <c r="P771">
        <v>50.59</v>
      </c>
      <c r="Q771">
        <v>7.57</v>
      </c>
      <c r="R771" s="130" t="s">
        <v>988</v>
      </c>
      <c r="S771">
        <v>50.63</v>
      </c>
      <c r="T771" s="130"/>
      <c r="U771">
        <v>288</v>
      </c>
      <c r="V771">
        <v>290</v>
      </c>
      <c r="W771">
        <v>-4.22</v>
      </c>
      <c r="X771" s="130"/>
    </row>
    <row r="772" spans="1:24" x14ac:dyDescent="0.25">
      <c r="A772" s="130" t="s">
        <v>89</v>
      </c>
      <c r="B772">
        <v>770</v>
      </c>
      <c r="C772" s="130" t="s">
        <v>881</v>
      </c>
      <c r="D772" s="130" t="s">
        <v>6</v>
      </c>
      <c r="E772">
        <v>1.97</v>
      </c>
      <c r="F772">
        <v>1.03</v>
      </c>
      <c r="G772">
        <v>414300</v>
      </c>
      <c r="H772">
        <v>809</v>
      </c>
      <c r="I772">
        <v>1650</v>
      </c>
      <c r="J772">
        <v>20.02</v>
      </c>
      <c r="K772" s="130" t="s">
        <v>974</v>
      </c>
      <c r="M772" s="130" t="s">
        <v>1036</v>
      </c>
      <c r="N772">
        <v>0.1</v>
      </c>
      <c r="O772">
        <v>4.3600000000000003</v>
      </c>
      <c r="P772">
        <v>4.7699999999999996</v>
      </c>
      <c r="Q772">
        <v>5.09</v>
      </c>
      <c r="R772" s="130" t="s">
        <v>1825</v>
      </c>
      <c r="S772">
        <v>42.41</v>
      </c>
      <c r="T772" s="130"/>
      <c r="U772">
        <v>805</v>
      </c>
      <c r="V772">
        <v>779</v>
      </c>
      <c r="W772">
        <v>-1.38</v>
      </c>
      <c r="X772" s="130"/>
    </row>
    <row r="773" spans="1:24" x14ac:dyDescent="0.25">
      <c r="A773" s="130" t="s">
        <v>88</v>
      </c>
      <c r="B773">
        <v>771</v>
      </c>
      <c r="C773" s="130" t="s">
        <v>881</v>
      </c>
      <c r="D773" s="130" t="s">
        <v>6</v>
      </c>
      <c r="E773">
        <v>1.7</v>
      </c>
      <c r="F773">
        <v>5.59</v>
      </c>
      <c r="G773">
        <v>14169300</v>
      </c>
      <c r="H773">
        <v>23860</v>
      </c>
      <c r="I773">
        <v>954</v>
      </c>
      <c r="J773">
        <v>14.32</v>
      </c>
      <c r="K773" s="130" t="s">
        <v>2312</v>
      </c>
      <c r="M773" s="130"/>
      <c r="N773">
        <v>0.12</v>
      </c>
      <c r="O773">
        <v>10.61</v>
      </c>
      <c r="P773">
        <v>22.82</v>
      </c>
      <c r="Q773">
        <v>82.93</v>
      </c>
      <c r="R773" s="130"/>
      <c r="S773">
        <v>35.950000000000003</v>
      </c>
      <c r="T773" s="130"/>
      <c r="U773">
        <v>325</v>
      </c>
      <c r="V773">
        <v>423</v>
      </c>
      <c r="W773">
        <v>-0.05</v>
      </c>
      <c r="X773" s="130"/>
    </row>
    <row r="774" spans="1:24" x14ac:dyDescent="0.25">
      <c r="A774" s="130" t="s">
        <v>854</v>
      </c>
      <c r="B774">
        <v>772</v>
      </c>
      <c r="C774" s="130" t="s">
        <v>884</v>
      </c>
      <c r="D774" s="130" t="s">
        <v>6</v>
      </c>
      <c r="E774">
        <v>5.05</v>
      </c>
      <c r="F774">
        <v>2.23</v>
      </c>
      <c r="G774">
        <v>606500</v>
      </c>
      <c r="H774">
        <v>3044</v>
      </c>
      <c r="I774">
        <v>2020</v>
      </c>
      <c r="J774">
        <v>29.91</v>
      </c>
      <c r="K774" s="130" t="s">
        <v>1917</v>
      </c>
      <c r="M774" s="130" t="s">
        <v>918</v>
      </c>
      <c r="N774">
        <v>0.17</v>
      </c>
      <c r="O774">
        <v>11.58</v>
      </c>
      <c r="P774">
        <v>17.22</v>
      </c>
      <c r="Q774">
        <v>7.87</v>
      </c>
      <c r="R774" s="130" t="s">
        <v>1817</v>
      </c>
      <c r="S774">
        <v>28.82</v>
      </c>
      <c r="T774" s="130"/>
      <c r="U774">
        <v>589</v>
      </c>
      <c r="V774">
        <v>603</v>
      </c>
      <c r="X774" s="130"/>
    </row>
    <row r="775" spans="1:24" x14ac:dyDescent="0.25">
      <c r="A775" s="130" t="s">
        <v>87</v>
      </c>
      <c r="B775">
        <v>773</v>
      </c>
      <c r="C775" s="130" t="s">
        <v>881</v>
      </c>
      <c r="D775" s="130" t="s">
        <v>6</v>
      </c>
      <c r="E775">
        <v>2.46</v>
      </c>
      <c r="F775">
        <v>2.5</v>
      </c>
      <c r="G775">
        <v>761100</v>
      </c>
      <c r="H775">
        <v>1839</v>
      </c>
      <c r="I775">
        <v>1476</v>
      </c>
      <c r="J775">
        <v>12.87</v>
      </c>
      <c r="K775" s="130" t="s">
        <v>1016</v>
      </c>
      <c r="M775" s="130" t="s">
        <v>924</v>
      </c>
      <c r="N775">
        <v>0.19</v>
      </c>
      <c r="O775">
        <v>12.53</v>
      </c>
      <c r="P775">
        <v>17.02</v>
      </c>
      <c r="Q775">
        <v>5.73</v>
      </c>
      <c r="R775" s="130" t="s">
        <v>2320</v>
      </c>
      <c r="S775">
        <v>40.17</v>
      </c>
      <c r="T775" s="130"/>
      <c r="U775">
        <v>366</v>
      </c>
      <c r="V775">
        <v>357</v>
      </c>
      <c r="W775">
        <v>-1.85</v>
      </c>
      <c r="X775" s="130"/>
    </row>
    <row r="776" spans="1:24" x14ac:dyDescent="0.25">
      <c r="A776" s="130" t="s">
        <v>86</v>
      </c>
      <c r="B776">
        <v>774</v>
      </c>
      <c r="C776" s="130" t="s">
        <v>881</v>
      </c>
      <c r="D776" s="130" t="s">
        <v>6</v>
      </c>
      <c r="E776">
        <v>22.3</v>
      </c>
      <c r="F776">
        <v>-0.89</v>
      </c>
      <c r="G776">
        <v>5603600</v>
      </c>
      <c r="H776">
        <v>126099</v>
      </c>
      <c r="I776">
        <v>9847</v>
      </c>
      <c r="J776">
        <v>41.25</v>
      </c>
      <c r="K776" s="130" t="s">
        <v>2356</v>
      </c>
      <c r="M776" s="130" t="s">
        <v>975</v>
      </c>
      <c r="N776">
        <v>0.54</v>
      </c>
      <c r="O776">
        <v>6.26</v>
      </c>
      <c r="P776">
        <v>5.13</v>
      </c>
      <c r="Q776">
        <v>7.64</v>
      </c>
      <c r="R776" s="130" t="s">
        <v>1310</v>
      </c>
      <c r="S776">
        <v>49.07</v>
      </c>
      <c r="T776" s="130"/>
      <c r="U776">
        <v>964</v>
      </c>
      <c r="V776">
        <v>855</v>
      </c>
      <c r="W776">
        <v>0.52</v>
      </c>
      <c r="X776" s="130"/>
    </row>
    <row r="777" spans="1:24" x14ac:dyDescent="0.25">
      <c r="A777" s="130" t="s">
        <v>85</v>
      </c>
      <c r="B777">
        <v>775</v>
      </c>
      <c r="C777" s="130" t="s">
        <v>881</v>
      </c>
      <c r="D777" s="130" t="s">
        <v>6</v>
      </c>
      <c r="E777">
        <v>4.66</v>
      </c>
      <c r="F777">
        <v>2.19</v>
      </c>
      <c r="G777">
        <v>493900</v>
      </c>
      <c r="H777">
        <v>2279</v>
      </c>
      <c r="I777">
        <v>2416</v>
      </c>
      <c r="J777">
        <v>27.97</v>
      </c>
      <c r="K777" s="130" t="s">
        <v>3640</v>
      </c>
      <c r="M777" s="130" t="s">
        <v>906</v>
      </c>
      <c r="N777">
        <v>0.17</v>
      </c>
      <c r="O777">
        <v>2.0499999999999998</v>
      </c>
      <c r="P777">
        <v>6.43</v>
      </c>
      <c r="Q777">
        <v>0.56000000000000005</v>
      </c>
      <c r="R777" s="130" t="s">
        <v>2338</v>
      </c>
      <c r="S777">
        <v>40.96</v>
      </c>
      <c r="T777" s="130"/>
      <c r="U777">
        <v>849</v>
      </c>
      <c r="V777">
        <v>980</v>
      </c>
      <c r="W777">
        <v>0.42</v>
      </c>
      <c r="X777" s="130"/>
    </row>
    <row r="778" spans="1:24" x14ac:dyDescent="0.25">
      <c r="A778" s="130" t="s">
        <v>84</v>
      </c>
      <c r="B778">
        <v>776</v>
      </c>
      <c r="C778" s="130" t="s">
        <v>881</v>
      </c>
      <c r="D778" s="130" t="s">
        <v>6</v>
      </c>
      <c r="E778">
        <v>2.86</v>
      </c>
      <c r="F778">
        <v>1.42</v>
      </c>
      <c r="G778">
        <v>1923400</v>
      </c>
      <c r="H778">
        <v>5496</v>
      </c>
      <c r="I778">
        <v>1716</v>
      </c>
      <c r="J778">
        <v>7.38</v>
      </c>
      <c r="K778" s="130" t="s">
        <v>1042</v>
      </c>
      <c r="M778" s="130" t="s">
        <v>904</v>
      </c>
      <c r="N778">
        <v>0.39</v>
      </c>
      <c r="O778">
        <v>22.6</v>
      </c>
      <c r="P778">
        <v>33.57</v>
      </c>
      <c r="Q778">
        <v>17.23</v>
      </c>
      <c r="R778" s="130" t="s">
        <v>3599</v>
      </c>
      <c r="S778">
        <v>29.63</v>
      </c>
      <c r="T778" s="130"/>
      <c r="U778">
        <v>113</v>
      </c>
      <c r="V778">
        <v>121</v>
      </c>
      <c r="W778">
        <v>1.35</v>
      </c>
      <c r="X778" s="130"/>
    </row>
    <row r="779" spans="1:24" x14ac:dyDescent="0.25">
      <c r="A779" s="130" t="s">
        <v>83</v>
      </c>
      <c r="B779">
        <v>777</v>
      </c>
      <c r="C779" s="130" t="s">
        <v>881</v>
      </c>
      <c r="D779" s="130" t="s">
        <v>6</v>
      </c>
      <c r="E779">
        <v>16</v>
      </c>
      <c r="F779">
        <v>0</v>
      </c>
      <c r="G779">
        <v>943000</v>
      </c>
      <c r="H779">
        <v>15175</v>
      </c>
      <c r="I779">
        <v>6796</v>
      </c>
      <c r="J779">
        <v>14.7</v>
      </c>
      <c r="K779" s="130" t="s">
        <v>3252</v>
      </c>
      <c r="L779">
        <v>0.21</v>
      </c>
      <c r="M779" s="130" t="s">
        <v>1028</v>
      </c>
      <c r="N779">
        <v>1.0900000000000001</v>
      </c>
      <c r="O779">
        <v>32.96</v>
      </c>
      <c r="P779">
        <v>38.299999999999997</v>
      </c>
      <c r="Q779">
        <v>27.13</v>
      </c>
      <c r="R779" s="130" t="s">
        <v>1916</v>
      </c>
      <c r="S779">
        <v>39.869999999999997</v>
      </c>
      <c r="T779" s="130"/>
      <c r="U779">
        <v>258</v>
      </c>
      <c r="V779">
        <v>246</v>
      </c>
      <c r="W779">
        <v>0.16</v>
      </c>
      <c r="X779" s="130"/>
    </row>
    <row r="780" spans="1:24" x14ac:dyDescent="0.25">
      <c r="A780" s="130" t="s">
        <v>855</v>
      </c>
      <c r="B780">
        <v>778</v>
      </c>
      <c r="C780" s="130" t="s">
        <v>881</v>
      </c>
      <c r="D780" s="130" t="s">
        <v>6</v>
      </c>
      <c r="E780">
        <v>1.72</v>
      </c>
      <c r="F780">
        <v>4.24</v>
      </c>
      <c r="G780">
        <v>38235900</v>
      </c>
      <c r="H780">
        <v>64987</v>
      </c>
      <c r="I780">
        <v>16091</v>
      </c>
      <c r="J780">
        <v>182.61</v>
      </c>
      <c r="K780" s="130" t="s">
        <v>988</v>
      </c>
      <c r="M780" s="130"/>
      <c r="N780">
        <v>0.01</v>
      </c>
      <c r="O780">
        <v>0.02</v>
      </c>
      <c r="P780">
        <v>-0.01</v>
      </c>
      <c r="Q780">
        <v>133.68</v>
      </c>
      <c r="R780" s="130"/>
      <c r="S780">
        <v>61.26</v>
      </c>
      <c r="T780" s="130"/>
      <c r="U780">
        <v>1138</v>
      </c>
      <c r="V780">
        <v>1167</v>
      </c>
      <c r="W780">
        <v>-0.24</v>
      </c>
      <c r="X780" s="130"/>
    </row>
    <row r="781" spans="1:24" x14ac:dyDescent="0.25">
      <c r="A781" s="130" t="s">
        <v>81</v>
      </c>
      <c r="B781">
        <v>779</v>
      </c>
      <c r="C781" s="130" t="s">
        <v>890</v>
      </c>
      <c r="D781" s="130" t="s">
        <v>6</v>
      </c>
      <c r="E781">
        <v>8.85</v>
      </c>
      <c r="F781">
        <v>6.63</v>
      </c>
      <c r="G781">
        <v>11895200</v>
      </c>
      <c r="H781">
        <v>104856</v>
      </c>
      <c r="I781">
        <v>5328</v>
      </c>
      <c r="J781">
        <v>47.54</v>
      </c>
      <c r="K781" s="130" t="s">
        <v>3641</v>
      </c>
      <c r="L781">
        <v>0.09</v>
      </c>
      <c r="M781" s="130"/>
      <c r="N781">
        <v>0.19</v>
      </c>
      <c r="O781">
        <v>24.35</v>
      </c>
      <c r="P781">
        <v>25.42</v>
      </c>
      <c r="Q781">
        <v>35.03</v>
      </c>
      <c r="R781" s="130" t="s">
        <v>953</v>
      </c>
      <c r="S781">
        <v>45.15</v>
      </c>
      <c r="T781" s="130"/>
      <c r="U781">
        <v>572</v>
      </c>
      <c r="V781">
        <v>535</v>
      </c>
      <c r="W781">
        <v>2.91</v>
      </c>
      <c r="X781" s="130"/>
    </row>
    <row r="782" spans="1:24" x14ac:dyDescent="0.25">
      <c r="A782" s="130" t="s">
        <v>80</v>
      </c>
      <c r="B782">
        <v>780</v>
      </c>
      <c r="C782" s="130" t="s">
        <v>890</v>
      </c>
      <c r="D782" s="130" t="s">
        <v>6</v>
      </c>
      <c r="E782">
        <v>14</v>
      </c>
      <c r="F782">
        <v>-0.71</v>
      </c>
      <c r="G782">
        <v>9400</v>
      </c>
      <c r="H782">
        <v>132</v>
      </c>
      <c r="I782">
        <v>1507</v>
      </c>
      <c r="J782">
        <v>15.43</v>
      </c>
      <c r="K782" s="130" t="s">
        <v>941</v>
      </c>
      <c r="M782" s="130" t="s">
        <v>1073</v>
      </c>
      <c r="N782">
        <v>0.91</v>
      </c>
      <c r="O782">
        <v>7.16</v>
      </c>
      <c r="P782">
        <v>8.6</v>
      </c>
      <c r="Q782">
        <v>3.94</v>
      </c>
      <c r="R782" s="130" t="s">
        <v>913</v>
      </c>
      <c r="S782">
        <v>15.27</v>
      </c>
      <c r="T782" s="130"/>
      <c r="U782">
        <v>613</v>
      </c>
      <c r="V782">
        <v>565</v>
      </c>
      <c r="W782">
        <v>2.17</v>
      </c>
      <c r="X782" s="130"/>
    </row>
    <row r="783" spans="1:24" x14ac:dyDescent="0.25">
      <c r="A783" s="130" t="s">
        <v>79</v>
      </c>
      <c r="B783">
        <v>781</v>
      </c>
      <c r="C783" s="130" t="s">
        <v>890</v>
      </c>
      <c r="D783" s="130" t="s">
        <v>6</v>
      </c>
      <c r="E783">
        <v>11.2</v>
      </c>
      <c r="F783">
        <v>-2.61</v>
      </c>
      <c r="G783">
        <v>382000</v>
      </c>
      <c r="H783">
        <v>4221</v>
      </c>
      <c r="I783">
        <v>3360</v>
      </c>
      <c r="K783" s="130" t="s">
        <v>3246</v>
      </c>
      <c r="M783" s="130"/>
      <c r="N783">
        <v>0</v>
      </c>
      <c r="O783">
        <v>-2.83</v>
      </c>
      <c r="P783">
        <v>-7.85</v>
      </c>
      <c r="Q783">
        <v>-3.93</v>
      </c>
      <c r="R783" s="130"/>
      <c r="S783">
        <v>27.34</v>
      </c>
      <c r="T783" s="130"/>
      <c r="X783" s="130"/>
    </row>
    <row r="784" spans="1:24" x14ac:dyDescent="0.25">
      <c r="A784" s="130" t="s">
        <v>78</v>
      </c>
      <c r="B784">
        <v>782</v>
      </c>
      <c r="C784" s="130" t="s">
        <v>881</v>
      </c>
      <c r="D784" s="130" t="s">
        <v>6</v>
      </c>
      <c r="E784">
        <v>8.15</v>
      </c>
      <c r="F784">
        <v>-4.12</v>
      </c>
      <c r="G784">
        <v>15760700</v>
      </c>
      <c r="H784">
        <v>129196</v>
      </c>
      <c r="I784">
        <v>5664</v>
      </c>
      <c r="J784">
        <v>27.74</v>
      </c>
      <c r="K784" s="130" t="s">
        <v>2387</v>
      </c>
      <c r="M784" s="130"/>
      <c r="N784">
        <v>0.28999999999999998</v>
      </c>
      <c r="O784">
        <v>16.27</v>
      </c>
      <c r="P784">
        <v>22.5</v>
      </c>
      <c r="Q784">
        <v>16.88</v>
      </c>
      <c r="R784" s="130" t="s">
        <v>966</v>
      </c>
      <c r="S784">
        <v>65.59</v>
      </c>
      <c r="T784" s="130"/>
      <c r="U784">
        <v>511</v>
      </c>
      <c r="V784">
        <v>492</v>
      </c>
      <c r="W784">
        <v>0.56000000000000005</v>
      </c>
      <c r="X784"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BE512-6F41-4D50-AD8D-386341A7649D}">
  <sheetPr>
    <tabColor rgb="FFFF0000"/>
    <outlinePr summaryBelow="0" summaryRight="0"/>
  </sheetPr>
  <dimension ref="A1:DN723"/>
  <sheetViews>
    <sheetView tabSelected="1" topLeftCell="F640" zoomScaleNormal="100" workbookViewId="0">
      <selection activeCell="L648" sqref="L648"/>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3253</v>
      </c>
      <c r="C2" t="s">
        <v>3254</v>
      </c>
      <c r="D2" t="s">
        <v>2335</v>
      </c>
      <c r="E2" t="s">
        <v>2004</v>
      </c>
      <c r="F2" t="s">
        <v>1429</v>
      </c>
      <c r="G2" t="s">
        <v>1430</v>
      </c>
      <c r="H2" t="s">
        <v>1431</v>
      </c>
      <c r="I2" t="s">
        <v>1432</v>
      </c>
      <c r="J2" t="s">
        <v>1433</v>
      </c>
      <c r="K2" t="s">
        <v>1434</v>
      </c>
      <c r="L2" t="s">
        <v>1435</v>
      </c>
      <c r="M2" t="s">
        <v>1436</v>
      </c>
      <c r="N2" t="s">
        <v>1437</v>
      </c>
      <c r="O2" t="s">
        <v>1438</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124274</v>
      </c>
      <c r="C5">
        <v>301046.51</v>
      </c>
      <c r="D5">
        <v>139701</v>
      </c>
      <c r="E5">
        <v>148155</v>
      </c>
      <c r="F5">
        <v>223019</v>
      </c>
      <c r="G5">
        <v>99518.49</v>
      </c>
      <c r="H5">
        <v>176936.45</v>
      </c>
      <c r="I5">
        <v>260933.11</v>
      </c>
      <c r="J5">
        <v>80424.5</v>
      </c>
      <c r="K5">
        <v>204016.41</v>
      </c>
      <c r="L5">
        <v>143140.85</v>
      </c>
      <c r="M5">
        <v>133669.95000000001</v>
      </c>
      <c r="N5">
        <v>167275.13</v>
      </c>
      <c r="O5">
        <v>167135.92000000001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777</v>
      </c>
      <c r="B6">
        <v>0</v>
      </c>
      <c r="C6">
        <v>0</v>
      </c>
      <c r="D6">
        <v>0</v>
      </c>
      <c r="E6">
        <v>0</v>
      </c>
      <c r="F6">
        <v>0</v>
      </c>
      <c r="G6">
        <v>0</v>
      </c>
      <c r="H6">
        <v>0</v>
      </c>
      <c r="I6">
        <v>0</v>
      </c>
      <c r="J6">
        <v>65.86</v>
      </c>
      <c r="K6">
        <v>65.83</v>
      </c>
      <c r="L6">
        <v>65.540000000000006</v>
      </c>
      <c r="M6">
        <v>65.510000000000005</v>
      </c>
      <c r="N6">
        <v>65.22</v>
      </c>
      <c r="O6">
        <v>65.180000000000007</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778</v>
      </c>
      <c r="B7">
        <v>1744390</v>
      </c>
      <c r="C7">
        <v>1570852.74</v>
      </c>
      <c r="D7">
        <v>1179550</v>
      </c>
      <c r="E7">
        <v>1113785</v>
      </c>
      <c r="F7">
        <v>1095904</v>
      </c>
      <c r="G7">
        <v>996446.91</v>
      </c>
      <c r="H7">
        <v>889566</v>
      </c>
      <c r="I7">
        <v>832752.57</v>
      </c>
      <c r="J7">
        <v>901014.67</v>
      </c>
      <c r="K7">
        <v>859899.09</v>
      </c>
      <c r="L7">
        <v>903848.38</v>
      </c>
      <c r="M7">
        <v>961394.32</v>
      </c>
      <c r="N7">
        <v>979203.49</v>
      </c>
      <c r="O7">
        <v>836367.57</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1485</v>
      </c>
      <c r="B8">
        <v>0</v>
      </c>
      <c r="C8">
        <v>0</v>
      </c>
      <c r="D8">
        <v>0</v>
      </c>
      <c r="E8">
        <v>0</v>
      </c>
      <c r="F8">
        <v>0</v>
      </c>
      <c r="G8">
        <v>996446.91</v>
      </c>
      <c r="H8">
        <v>889566</v>
      </c>
      <c r="I8">
        <v>832752.57</v>
      </c>
      <c r="J8">
        <v>901014.67</v>
      </c>
      <c r="K8">
        <v>859899.09</v>
      </c>
      <c r="L8">
        <v>903848.38</v>
      </c>
      <c r="M8">
        <v>961394.32</v>
      </c>
      <c r="N8">
        <v>979203.49</v>
      </c>
      <c r="O8">
        <v>836367.57</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3255</v>
      </c>
      <c r="B9">
        <v>3573</v>
      </c>
      <c r="C9">
        <v>2663.9</v>
      </c>
      <c r="D9">
        <v>2929</v>
      </c>
      <c r="E9">
        <v>2301</v>
      </c>
      <c r="F9">
        <v>2136</v>
      </c>
      <c r="G9">
        <v>0</v>
      </c>
      <c r="H9">
        <v>0</v>
      </c>
      <c r="I9">
        <v>0</v>
      </c>
      <c r="J9">
        <v>0</v>
      </c>
      <c r="K9">
        <v>0</v>
      </c>
      <c r="L9">
        <v>0</v>
      </c>
      <c r="M9">
        <v>0</v>
      </c>
      <c r="N9">
        <v>0</v>
      </c>
      <c r="O9">
        <v>0</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1723</v>
      </c>
      <c r="B10">
        <v>0</v>
      </c>
      <c r="C10">
        <v>0</v>
      </c>
      <c r="D10">
        <v>0</v>
      </c>
      <c r="E10">
        <v>0</v>
      </c>
      <c r="F10">
        <v>0</v>
      </c>
      <c r="G10">
        <v>0</v>
      </c>
      <c r="H10">
        <v>0</v>
      </c>
      <c r="I10">
        <v>0</v>
      </c>
      <c r="J10">
        <v>0</v>
      </c>
      <c r="K10">
        <v>0</v>
      </c>
      <c r="L10">
        <v>0</v>
      </c>
      <c r="M10">
        <v>1699.94</v>
      </c>
      <c r="N10">
        <v>2050.36</v>
      </c>
      <c r="O10">
        <v>2503.54</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1484</v>
      </c>
      <c r="B11">
        <v>0</v>
      </c>
      <c r="C11">
        <v>0</v>
      </c>
      <c r="D11">
        <v>0</v>
      </c>
      <c r="E11">
        <v>0</v>
      </c>
      <c r="F11">
        <v>0</v>
      </c>
      <c r="G11">
        <v>0</v>
      </c>
      <c r="H11">
        <v>0</v>
      </c>
      <c r="I11">
        <v>0</v>
      </c>
      <c r="J11">
        <v>0</v>
      </c>
      <c r="K11">
        <v>0</v>
      </c>
      <c r="L11">
        <v>0</v>
      </c>
      <c r="M11">
        <v>1699.94</v>
      </c>
      <c r="N11">
        <v>2050.36</v>
      </c>
      <c r="O11">
        <v>2503.54</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3256</v>
      </c>
      <c r="B12">
        <v>0</v>
      </c>
      <c r="C12">
        <v>0</v>
      </c>
      <c r="D12">
        <v>0</v>
      </c>
      <c r="E12">
        <v>0</v>
      </c>
      <c r="F12">
        <v>0</v>
      </c>
      <c r="G12">
        <v>2268.3200000000002</v>
      </c>
      <c r="H12">
        <v>0</v>
      </c>
      <c r="I12">
        <v>0</v>
      </c>
      <c r="J12">
        <v>0</v>
      </c>
      <c r="K12">
        <v>0</v>
      </c>
      <c r="L12">
        <v>0</v>
      </c>
      <c r="M12">
        <v>0</v>
      </c>
      <c r="N12">
        <v>0</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1484</v>
      </c>
      <c r="B13">
        <v>0</v>
      </c>
      <c r="C13">
        <v>0</v>
      </c>
      <c r="D13">
        <v>0</v>
      </c>
      <c r="E13">
        <v>0</v>
      </c>
      <c r="F13">
        <v>0</v>
      </c>
      <c r="G13">
        <v>2268.3200000000002</v>
      </c>
      <c r="H13">
        <v>0</v>
      </c>
      <c r="I13">
        <v>0</v>
      </c>
      <c r="J13">
        <v>0</v>
      </c>
      <c r="K13">
        <v>0</v>
      </c>
      <c r="L13">
        <v>0</v>
      </c>
      <c r="M13">
        <v>0</v>
      </c>
      <c r="N13">
        <v>0</v>
      </c>
      <c r="O13">
        <v>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779</v>
      </c>
      <c r="B14">
        <v>13753571</v>
      </c>
      <c r="C14">
        <v>11796051.43</v>
      </c>
      <c r="D14">
        <v>11972383</v>
      </c>
      <c r="E14">
        <v>10411632</v>
      </c>
      <c r="F14">
        <v>9523454</v>
      </c>
      <c r="G14">
        <v>8559714.3000000007</v>
      </c>
      <c r="H14">
        <v>8582827.9100000001</v>
      </c>
      <c r="I14">
        <v>7262704.0300000003</v>
      </c>
      <c r="J14">
        <v>7046369.6900000004</v>
      </c>
      <c r="K14">
        <v>7048156.0300000003</v>
      </c>
      <c r="L14">
        <v>6679705.3200000003</v>
      </c>
      <c r="M14">
        <v>6790631.75</v>
      </c>
      <c r="N14">
        <v>6656716.9699999997</v>
      </c>
      <c r="O14">
        <v>6260198.6299999999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1487</v>
      </c>
      <c r="B15">
        <v>0</v>
      </c>
      <c r="C15">
        <v>0</v>
      </c>
      <c r="D15">
        <v>4908</v>
      </c>
      <c r="E15">
        <v>547</v>
      </c>
      <c r="F15">
        <v>0</v>
      </c>
      <c r="G15">
        <v>11.04</v>
      </c>
      <c r="H15">
        <v>0</v>
      </c>
      <c r="I15">
        <v>0</v>
      </c>
      <c r="J15">
        <v>253.54</v>
      </c>
      <c r="K15">
        <v>0</v>
      </c>
      <c r="L15">
        <v>0</v>
      </c>
      <c r="M15">
        <v>0</v>
      </c>
      <c r="N15">
        <v>0</v>
      </c>
      <c r="O15">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1728</v>
      </c>
      <c r="B16">
        <v>0</v>
      </c>
      <c r="C16">
        <v>0</v>
      </c>
      <c r="D16">
        <v>0</v>
      </c>
      <c r="E16">
        <v>0</v>
      </c>
      <c r="F16">
        <v>0</v>
      </c>
      <c r="G16">
        <v>0</v>
      </c>
      <c r="H16">
        <v>66.180000000000007</v>
      </c>
      <c r="I16">
        <v>66.16</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1729</v>
      </c>
      <c r="B17">
        <v>0</v>
      </c>
      <c r="C17">
        <v>0</v>
      </c>
      <c r="D17">
        <v>0</v>
      </c>
      <c r="E17">
        <v>0</v>
      </c>
      <c r="F17">
        <v>0</v>
      </c>
      <c r="G17">
        <v>0</v>
      </c>
      <c r="H17">
        <v>66.180000000000007</v>
      </c>
      <c r="I17">
        <v>66.16</v>
      </c>
      <c r="J17">
        <v>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1488</v>
      </c>
      <c r="B18">
        <v>467420</v>
      </c>
      <c r="C18">
        <v>302958.55</v>
      </c>
      <c r="D18">
        <v>314915</v>
      </c>
      <c r="E18">
        <v>209658</v>
      </c>
      <c r="F18">
        <v>263763</v>
      </c>
      <c r="G18">
        <v>91347.95</v>
      </c>
      <c r="H18">
        <v>83096.740000000005</v>
      </c>
      <c r="I18">
        <v>90471.039999999994</v>
      </c>
      <c r="J18">
        <v>67179.87</v>
      </c>
      <c r="K18">
        <v>91432.85</v>
      </c>
      <c r="L18">
        <v>76341.179999999993</v>
      </c>
      <c r="M18">
        <v>72721.83</v>
      </c>
      <c r="N18">
        <v>61327.31</v>
      </c>
      <c r="O18">
        <v>64554.58</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1489</v>
      </c>
      <c r="B19">
        <v>467420</v>
      </c>
      <c r="C19">
        <v>302958.55</v>
      </c>
      <c r="D19">
        <v>314915</v>
      </c>
      <c r="E19">
        <v>209658</v>
      </c>
      <c r="F19">
        <v>263763</v>
      </c>
      <c r="G19">
        <v>91347.95</v>
      </c>
      <c r="H19">
        <v>83096.740000000005</v>
      </c>
      <c r="I19">
        <v>90471.039999999994</v>
      </c>
      <c r="J19">
        <v>67179.87</v>
      </c>
      <c r="K19">
        <v>91432.85</v>
      </c>
      <c r="L19">
        <v>76341.179999999993</v>
      </c>
      <c r="M19">
        <v>72721.83</v>
      </c>
      <c r="N19">
        <v>61327.31</v>
      </c>
      <c r="O19">
        <v>64554.58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780</v>
      </c>
      <c r="B20">
        <v>16093228</v>
      </c>
      <c r="C20">
        <v>13973573.130000001</v>
      </c>
      <c r="D20">
        <v>13614386</v>
      </c>
      <c r="E20">
        <v>11886078</v>
      </c>
      <c r="F20">
        <v>11108276</v>
      </c>
      <c r="G20">
        <v>9749307.0099999998</v>
      </c>
      <c r="H20">
        <v>9732493.2699999996</v>
      </c>
      <c r="I20">
        <v>8446926.9100000001</v>
      </c>
      <c r="J20">
        <v>8095308.1299999999</v>
      </c>
      <c r="K20">
        <v>8203570.21</v>
      </c>
      <c r="L20">
        <v>7803101.2699999996</v>
      </c>
      <c r="M20">
        <v>7960183.2800000003</v>
      </c>
      <c r="N20">
        <v>7866638.4800000004</v>
      </c>
      <c r="O20">
        <v>7330825.4299999997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1490</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1745</v>
      </c>
      <c r="B22">
        <v>0</v>
      </c>
      <c r="C22">
        <v>0</v>
      </c>
      <c r="D22">
        <v>0</v>
      </c>
      <c r="E22">
        <v>0</v>
      </c>
      <c r="F22">
        <v>0</v>
      </c>
      <c r="G22">
        <v>0</v>
      </c>
      <c r="H22">
        <v>0</v>
      </c>
      <c r="I22">
        <v>0</v>
      </c>
      <c r="J22">
        <v>42338.98</v>
      </c>
      <c r="K22">
        <v>242343.98</v>
      </c>
      <c r="L22">
        <v>540706.19999999995</v>
      </c>
      <c r="M22">
        <v>540498.92000000004</v>
      </c>
      <c r="N22">
        <v>542611.6</v>
      </c>
      <c r="O22">
        <v>452611.6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1491</v>
      </c>
      <c r="B23">
        <v>0</v>
      </c>
      <c r="C23">
        <v>0</v>
      </c>
      <c r="D23">
        <v>0</v>
      </c>
      <c r="E23">
        <v>0</v>
      </c>
      <c r="F23">
        <v>0</v>
      </c>
      <c r="G23">
        <v>20523.75</v>
      </c>
      <c r="H23">
        <v>0</v>
      </c>
      <c r="I23">
        <v>0</v>
      </c>
      <c r="J23">
        <v>0</v>
      </c>
      <c r="K23">
        <v>0</v>
      </c>
      <c r="L23">
        <v>0</v>
      </c>
      <c r="M23">
        <v>0</v>
      </c>
      <c r="N23">
        <v>0</v>
      </c>
      <c r="O23">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1484</v>
      </c>
      <c r="B24">
        <v>0</v>
      </c>
      <c r="C24">
        <v>0</v>
      </c>
      <c r="D24">
        <v>0</v>
      </c>
      <c r="E24">
        <v>0</v>
      </c>
      <c r="F24">
        <v>0</v>
      </c>
      <c r="G24">
        <v>20523.75</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3257</v>
      </c>
      <c r="B25">
        <v>23248</v>
      </c>
      <c r="C25">
        <v>23594.95</v>
      </c>
      <c r="D25">
        <v>26511</v>
      </c>
      <c r="E25">
        <v>19802</v>
      </c>
      <c r="F25">
        <v>20314</v>
      </c>
      <c r="G25">
        <v>0</v>
      </c>
      <c r="H25">
        <v>0</v>
      </c>
      <c r="I25">
        <v>0</v>
      </c>
      <c r="J25">
        <v>0</v>
      </c>
      <c r="K25">
        <v>0</v>
      </c>
      <c r="L25">
        <v>0</v>
      </c>
      <c r="M25">
        <v>0</v>
      </c>
      <c r="N25">
        <v>0</v>
      </c>
      <c r="O25">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1496</v>
      </c>
      <c r="B26">
        <v>0</v>
      </c>
      <c r="C26">
        <v>0</v>
      </c>
      <c r="D26">
        <v>0</v>
      </c>
      <c r="E26">
        <v>0</v>
      </c>
      <c r="F26">
        <v>0</v>
      </c>
      <c r="G26">
        <v>0</v>
      </c>
      <c r="H26">
        <v>0</v>
      </c>
      <c r="I26">
        <v>0</v>
      </c>
      <c r="J26">
        <v>500</v>
      </c>
      <c r="K26">
        <v>500</v>
      </c>
      <c r="L26">
        <v>500</v>
      </c>
      <c r="M26">
        <v>500</v>
      </c>
      <c r="N26">
        <v>500</v>
      </c>
      <c r="O26">
        <v>500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1500</v>
      </c>
      <c r="B27">
        <v>0</v>
      </c>
      <c r="C27">
        <v>0</v>
      </c>
      <c r="D27">
        <v>0</v>
      </c>
      <c r="E27">
        <v>0</v>
      </c>
      <c r="F27">
        <v>0</v>
      </c>
      <c r="G27">
        <v>0</v>
      </c>
      <c r="H27">
        <v>500</v>
      </c>
      <c r="I27">
        <v>500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2349</v>
      </c>
      <c r="B28">
        <v>0</v>
      </c>
      <c r="C28">
        <v>0</v>
      </c>
      <c r="D28">
        <v>0</v>
      </c>
      <c r="E28">
        <v>0</v>
      </c>
      <c r="F28">
        <v>0</v>
      </c>
      <c r="G28">
        <v>0</v>
      </c>
      <c r="H28">
        <v>500</v>
      </c>
      <c r="I28">
        <v>500</v>
      </c>
      <c r="J28">
        <v>0</v>
      </c>
      <c r="K28">
        <v>0</v>
      </c>
      <c r="L28">
        <v>0</v>
      </c>
      <c r="M28">
        <v>0</v>
      </c>
      <c r="N28">
        <v>0</v>
      </c>
      <c r="O28">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781</v>
      </c>
      <c r="B29">
        <v>13287331</v>
      </c>
      <c r="C29">
        <v>12345645.24</v>
      </c>
      <c r="D29">
        <v>11530413</v>
      </c>
      <c r="E29">
        <v>11051589</v>
      </c>
      <c r="F29">
        <v>10690046</v>
      </c>
      <c r="G29">
        <v>10414514.77</v>
      </c>
      <c r="H29">
        <v>10077555.710000001</v>
      </c>
      <c r="I29">
        <v>9884840.2400000002</v>
      </c>
      <c r="J29">
        <v>9655187.8499999996</v>
      </c>
      <c r="K29">
        <v>9627599.1400000006</v>
      </c>
      <c r="L29">
        <v>9532707.9100000001</v>
      </c>
      <c r="M29">
        <v>9176642.4000000004</v>
      </c>
      <c r="N29">
        <v>9187312.3399999999</v>
      </c>
      <c r="O29">
        <v>8874388.7100000009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1503</v>
      </c>
      <c r="B30">
        <v>1005138</v>
      </c>
      <c r="C30">
        <v>793783.42</v>
      </c>
      <c r="D30">
        <v>807956</v>
      </c>
      <c r="E30">
        <v>654959</v>
      </c>
      <c r="F30">
        <v>673256</v>
      </c>
      <c r="G30">
        <v>0</v>
      </c>
      <c r="H30">
        <v>0</v>
      </c>
      <c r="I30">
        <v>0</v>
      </c>
      <c r="J30">
        <v>0</v>
      </c>
      <c r="K30">
        <v>0</v>
      </c>
      <c r="L30">
        <v>0</v>
      </c>
      <c r="M30">
        <v>0</v>
      </c>
      <c r="N30">
        <v>0</v>
      </c>
      <c r="O30">
        <v>0</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782</v>
      </c>
      <c r="B31">
        <v>96698</v>
      </c>
      <c r="C31">
        <v>89913.61</v>
      </c>
      <c r="D31">
        <v>95264</v>
      </c>
      <c r="E31">
        <v>88582</v>
      </c>
      <c r="F31">
        <v>90522</v>
      </c>
      <c r="G31">
        <v>89811.16</v>
      </c>
      <c r="H31">
        <v>84643.09</v>
      </c>
      <c r="I31">
        <v>83952.17</v>
      </c>
      <c r="J31">
        <v>82376.83</v>
      </c>
      <c r="K31">
        <v>77699.520000000004</v>
      </c>
      <c r="L31">
        <v>80411.179999999993</v>
      </c>
      <c r="M31">
        <v>83994.27</v>
      </c>
      <c r="N31">
        <v>13941.13</v>
      </c>
      <c r="O31">
        <v>16308.5</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1504</v>
      </c>
      <c r="B32">
        <v>96698</v>
      </c>
      <c r="C32">
        <v>89913.61</v>
      </c>
      <c r="D32">
        <v>95264</v>
      </c>
      <c r="E32">
        <v>88582</v>
      </c>
      <c r="F32">
        <v>90522</v>
      </c>
      <c r="G32">
        <v>89811.16</v>
      </c>
      <c r="H32">
        <v>84643.09</v>
      </c>
      <c r="I32">
        <v>83952.17</v>
      </c>
      <c r="J32">
        <v>82376.83</v>
      </c>
      <c r="K32">
        <v>77699.520000000004</v>
      </c>
      <c r="L32">
        <v>80411.179999999993</v>
      </c>
      <c r="M32">
        <v>83994.27</v>
      </c>
      <c r="N32">
        <v>13941.13</v>
      </c>
      <c r="O32">
        <v>16308.5</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1506</v>
      </c>
      <c r="B33">
        <v>677</v>
      </c>
      <c r="C33">
        <v>0</v>
      </c>
      <c r="D33">
        <v>0</v>
      </c>
      <c r="E33">
        <v>0</v>
      </c>
      <c r="F33">
        <v>0</v>
      </c>
      <c r="G33">
        <v>0</v>
      </c>
      <c r="H33">
        <v>0</v>
      </c>
      <c r="I33">
        <v>0</v>
      </c>
      <c r="J33">
        <v>0</v>
      </c>
      <c r="K33">
        <v>0</v>
      </c>
      <c r="L33">
        <v>0</v>
      </c>
      <c r="M33">
        <v>0</v>
      </c>
      <c r="N33">
        <v>0</v>
      </c>
      <c r="O33">
        <v>0</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1507</v>
      </c>
      <c r="B34">
        <v>0</v>
      </c>
      <c r="C34">
        <v>0</v>
      </c>
      <c r="D34">
        <v>0</v>
      </c>
      <c r="E34">
        <v>33000</v>
      </c>
      <c r="F34">
        <v>22000</v>
      </c>
      <c r="G34">
        <v>491010.51</v>
      </c>
      <c r="H34">
        <v>506498.57</v>
      </c>
      <c r="I34">
        <v>357400.23</v>
      </c>
      <c r="J34">
        <v>282058.12</v>
      </c>
      <c r="K34">
        <v>0</v>
      </c>
      <c r="L34">
        <v>0</v>
      </c>
      <c r="M34">
        <v>0</v>
      </c>
      <c r="N34">
        <v>0</v>
      </c>
      <c r="O34">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3258</v>
      </c>
      <c r="B35">
        <v>0</v>
      </c>
      <c r="C35">
        <v>0</v>
      </c>
      <c r="D35">
        <v>0</v>
      </c>
      <c r="E35">
        <v>33000</v>
      </c>
      <c r="F35">
        <v>22000</v>
      </c>
      <c r="G35">
        <v>0</v>
      </c>
      <c r="H35">
        <v>0</v>
      </c>
      <c r="I35">
        <v>0</v>
      </c>
      <c r="J35">
        <v>0</v>
      </c>
      <c r="K35">
        <v>0</v>
      </c>
      <c r="L35">
        <v>0</v>
      </c>
      <c r="M35">
        <v>0</v>
      </c>
      <c r="N35">
        <v>0</v>
      </c>
      <c r="O35">
        <v>0</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1508</v>
      </c>
      <c r="B36">
        <v>0</v>
      </c>
      <c r="C36">
        <v>0</v>
      </c>
      <c r="D36">
        <v>0</v>
      </c>
      <c r="E36">
        <v>0</v>
      </c>
      <c r="F36">
        <v>0</v>
      </c>
      <c r="G36">
        <v>491010.51</v>
      </c>
      <c r="H36">
        <v>506498.57</v>
      </c>
      <c r="I36">
        <v>357400.23</v>
      </c>
      <c r="J36">
        <v>282058.12</v>
      </c>
      <c r="K36">
        <v>0</v>
      </c>
      <c r="L36">
        <v>0</v>
      </c>
      <c r="M36">
        <v>0</v>
      </c>
      <c r="N36">
        <v>0</v>
      </c>
      <c r="O36">
        <v>0</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783</v>
      </c>
      <c r="B37">
        <v>14413092</v>
      </c>
      <c r="C37">
        <v>13252937.220000001</v>
      </c>
      <c r="D37">
        <v>12460144</v>
      </c>
      <c r="E37">
        <v>11847932</v>
      </c>
      <c r="F37">
        <v>11496138</v>
      </c>
      <c r="G37">
        <v>11015860.18</v>
      </c>
      <c r="H37">
        <v>10669197.369999999</v>
      </c>
      <c r="I37">
        <v>10326692.630000001</v>
      </c>
      <c r="J37">
        <v>10062461.779999999</v>
      </c>
      <c r="K37">
        <v>9948142.6300000008</v>
      </c>
      <c r="L37">
        <v>10154325.289999999</v>
      </c>
      <c r="M37">
        <v>9801635.5800000001</v>
      </c>
      <c r="N37">
        <v>9744365.0600000005</v>
      </c>
      <c r="O37">
        <v>9343808.7899999991</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784</v>
      </c>
      <c r="B38">
        <v>30506320</v>
      </c>
      <c r="C38">
        <v>27226510.350000001</v>
      </c>
      <c r="D38">
        <v>26074530</v>
      </c>
      <c r="E38">
        <v>23734010</v>
      </c>
      <c r="F38">
        <v>22604414</v>
      </c>
      <c r="G38">
        <v>20765167.190000001</v>
      </c>
      <c r="H38">
        <v>20401690.640000001</v>
      </c>
      <c r="I38">
        <v>18773619.539999999</v>
      </c>
      <c r="J38">
        <v>18157769.91</v>
      </c>
      <c r="K38">
        <v>18151712.84</v>
      </c>
      <c r="L38">
        <v>17957426.559999999</v>
      </c>
      <c r="M38">
        <v>17761818.859999999</v>
      </c>
      <c r="N38">
        <v>17611003.539999999</v>
      </c>
      <c r="O38">
        <v>16674634.220000001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1509</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1510</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785</v>
      </c>
      <c r="B41">
        <v>9171178</v>
      </c>
      <c r="C41">
        <v>8494210.3300000001</v>
      </c>
      <c r="D41">
        <v>7797989</v>
      </c>
      <c r="E41">
        <v>7681333</v>
      </c>
      <c r="F41">
        <v>7143020</v>
      </c>
      <c r="G41">
        <v>6852308.9299999997</v>
      </c>
      <c r="H41">
        <v>6404204.2400000002</v>
      </c>
      <c r="I41">
        <v>5209429.5199999996</v>
      </c>
      <c r="J41">
        <v>5139513.66</v>
      </c>
      <c r="K41">
        <v>5731705.4900000002</v>
      </c>
      <c r="L41">
        <v>5381504.0300000003</v>
      </c>
      <c r="M41">
        <v>6927587.6600000001</v>
      </c>
      <c r="N41">
        <v>6427328.4800000004</v>
      </c>
      <c r="O41">
        <v>6577027.5300000003</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786</v>
      </c>
      <c r="B42">
        <v>5909373</v>
      </c>
      <c r="C42">
        <v>3896676.97</v>
      </c>
      <c r="D42">
        <v>3752098</v>
      </c>
      <c r="E42">
        <v>3580739</v>
      </c>
      <c r="F42">
        <v>3742039</v>
      </c>
      <c r="G42">
        <v>2845060.23</v>
      </c>
      <c r="H42">
        <v>3264748.98</v>
      </c>
      <c r="I42">
        <v>2912190.9</v>
      </c>
      <c r="J42">
        <v>2658333.4700000002</v>
      </c>
      <c r="K42">
        <v>2488177.36</v>
      </c>
      <c r="L42">
        <v>1923104.06</v>
      </c>
      <c r="M42">
        <v>2635907.3199999998</v>
      </c>
      <c r="N42">
        <v>3062252.63</v>
      </c>
      <c r="O42">
        <v>2128126.7200000002</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1484</v>
      </c>
      <c r="B43">
        <v>0</v>
      </c>
      <c r="C43">
        <v>0</v>
      </c>
      <c r="D43">
        <v>0</v>
      </c>
      <c r="E43">
        <v>0</v>
      </c>
      <c r="F43">
        <v>0</v>
      </c>
      <c r="G43">
        <v>2845060.23</v>
      </c>
      <c r="H43">
        <v>3264748.98</v>
      </c>
      <c r="I43">
        <v>2912190.9</v>
      </c>
      <c r="J43">
        <v>2658333.4700000002</v>
      </c>
      <c r="K43">
        <v>2488177.36</v>
      </c>
      <c r="L43">
        <v>1923104.06</v>
      </c>
      <c r="M43">
        <v>2635907.3199999998</v>
      </c>
      <c r="N43">
        <v>3062252.63</v>
      </c>
      <c r="O43">
        <v>2128126.7200000002</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788</v>
      </c>
      <c r="B44">
        <v>655344</v>
      </c>
      <c r="C44">
        <v>688434</v>
      </c>
      <c r="D44">
        <v>761297</v>
      </c>
      <c r="E44">
        <v>830420</v>
      </c>
      <c r="F44">
        <v>899552</v>
      </c>
      <c r="G44">
        <v>800809.98</v>
      </c>
      <c r="H44">
        <v>689285.65</v>
      </c>
      <c r="I44">
        <v>490667.55</v>
      </c>
      <c r="J44">
        <v>981985.41</v>
      </c>
      <c r="K44">
        <v>803018.17</v>
      </c>
      <c r="L44">
        <v>1207342.1599999999</v>
      </c>
      <c r="M44">
        <v>862117.18</v>
      </c>
      <c r="N44">
        <v>819932.09</v>
      </c>
      <c r="O44">
        <v>838682.09</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1513</v>
      </c>
      <c r="B45">
        <v>655344</v>
      </c>
      <c r="C45">
        <v>688434</v>
      </c>
      <c r="D45">
        <v>761297</v>
      </c>
      <c r="E45">
        <v>830420</v>
      </c>
      <c r="F45">
        <v>899552</v>
      </c>
      <c r="G45">
        <v>800809.98</v>
      </c>
      <c r="H45">
        <v>635701.28</v>
      </c>
      <c r="I45">
        <v>447765.72</v>
      </c>
      <c r="J45">
        <v>936763.17</v>
      </c>
      <c r="K45">
        <v>803018.17</v>
      </c>
      <c r="L45">
        <v>1207342.1599999999</v>
      </c>
      <c r="M45">
        <v>862117.18</v>
      </c>
      <c r="N45">
        <v>819932.09</v>
      </c>
      <c r="O45">
        <v>838682.09</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1515</v>
      </c>
      <c r="B46">
        <v>0</v>
      </c>
      <c r="C46">
        <v>0</v>
      </c>
      <c r="D46">
        <v>0</v>
      </c>
      <c r="E46">
        <v>0</v>
      </c>
      <c r="F46">
        <v>0</v>
      </c>
      <c r="G46">
        <v>0</v>
      </c>
      <c r="H46">
        <v>53584.38</v>
      </c>
      <c r="I46">
        <v>42901.83</v>
      </c>
      <c r="J46">
        <v>45222.239999999998</v>
      </c>
      <c r="K46">
        <v>0</v>
      </c>
      <c r="L46">
        <v>0</v>
      </c>
      <c r="M46">
        <v>0</v>
      </c>
      <c r="N46">
        <v>0</v>
      </c>
      <c r="O46">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1516</v>
      </c>
      <c r="B47">
        <v>2788</v>
      </c>
      <c r="C47">
        <v>2280.06</v>
      </c>
      <c r="D47">
        <v>0</v>
      </c>
      <c r="E47">
        <v>0</v>
      </c>
      <c r="F47">
        <v>74</v>
      </c>
      <c r="G47">
        <v>23776.880000000001</v>
      </c>
      <c r="H47">
        <v>25052.53</v>
      </c>
      <c r="I47">
        <v>27457.17</v>
      </c>
      <c r="J47">
        <v>17840.23</v>
      </c>
      <c r="K47">
        <v>0</v>
      </c>
      <c r="L47">
        <v>0</v>
      </c>
      <c r="M47">
        <v>0</v>
      </c>
      <c r="N47">
        <v>0</v>
      </c>
      <c r="O47">
        <v>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2339</v>
      </c>
      <c r="B48">
        <v>0</v>
      </c>
      <c r="C48">
        <v>0</v>
      </c>
      <c r="D48">
        <v>0</v>
      </c>
      <c r="E48">
        <v>0</v>
      </c>
      <c r="F48">
        <v>0</v>
      </c>
      <c r="G48">
        <v>0</v>
      </c>
      <c r="H48">
        <v>0</v>
      </c>
      <c r="I48">
        <v>0</v>
      </c>
      <c r="J48">
        <v>0</v>
      </c>
      <c r="K48">
        <v>0</v>
      </c>
      <c r="L48">
        <v>0</v>
      </c>
      <c r="M48">
        <v>2506000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2340</v>
      </c>
      <c r="B49">
        <v>0</v>
      </c>
      <c r="C49">
        <v>0</v>
      </c>
      <c r="D49">
        <v>0</v>
      </c>
      <c r="E49">
        <v>0</v>
      </c>
      <c r="F49">
        <v>0</v>
      </c>
      <c r="G49">
        <v>0</v>
      </c>
      <c r="H49">
        <v>0</v>
      </c>
      <c r="I49">
        <v>0</v>
      </c>
      <c r="J49">
        <v>0</v>
      </c>
      <c r="K49">
        <v>0</v>
      </c>
      <c r="L49">
        <v>0</v>
      </c>
      <c r="M49">
        <v>2506000</v>
      </c>
      <c r="N49">
        <v>0</v>
      </c>
      <c r="O49">
        <v>0</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1519</v>
      </c>
      <c r="B50">
        <v>42712</v>
      </c>
      <c r="C50">
        <v>50997.95</v>
      </c>
      <c r="D50">
        <v>60315</v>
      </c>
      <c r="E50">
        <v>55400</v>
      </c>
      <c r="F50">
        <v>55938</v>
      </c>
      <c r="G50">
        <v>56233.27</v>
      </c>
      <c r="H50">
        <v>0</v>
      </c>
      <c r="I50">
        <v>0</v>
      </c>
      <c r="J50">
        <v>0</v>
      </c>
      <c r="K50">
        <v>13171.01</v>
      </c>
      <c r="L50">
        <v>13044.18</v>
      </c>
      <c r="M50">
        <v>12918.67</v>
      </c>
      <c r="N50">
        <v>12794.46</v>
      </c>
      <c r="O50">
        <v>12671.43</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1520</v>
      </c>
      <c r="B51">
        <v>268396</v>
      </c>
      <c r="C51">
        <v>155904.42000000001</v>
      </c>
      <c r="D51">
        <v>77120</v>
      </c>
      <c r="E51">
        <v>275548</v>
      </c>
      <c r="F51">
        <v>223565</v>
      </c>
      <c r="G51">
        <v>90236.29</v>
      </c>
      <c r="H51">
        <v>45181.58</v>
      </c>
      <c r="I51">
        <v>77348.28</v>
      </c>
      <c r="J51">
        <v>64739.9</v>
      </c>
      <c r="K51">
        <v>25608.080000000002</v>
      </c>
      <c r="L51">
        <v>3038.86</v>
      </c>
      <c r="M51">
        <v>94650.67</v>
      </c>
      <c r="N51">
        <v>51341.120000000003</v>
      </c>
      <c r="O51">
        <v>4955.95</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1521</v>
      </c>
      <c r="B52">
        <v>20461</v>
      </c>
      <c r="C52">
        <v>36792.550000000003</v>
      </c>
      <c r="D52">
        <v>10733</v>
      </c>
      <c r="E52">
        <v>20464</v>
      </c>
      <c r="F52">
        <v>6792</v>
      </c>
      <c r="G52">
        <v>6411.06</v>
      </c>
      <c r="H52">
        <v>6110.3</v>
      </c>
      <c r="I52">
        <v>5087.1899999999996</v>
      </c>
      <c r="J52">
        <v>17563.8</v>
      </c>
      <c r="K52">
        <v>4042.95</v>
      </c>
      <c r="L52">
        <v>15251.5</v>
      </c>
      <c r="M52">
        <v>7498.55</v>
      </c>
      <c r="N52">
        <v>2837.49</v>
      </c>
      <c r="O52">
        <v>34080.379999999997</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789</v>
      </c>
      <c r="B53">
        <v>16070252</v>
      </c>
      <c r="C53">
        <v>13325296.279999999</v>
      </c>
      <c r="D53">
        <v>12459552</v>
      </c>
      <c r="E53">
        <v>12443904</v>
      </c>
      <c r="F53">
        <v>12070980</v>
      </c>
      <c r="G53">
        <v>10674836.640000001</v>
      </c>
      <c r="H53">
        <v>10434583.27</v>
      </c>
      <c r="I53">
        <v>8722180.5999999996</v>
      </c>
      <c r="J53">
        <v>8879976.4499999993</v>
      </c>
      <c r="K53">
        <v>9065723.0500000007</v>
      </c>
      <c r="L53">
        <v>8543284.7899999991</v>
      </c>
      <c r="M53">
        <v>13046680.050000001</v>
      </c>
      <c r="N53">
        <v>10376486.279999999</v>
      </c>
      <c r="O53">
        <v>9595544.0999999996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1522</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790</v>
      </c>
      <c r="B55">
        <v>2762586</v>
      </c>
      <c r="C55">
        <v>2737151.19</v>
      </c>
      <c r="D55">
        <v>2771425</v>
      </c>
      <c r="E55">
        <v>2749391</v>
      </c>
      <c r="F55">
        <v>2579297</v>
      </c>
      <c r="G55">
        <v>2738556.75</v>
      </c>
      <c r="H55">
        <v>2822128.96</v>
      </c>
      <c r="I55">
        <v>3130203.07</v>
      </c>
      <c r="J55">
        <v>2477094.6</v>
      </c>
      <c r="K55">
        <v>2536120.27</v>
      </c>
      <c r="L55">
        <v>3003605.82</v>
      </c>
      <c r="M55">
        <v>1900317.21</v>
      </c>
      <c r="N55">
        <v>2106933.67</v>
      </c>
      <c r="O55">
        <v>2209542.81</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1513</v>
      </c>
      <c r="B56">
        <v>2762586</v>
      </c>
      <c r="C56">
        <v>2737151.19</v>
      </c>
      <c r="D56">
        <v>2771425</v>
      </c>
      <c r="E56">
        <v>2749391</v>
      </c>
      <c r="F56">
        <v>2579297</v>
      </c>
      <c r="G56">
        <v>2738556.75</v>
      </c>
      <c r="H56">
        <v>2822128.96</v>
      </c>
      <c r="I56">
        <v>3130203.07</v>
      </c>
      <c r="J56">
        <v>2477094.6</v>
      </c>
      <c r="K56">
        <v>2536120.27</v>
      </c>
      <c r="L56">
        <v>3003605.82</v>
      </c>
      <c r="M56">
        <v>1900317.21</v>
      </c>
      <c r="N56">
        <v>2106933.67</v>
      </c>
      <c r="O56">
        <v>2209542.81</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1524</v>
      </c>
      <c r="B57">
        <v>254731</v>
      </c>
      <c r="C57">
        <v>202704.22</v>
      </c>
      <c r="D57">
        <v>206601</v>
      </c>
      <c r="E57">
        <v>218960</v>
      </c>
      <c r="F57">
        <v>232190</v>
      </c>
      <c r="G57">
        <v>205082.34</v>
      </c>
      <c r="H57">
        <v>0</v>
      </c>
      <c r="I57">
        <v>0</v>
      </c>
      <c r="J57">
        <v>0</v>
      </c>
      <c r="K57">
        <v>27398.93</v>
      </c>
      <c r="L57">
        <v>30739.66</v>
      </c>
      <c r="M57">
        <v>34048.18</v>
      </c>
      <c r="N57">
        <v>37324.83</v>
      </c>
      <c r="O57">
        <v>40570.050000000003</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3259</v>
      </c>
      <c r="B58">
        <v>7424</v>
      </c>
      <c r="C58">
        <v>12582.97</v>
      </c>
      <c r="D58">
        <v>15601</v>
      </c>
      <c r="E58">
        <v>17829</v>
      </c>
      <c r="F58">
        <v>18690</v>
      </c>
      <c r="G58">
        <v>0</v>
      </c>
      <c r="H58">
        <v>0</v>
      </c>
      <c r="I58">
        <v>0</v>
      </c>
      <c r="J58">
        <v>0</v>
      </c>
      <c r="K58">
        <v>0</v>
      </c>
      <c r="L58">
        <v>0</v>
      </c>
      <c r="M58">
        <v>0</v>
      </c>
      <c r="N58">
        <v>0</v>
      </c>
      <c r="O58">
        <v>0</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1527</v>
      </c>
      <c r="B59">
        <v>36331</v>
      </c>
      <c r="C59">
        <v>35845.81</v>
      </c>
      <c r="D59">
        <v>34292</v>
      </c>
      <c r="E59">
        <v>33426</v>
      </c>
      <c r="F59">
        <v>32549</v>
      </c>
      <c r="G59">
        <v>31668.14</v>
      </c>
      <c r="H59">
        <v>29601.439999999999</v>
      </c>
      <c r="I59">
        <v>28090.33</v>
      </c>
      <c r="J59">
        <v>26579.22</v>
      </c>
      <c r="K59">
        <v>25068.11</v>
      </c>
      <c r="L59">
        <v>26199.65</v>
      </c>
      <c r="M59">
        <v>25024.74</v>
      </c>
      <c r="N59">
        <v>19454.150000000001</v>
      </c>
      <c r="O59">
        <v>18412.82</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1528</v>
      </c>
      <c r="B60">
        <v>0</v>
      </c>
      <c r="C60">
        <v>6489.54</v>
      </c>
      <c r="D60">
        <v>10510</v>
      </c>
      <c r="E60">
        <v>8976</v>
      </c>
      <c r="F60">
        <v>7753</v>
      </c>
      <c r="G60">
        <v>4030.15</v>
      </c>
      <c r="H60">
        <v>2039.99</v>
      </c>
      <c r="I60">
        <v>3247.1</v>
      </c>
      <c r="J60">
        <v>6746.4</v>
      </c>
      <c r="K60">
        <v>19753.36</v>
      </c>
      <c r="L60">
        <v>15403.82</v>
      </c>
      <c r="M60">
        <v>17410.439999999999</v>
      </c>
      <c r="N60">
        <v>19061.45</v>
      </c>
      <c r="O60">
        <v>5605.69</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1529</v>
      </c>
      <c r="B61">
        <v>30988</v>
      </c>
      <c r="C61">
        <v>26696.26</v>
      </c>
      <c r="D61">
        <v>26850</v>
      </c>
      <c r="E61">
        <v>26594</v>
      </c>
      <c r="F61">
        <v>26045</v>
      </c>
      <c r="G61">
        <v>21237.96</v>
      </c>
      <c r="H61">
        <v>239416.67</v>
      </c>
      <c r="I61">
        <v>171113.44</v>
      </c>
      <c r="J61">
        <v>187085.01</v>
      </c>
      <c r="K61">
        <v>17279.810000000001</v>
      </c>
      <c r="L61">
        <v>12897.37</v>
      </c>
      <c r="M61">
        <v>12795.16</v>
      </c>
      <c r="N61">
        <v>12692.95</v>
      </c>
      <c r="O61">
        <v>12590.74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791</v>
      </c>
      <c r="B62">
        <v>3092060</v>
      </c>
      <c r="C62">
        <v>3021470</v>
      </c>
      <c r="D62">
        <v>3065279</v>
      </c>
      <c r="E62">
        <v>3055176</v>
      </c>
      <c r="F62">
        <v>2896524</v>
      </c>
      <c r="G62">
        <v>3000575.33</v>
      </c>
      <c r="H62">
        <v>3093187.06</v>
      </c>
      <c r="I62">
        <v>3332653.94</v>
      </c>
      <c r="J62">
        <v>2697505.22</v>
      </c>
      <c r="K62">
        <v>2625620.48</v>
      </c>
      <c r="L62">
        <v>3088846.31</v>
      </c>
      <c r="M62">
        <v>1989595.73</v>
      </c>
      <c r="N62">
        <v>2195467.0499999998</v>
      </c>
      <c r="O62">
        <v>2286722.11</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792</v>
      </c>
      <c r="B63">
        <v>19162312</v>
      </c>
      <c r="C63">
        <v>16346766.27</v>
      </c>
      <c r="D63">
        <v>15524831</v>
      </c>
      <c r="E63">
        <v>15499080</v>
      </c>
      <c r="F63">
        <v>14967504</v>
      </c>
      <c r="G63">
        <v>13675411.970000001</v>
      </c>
      <c r="H63">
        <v>13527770.33</v>
      </c>
      <c r="I63">
        <v>12054834.539999999</v>
      </c>
      <c r="J63">
        <v>11577481.67</v>
      </c>
      <c r="K63">
        <v>11691343.529999999</v>
      </c>
      <c r="L63">
        <v>11632131.1</v>
      </c>
      <c r="M63">
        <v>15036275.779999999</v>
      </c>
      <c r="N63">
        <v>12571953.33</v>
      </c>
      <c r="O63">
        <v>11882266.210000001</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1530</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1531</v>
      </c>
      <c r="B65">
        <v>3243685</v>
      </c>
      <c r="C65">
        <v>3243684.98</v>
      </c>
      <c r="D65">
        <v>3243685</v>
      </c>
      <c r="E65">
        <v>3243685</v>
      </c>
      <c r="F65">
        <v>2165520</v>
      </c>
      <c r="G65">
        <v>2165520</v>
      </c>
      <c r="H65">
        <v>2165520</v>
      </c>
      <c r="I65">
        <v>1856160</v>
      </c>
      <c r="J65">
        <v>1856160</v>
      </c>
      <c r="K65">
        <v>1856160</v>
      </c>
      <c r="L65">
        <v>1856160</v>
      </c>
      <c r="M65">
        <v>1856160</v>
      </c>
      <c r="N65">
        <v>1856160</v>
      </c>
      <c r="O65">
        <v>1856160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1532</v>
      </c>
      <c r="B66">
        <v>3243685</v>
      </c>
      <c r="C66">
        <v>3243684.98</v>
      </c>
      <c r="D66">
        <v>3243685</v>
      </c>
      <c r="E66">
        <v>3243685</v>
      </c>
      <c r="F66">
        <v>2165520</v>
      </c>
      <c r="G66">
        <v>2165520</v>
      </c>
      <c r="H66">
        <v>2165520</v>
      </c>
      <c r="I66">
        <v>1856160</v>
      </c>
      <c r="J66">
        <v>1856160</v>
      </c>
      <c r="K66">
        <v>1856160</v>
      </c>
      <c r="L66">
        <v>1856160</v>
      </c>
      <c r="M66">
        <v>1856160</v>
      </c>
      <c r="N66">
        <v>1856160</v>
      </c>
      <c r="O66">
        <v>1856160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1533</v>
      </c>
      <c r="B67">
        <v>2422170</v>
      </c>
      <c r="C67">
        <v>2422170.02</v>
      </c>
      <c r="D67">
        <v>2422170</v>
      </c>
      <c r="E67">
        <v>2345975</v>
      </c>
      <c r="F67">
        <v>2165518</v>
      </c>
      <c r="G67">
        <v>2165517.9700000002</v>
      </c>
      <c r="H67">
        <v>2165517.9700000002</v>
      </c>
      <c r="I67">
        <v>1856160</v>
      </c>
      <c r="J67">
        <v>1856160</v>
      </c>
      <c r="K67">
        <v>1856160</v>
      </c>
      <c r="L67">
        <v>1856160</v>
      </c>
      <c r="M67">
        <v>1400000</v>
      </c>
      <c r="N67">
        <v>1400000</v>
      </c>
      <c r="O67">
        <v>1400000</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1534</v>
      </c>
      <c r="B68">
        <v>2422170</v>
      </c>
      <c r="C68">
        <v>2422170.02</v>
      </c>
      <c r="D68">
        <v>2422170</v>
      </c>
      <c r="E68">
        <v>2345975</v>
      </c>
      <c r="F68">
        <v>2165518</v>
      </c>
      <c r="G68">
        <v>2165517.9700000002</v>
      </c>
      <c r="H68">
        <v>2165517.9700000002</v>
      </c>
      <c r="I68">
        <v>1856160</v>
      </c>
      <c r="J68">
        <v>1856160</v>
      </c>
      <c r="K68">
        <v>1856160</v>
      </c>
      <c r="L68">
        <v>1856160</v>
      </c>
      <c r="M68">
        <v>1400000</v>
      </c>
      <c r="N68">
        <v>1400000</v>
      </c>
      <c r="O68">
        <v>1400000</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1535</v>
      </c>
      <c r="B69">
        <v>5552670</v>
      </c>
      <c r="C69">
        <v>5552669.6799999997</v>
      </c>
      <c r="D69">
        <v>5552669</v>
      </c>
      <c r="E69">
        <v>3646986</v>
      </c>
      <c r="F69">
        <v>3646986</v>
      </c>
      <c r="G69">
        <v>3646985.82</v>
      </c>
      <c r="H69">
        <v>3646985.82</v>
      </c>
      <c r="I69">
        <v>3646985.82</v>
      </c>
      <c r="J69">
        <v>3646985.82</v>
      </c>
      <c r="K69">
        <v>3646985.82</v>
      </c>
      <c r="L69">
        <v>3664275.51</v>
      </c>
      <c r="M69">
        <v>654655.42000000004</v>
      </c>
      <c r="N69">
        <v>654655.42000000004</v>
      </c>
      <c r="O69">
        <v>654655.42000000004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1536</v>
      </c>
      <c r="B70">
        <v>5552670</v>
      </c>
      <c r="C70">
        <v>5552669.6799999997</v>
      </c>
      <c r="D70">
        <v>5552669</v>
      </c>
      <c r="E70">
        <v>3646986</v>
      </c>
      <c r="F70">
        <v>3646986</v>
      </c>
      <c r="G70">
        <v>3646985.82</v>
      </c>
      <c r="H70">
        <v>3646985.82</v>
      </c>
      <c r="I70">
        <v>3646985.82</v>
      </c>
      <c r="J70">
        <v>3646985.82</v>
      </c>
      <c r="K70">
        <v>3646985.82</v>
      </c>
      <c r="L70">
        <v>3664275.51</v>
      </c>
      <c r="M70">
        <v>654655.42000000004</v>
      </c>
      <c r="N70">
        <v>654655.42000000004</v>
      </c>
      <c r="O70">
        <v>654655.42000000004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1538</v>
      </c>
      <c r="B71">
        <v>3964444</v>
      </c>
      <c r="C71">
        <v>3504913.28</v>
      </c>
      <c r="D71">
        <v>3173035</v>
      </c>
      <c r="E71">
        <v>2832642</v>
      </c>
      <c r="F71">
        <v>2431843</v>
      </c>
      <c r="G71">
        <v>1888690.1</v>
      </c>
      <c r="H71">
        <v>1673884.54</v>
      </c>
      <c r="I71">
        <v>1830030.91</v>
      </c>
      <c r="J71">
        <v>1683637.77</v>
      </c>
      <c r="K71">
        <v>1549649.31</v>
      </c>
      <c r="L71">
        <v>1397285.76</v>
      </c>
      <c r="M71">
        <v>1263313.47</v>
      </c>
      <c r="N71">
        <v>3576820.61</v>
      </c>
      <c r="O71">
        <v>3330138.41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1539</v>
      </c>
      <c r="B72">
        <v>179930</v>
      </c>
      <c r="C72">
        <v>179930</v>
      </c>
      <c r="D72">
        <v>91350</v>
      </c>
      <c r="E72">
        <v>91350</v>
      </c>
      <c r="F72">
        <v>91350</v>
      </c>
      <c r="G72">
        <v>88550</v>
      </c>
      <c r="H72">
        <v>54350</v>
      </c>
      <c r="I72">
        <v>54350</v>
      </c>
      <c r="J72">
        <v>54350</v>
      </c>
      <c r="K72">
        <v>54350</v>
      </c>
      <c r="L72">
        <v>20150</v>
      </c>
      <c r="M72">
        <v>20150</v>
      </c>
      <c r="N72">
        <v>20150</v>
      </c>
      <c r="O72">
        <v>20150</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1540</v>
      </c>
      <c r="B73">
        <v>179930</v>
      </c>
      <c r="C73">
        <v>179930</v>
      </c>
      <c r="D73">
        <v>91350</v>
      </c>
      <c r="E73">
        <v>91350</v>
      </c>
      <c r="F73">
        <v>91350</v>
      </c>
      <c r="G73">
        <v>88550</v>
      </c>
      <c r="H73">
        <v>54350</v>
      </c>
      <c r="I73">
        <v>54350</v>
      </c>
      <c r="J73">
        <v>54350</v>
      </c>
      <c r="K73">
        <v>54350</v>
      </c>
      <c r="L73">
        <v>20150</v>
      </c>
      <c r="M73">
        <v>20150</v>
      </c>
      <c r="N73">
        <v>20150</v>
      </c>
      <c r="O73">
        <v>20150</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793</v>
      </c>
      <c r="B74">
        <v>3784514</v>
      </c>
      <c r="C74">
        <v>3324983.28</v>
      </c>
      <c r="D74">
        <v>3081685</v>
      </c>
      <c r="E74">
        <v>2741292</v>
      </c>
      <c r="F74">
        <v>2340493</v>
      </c>
      <c r="G74">
        <v>1800140.1</v>
      </c>
      <c r="H74">
        <v>1619534.54</v>
      </c>
      <c r="I74">
        <v>1775680.91</v>
      </c>
      <c r="J74">
        <v>1629287.77</v>
      </c>
      <c r="K74">
        <v>1495299.31</v>
      </c>
      <c r="L74">
        <v>1377135.76</v>
      </c>
      <c r="M74">
        <v>1243163.47</v>
      </c>
      <c r="N74">
        <v>3556670.61</v>
      </c>
      <c r="O74">
        <v>3309988.41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1541</v>
      </c>
      <c r="B75">
        <v>-595277</v>
      </c>
      <c r="C75">
        <v>-600009.21</v>
      </c>
      <c r="D75">
        <v>-598175</v>
      </c>
      <c r="E75">
        <v>-590673</v>
      </c>
      <c r="F75">
        <v>-607437</v>
      </c>
      <c r="G75">
        <v>-611438.96</v>
      </c>
      <c r="H75">
        <v>-612468.31000000006</v>
      </c>
      <c r="I75">
        <v>-614392.02</v>
      </c>
      <c r="J75">
        <v>-606495.64</v>
      </c>
      <c r="K75">
        <v>-592426.29</v>
      </c>
      <c r="L75">
        <v>-592426.29</v>
      </c>
      <c r="M75">
        <v>-592426.28</v>
      </c>
      <c r="N75">
        <v>-592426.29</v>
      </c>
      <c r="O75">
        <v>-592426.28</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1542</v>
      </c>
      <c r="B76">
        <v>-598386</v>
      </c>
      <c r="C76">
        <v>-598386.37</v>
      </c>
      <c r="D76">
        <v>-598386</v>
      </c>
      <c r="E76">
        <v>-598386</v>
      </c>
      <c r="F76">
        <v>-598386</v>
      </c>
      <c r="G76">
        <v>-598386.37</v>
      </c>
      <c r="H76">
        <v>-598386.37</v>
      </c>
      <c r="I76">
        <v>-598386.37</v>
      </c>
      <c r="J76">
        <v>-598386.37</v>
      </c>
      <c r="K76">
        <v>-598386.37</v>
      </c>
      <c r="L76">
        <v>-598386.37</v>
      </c>
      <c r="M76">
        <v>-598386.37</v>
      </c>
      <c r="N76">
        <v>-598386.37</v>
      </c>
      <c r="O76">
        <v>-598386.37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t="s">
        <v>1543</v>
      </c>
      <c r="B77">
        <v>-598386</v>
      </c>
      <c r="C77">
        <v>-598386.37</v>
      </c>
      <c r="D77">
        <v>-598386</v>
      </c>
      <c r="E77">
        <v>-598386</v>
      </c>
      <c r="F77">
        <v>-598386</v>
      </c>
      <c r="G77">
        <v>-598386.37</v>
      </c>
      <c r="H77">
        <v>-598386.37</v>
      </c>
      <c r="I77">
        <v>-598386.37</v>
      </c>
      <c r="J77">
        <v>-598386.37</v>
      </c>
      <c r="K77">
        <v>-598386.37</v>
      </c>
      <c r="L77">
        <v>-598386.37</v>
      </c>
      <c r="M77">
        <v>-598386.37</v>
      </c>
      <c r="N77">
        <v>-598386.37</v>
      </c>
      <c r="O77">
        <v>-598386.37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t="s">
        <v>2344</v>
      </c>
      <c r="B78">
        <v>5318</v>
      </c>
      <c r="C78">
        <v>4307.5</v>
      </c>
      <c r="D78">
        <v>2806</v>
      </c>
      <c r="E78">
        <v>10078</v>
      </c>
      <c r="F78">
        <v>0</v>
      </c>
      <c r="G78">
        <v>0</v>
      </c>
      <c r="H78">
        <v>0</v>
      </c>
      <c r="I78">
        <v>0</v>
      </c>
      <c r="J78">
        <v>0</v>
      </c>
      <c r="K78">
        <v>0</v>
      </c>
      <c r="L78">
        <v>0</v>
      </c>
      <c r="M78">
        <v>0</v>
      </c>
      <c r="N78">
        <v>0</v>
      </c>
      <c r="O78">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t="s">
        <v>3260</v>
      </c>
      <c r="B79">
        <v>0</v>
      </c>
      <c r="C79">
        <v>0</v>
      </c>
      <c r="D79">
        <v>0</v>
      </c>
      <c r="E79">
        <v>5501</v>
      </c>
      <c r="F79">
        <v>0</v>
      </c>
      <c r="G79">
        <v>0</v>
      </c>
      <c r="H79">
        <v>0</v>
      </c>
      <c r="I79">
        <v>0</v>
      </c>
      <c r="J79">
        <v>0</v>
      </c>
      <c r="K79">
        <v>0</v>
      </c>
      <c r="L79">
        <v>0</v>
      </c>
      <c r="M79">
        <v>0</v>
      </c>
      <c r="N79">
        <v>0</v>
      </c>
      <c r="O79">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t="s">
        <v>1547</v>
      </c>
      <c r="B80">
        <v>-2209</v>
      </c>
      <c r="C80">
        <v>-5930.34</v>
      </c>
      <c r="D80">
        <v>-2595</v>
      </c>
      <c r="E80">
        <v>-7866</v>
      </c>
      <c r="F80">
        <v>-9051</v>
      </c>
      <c r="G80">
        <v>-13052.59</v>
      </c>
      <c r="H80">
        <v>-14081.94</v>
      </c>
      <c r="I80">
        <v>-16005.65</v>
      </c>
      <c r="J80">
        <v>-8109.27</v>
      </c>
      <c r="K80">
        <v>5960.09</v>
      </c>
      <c r="L80">
        <v>5960.09</v>
      </c>
      <c r="M80">
        <v>5960.09</v>
      </c>
      <c r="N80">
        <v>5960.09</v>
      </c>
      <c r="O80">
        <v>5960.09</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t="s">
        <v>794</v>
      </c>
      <c r="B81">
        <v>11344007</v>
      </c>
      <c r="C81">
        <v>10879743.77</v>
      </c>
      <c r="D81">
        <v>10549699</v>
      </c>
      <c r="E81">
        <v>8234930</v>
      </c>
      <c r="F81">
        <v>7636910</v>
      </c>
      <c r="G81">
        <v>7089754.9199999999</v>
      </c>
      <c r="H81">
        <v>6873920.0099999998</v>
      </c>
      <c r="I81">
        <v>6718784.7000000002</v>
      </c>
      <c r="J81">
        <v>6580287.9400000004</v>
      </c>
      <c r="K81">
        <v>6460368.8399999999</v>
      </c>
      <c r="L81">
        <v>6325294.9900000002</v>
      </c>
      <c r="M81">
        <v>2725542.6</v>
      </c>
      <c r="N81">
        <v>5039049.74</v>
      </c>
      <c r="O81">
        <v>4792367.54</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t="s">
        <v>1548</v>
      </c>
      <c r="B82">
        <v>1</v>
      </c>
      <c r="C82">
        <v>0.3</v>
      </c>
      <c r="D82">
        <v>0</v>
      </c>
      <c r="E82">
        <v>0</v>
      </c>
      <c r="F82">
        <v>0</v>
      </c>
      <c r="G82">
        <v>0.3</v>
      </c>
      <c r="H82">
        <v>0.3</v>
      </c>
      <c r="I82">
        <v>0.3</v>
      </c>
      <c r="J82">
        <v>0.3</v>
      </c>
      <c r="K82">
        <v>0.48</v>
      </c>
      <c r="L82">
        <v>0.48</v>
      </c>
      <c r="M82">
        <v>0.48</v>
      </c>
      <c r="N82">
        <v>0.48</v>
      </c>
      <c r="O82">
        <v>0.48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t="s">
        <v>1549</v>
      </c>
      <c r="B83">
        <v>11344008</v>
      </c>
      <c r="C83">
        <v>10879744.07</v>
      </c>
      <c r="D83">
        <v>10549699</v>
      </c>
      <c r="E83">
        <v>8234930</v>
      </c>
      <c r="F83">
        <v>7636910</v>
      </c>
      <c r="G83">
        <v>7089755.2199999997</v>
      </c>
      <c r="H83">
        <v>6873920.3099999996</v>
      </c>
      <c r="I83">
        <v>6718785</v>
      </c>
      <c r="J83">
        <v>6580288.2400000002</v>
      </c>
      <c r="K83">
        <v>6460369.3099999996</v>
      </c>
      <c r="L83">
        <v>6325295.46</v>
      </c>
      <c r="M83">
        <v>2725543.08</v>
      </c>
      <c r="N83">
        <v>5039050.21</v>
      </c>
      <c r="O83">
        <v>4792368.0199999996</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t="s">
        <v>1550</v>
      </c>
      <c r="B84">
        <v>30506320</v>
      </c>
      <c r="C84">
        <v>27226510.350000001</v>
      </c>
      <c r="D84">
        <v>26074530</v>
      </c>
      <c r="E84">
        <v>23734010</v>
      </c>
      <c r="F84">
        <v>22604414</v>
      </c>
      <c r="G84">
        <v>20765167.190000001</v>
      </c>
      <c r="H84">
        <v>20401690.640000001</v>
      </c>
      <c r="I84">
        <v>18773619.539999999</v>
      </c>
      <c r="J84">
        <v>18157769.91</v>
      </c>
      <c r="K84">
        <v>18151712.84</v>
      </c>
      <c r="L84">
        <v>17957426.559999999</v>
      </c>
      <c r="M84">
        <v>17761818.859999999</v>
      </c>
      <c r="N84">
        <v>17611003.539999999</v>
      </c>
      <c r="O84">
        <v>16674634.23</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t="s">
        <v>1666</v>
      </c>
      <c r="B85" t="s">
        <v>3261</v>
      </c>
      <c r="C85" t="s">
        <v>3262</v>
      </c>
      <c r="D85" t="s">
        <v>2333</v>
      </c>
      <c r="E85" t="s">
        <v>2005</v>
      </c>
      <c r="F85" t="s">
        <v>1667</v>
      </c>
      <c r="G85" t="s">
        <v>1668</v>
      </c>
      <c r="H85" t="s">
        <v>1669</v>
      </c>
      <c r="I85" t="s">
        <v>1670</v>
      </c>
      <c r="J85" t="s">
        <v>1671</v>
      </c>
      <c r="K85" t="s">
        <v>1672</v>
      </c>
      <c r="L85" t="s">
        <v>1673</v>
      </c>
      <c r="M85" t="s">
        <v>1674</v>
      </c>
      <c r="N85" t="s">
        <v>1675</v>
      </c>
      <c r="O85" t="s">
        <v>1676</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INDEX(B$3:B$117,MATCH($A$119,$A$3:$A$117,0),1)</f>
        <v>9171178</v>
      </c>
      <c r="C119" s="132">
        <f>INDEX(C$3:C$117,MATCH($A$119,$A3:$A117,0),1)</f>
        <v>8494210.3300000001</v>
      </c>
      <c r="D119" s="132">
        <f t="shared" ref="D119:BK119" si="0">INDEX(D$3:D$117,MATCH($A$119,$A3:$A117,0),1)</f>
        <v>7797989</v>
      </c>
      <c r="E119" s="132">
        <f t="shared" si="0"/>
        <v>7681333</v>
      </c>
      <c r="F119" s="132">
        <f t="shared" si="0"/>
        <v>7143020</v>
      </c>
      <c r="G119" s="132">
        <f t="shared" si="0"/>
        <v>6852308.9299999997</v>
      </c>
      <c r="H119" s="132">
        <f t="shared" si="0"/>
        <v>6404204.2400000002</v>
      </c>
      <c r="I119" s="132">
        <f t="shared" si="0"/>
        <v>5209429.5199999996</v>
      </c>
      <c r="J119" s="132">
        <f t="shared" si="0"/>
        <v>5139513.66</v>
      </c>
      <c r="K119" s="132">
        <f t="shared" si="0"/>
        <v>5731705.4900000002</v>
      </c>
      <c r="L119" s="132">
        <f t="shared" si="0"/>
        <v>5381504.0300000003</v>
      </c>
      <c r="M119" s="132">
        <f t="shared" si="0"/>
        <v>6927587.6600000001</v>
      </c>
      <c r="N119" s="132">
        <f t="shared" si="0"/>
        <v>6427328.4800000004</v>
      </c>
      <c r="O119" s="132">
        <f t="shared" si="0"/>
        <v>6577027.5300000003</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25">
      <c r="A121" s="131" t="s">
        <v>788</v>
      </c>
      <c r="B121" s="132">
        <f>INDEX(B$3:B$117,MATCH($A$121,$A$3:$A$117,0),1)</f>
        <v>655344</v>
      </c>
      <c r="C121" s="132">
        <f t="shared" ref="C121:BK121" si="2">INDEX(C$3:C$117,MATCH($A$121,$A3:$A117,0),1)</f>
        <v>688434</v>
      </c>
      <c r="D121" s="132">
        <f t="shared" si="2"/>
        <v>761297</v>
      </c>
      <c r="E121" s="132">
        <f t="shared" si="2"/>
        <v>830420</v>
      </c>
      <c r="F121" s="132">
        <f t="shared" si="2"/>
        <v>899552</v>
      </c>
      <c r="G121" s="132">
        <f t="shared" si="2"/>
        <v>800809.98</v>
      </c>
      <c r="H121" s="132">
        <f t="shared" si="2"/>
        <v>689285.65</v>
      </c>
      <c r="I121" s="132">
        <f t="shared" si="2"/>
        <v>490667.55</v>
      </c>
      <c r="J121" s="132">
        <f t="shared" si="2"/>
        <v>981985.41</v>
      </c>
      <c r="K121" s="132">
        <f t="shared" si="2"/>
        <v>803018.17</v>
      </c>
      <c r="L121" s="132">
        <f t="shared" si="2"/>
        <v>1207342.1599999999</v>
      </c>
      <c r="M121" s="132">
        <f t="shared" si="2"/>
        <v>862117.18</v>
      </c>
      <c r="N121" s="132">
        <f t="shared" si="2"/>
        <v>819932.09</v>
      </c>
      <c r="O121" s="132">
        <f t="shared" si="2"/>
        <v>838682.09</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INDEX(B$3:B$117,MATCH($A$122,$A3:$A$117,0),1)</f>
        <v>2762586</v>
      </c>
      <c r="C122" s="132">
        <f>INDEX(C$3:C$117,MATCH($A$122,$A3:$A$117,0),1)</f>
        <v>2737151.19</v>
      </c>
      <c r="D122" s="132">
        <f>INDEX(D$3:D$117,MATCH($A$122,$A3:$A$117,0),1)</f>
        <v>2771425</v>
      </c>
      <c r="E122" s="132">
        <f>INDEX(E$3:E$117,MATCH($A$122,$A3:$A$117,0),1)</f>
        <v>2749391</v>
      </c>
      <c r="F122" s="132">
        <f>INDEX(F$3:F$117,MATCH($A$122,$A3:$A$117,0),1)</f>
        <v>2579297</v>
      </c>
      <c r="G122" s="132">
        <f>INDEX(G$3:G$117,MATCH($A$122,$A3:$A$117,0),1)</f>
        <v>2738556.75</v>
      </c>
      <c r="H122" s="132">
        <f>INDEX(H$3:H$117,MATCH($A$122,$A3:$A$117,0),1)</f>
        <v>2822128.96</v>
      </c>
      <c r="I122" s="132">
        <f>INDEX(I$3:I$117,MATCH($A$122,$A3:$A$117,0),1)</f>
        <v>3130203.07</v>
      </c>
      <c r="J122" s="132">
        <f>INDEX(J$3:J$117,MATCH($A$122,$A3:$A$117,0),1)</f>
        <v>2477094.6</v>
      </c>
      <c r="K122" s="132">
        <f>INDEX(K$3:K$117,MATCH($A$122,$A3:$A$117,0),1)</f>
        <v>2536120.27</v>
      </c>
      <c r="L122" s="132">
        <f>INDEX(L$3:L$117,MATCH($A$122,$A3:$A$117,0),1)</f>
        <v>3003605.82</v>
      </c>
      <c r="M122" s="132">
        <f>INDEX(M$3:M$117,MATCH($A$122,$A3:$A$117,0),1)</f>
        <v>1900317.21</v>
      </c>
      <c r="N122" s="132">
        <f>INDEX(N$3:N$117,MATCH($A$122,$A3:$A$117,0),1)</f>
        <v>2106933.67</v>
      </c>
      <c r="O122" s="132">
        <f>INDEX(O$3:O$117,MATCH($A$122,$A3:$A$117,0),1)</f>
        <v>2209542.81</v>
      </c>
      <c r="P122" s="132">
        <f>INDEX(P$3:P$117,MATCH($A$122,$A3:$A$117,0),1)</f>
        <v>0</v>
      </c>
      <c r="Q122" s="132">
        <f>INDEX(Q$3:Q$117,MATCH($A$122,$A3:$A$117,0),1)</f>
        <v>0</v>
      </c>
      <c r="R122" s="132">
        <f>INDEX(R$3:R$117,MATCH($A$122,$A3:$A$117,0),1)</f>
        <v>0</v>
      </c>
      <c r="S122" s="132">
        <f>INDEX(S$3:S$117,MATCH($A$122,$A3:$A$117,0),1)</f>
        <v>0</v>
      </c>
      <c r="T122" s="132">
        <f>INDEX(T$3:T$117,MATCH($A$122,$A3:$A$117,0),1)</f>
        <v>0</v>
      </c>
      <c r="U122" s="132">
        <f>INDEX(U$3:U$117,MATCH($A$122,$A3:$A$117,0),1)</f>
        <v>0</v>
      </c>
      <c r="V122" s="132">
        <f>INDEX(V$3:V$117,MATCH($A$122,$A3:$A$117,0),1)</f>
        <v>0</v>
      </c>
      <c r="W122" s="132">
        <f>INDEX(W$3:W$117,MATCH($A$122,$A3:$A$117,0),1)</f>
        <v>0</v>
      </c>
      <c r="X122" s="132">
        <f>INDEX(X$3:X$117,MATCH($A$122,$A3:$A$117,0),1)</f>
        <v>0</v>
      </c>
      <c r="Y122" s="132">
        <f>INDEX(Y$3:Y$117,MATCH($A$122,$A3:$A$117,0),1)</f>
        <v>0</v>
      </c>
      <c r="Z122" s="132">
        <f>INDEX(Z$3:Z$117,MATCH($A$122,$A3:$A$117,0),1)</f>
        <v>0</v>
      </c>
      <c r="AA122" s="132">
        <f>INDEX(AA$3:AA$117,MATCH($A$122,$A3:$A$117,0),1)</f>
        <v>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2762586</v>
      </c>
      <c r="C124" s="80">
        <f t="shared" ref="C124:BK124" si="5">C122</f>
        <v>2737151.19</v>
      </c>
      <c r="D124" s="80">
        <f t="shared" si="5"/>
        <v>2771425</v>
      </c>
      <c r="E124" s="80">
        <f t="shared" si="5"/>
        <v>2749391</v>
      </c>
      <c r="F124" s="80">
        <f t="shared" si="5"/>
        <v>2579297</v>
      </c>
      <c r="G124" s="80">
        <f t="shared" si="5"/>
        <v>2738556.75</v>
      </c>
      <c r="H124" s="80">
        <f t="shared" si="5"/>
        <v>2822128.96</v>
      </c>
      <c r="I124" s="80">
        <f t="shared" si="5"/>
        <v>3130203.07</v>
      </c>
      <c r="J124" s="80">
        <f t="shared" si="5"/>
        <v>2477094.6</v>
      </c>
      <c r="K124" s="80">
        <f t="shared" si="5"/>
        <v>2536120.27</v>
      </c>
      <c r="L124" s="80">
        <f t="shared" si="5"/>
        <v>3003605.82</v>
      </c>
      <c r="M124" s="80">
        <f t="shared" si="5"/>
        <v>1900317.21</v>
      </c>
      <c r="N124" s="80">
        <f t="shared" si="5"/>
        <v>2106933.67</v>
      </c>
      <c r="O124" s="80">
        <f t="shared" si="5"/>
        <v>2209542.81</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3253</v>
      </c>
      <c r="C128" t="s">
        <v>3263</v>
      </c>
      <c r="D128" t="s">
        <v>2335</v>
      </c>
      <c r="E128" t="s">
        <v>2004</v>
      </c>
      <c r="F128" t="s">
        <v>1429</v>
      </c>
      <c r="G128" t="s">
        <v>1551</v>
      </c>
      <c r="H128" t="s">
        <v>1431</v>
      </c>
      <c r="I128" t="s">
        <v>1432</v>
      </c>
      <c r="J128" t="s">
        <v>1433</v>
      </c>
      <c r="K128" t="s">
        <v>1552</v>
      </c>
      <c r="L128" t="s">
        <v>1435</v>
      </c>
      <c r="M128" t="s">
        <v>1436</v>
      </c>
      <c r="N128" t="s">
        <v>1437</v>
      </c>
      <c r="O128" t="s">
        <v>1553</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8317848</v>
      </c>
      <c r="C131">
        <v>7274212.5499999998</v>
      </c>
      <c r="D131">
        <v>6034604</v>
      </c>
      <c r="E131">
        <v>6365840</v>
      </c>
      <c r="F131">
        <v>6109946</v>
      </c>
      <c r="G131">
        <v>4795487.24</v>
      </c>
      <c r="H131">
        <v>4707373.22</v>
      </c>
      <c r="I131">
        <v>4571620.0999999996</v>
      </c>
      <c r="J131">
        <v>4543278.0199999996</v>
      </c>
      <c r="K131">
        <v>4291702.07</v>
      </c>
      <c r="L131">
        <v>4086349.55</v>
      </c>
      <c r="M131">
        <v>4442827.68</v>
      </c>
      <c r="N131">
        <v>4909470.55</v>
      </c>
      <c r="O131">
        <v>4573324.03</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1736</v>
      </c>
      <c r="B132">
        <v>8244788</v>
      </c>
      <c r="C132">
        <v>7214888.8200000003</v>
      </c>
      <c r="D132">
        <v>5985720</v>
      </c>
      <c r="E132">
        <v>6313701</v>
      </c>
      <c r="F132">
        <v>6062592</v>
      </c>
      <c r="G132">
        <v>4795487.24</v>
      </c>
      <c r="H132">
        <v>4707373.22</v>
      </c>
      <c r="I132">
        <v>4571620.0999999996</v>
      </c>
      <c r="J132">
        <v>4543278.0199999996</v>
      </c>
      <c r="K132">
        <v>4291702.07</v>
      </c>
      <c r="L132">
        <v>4086349.55</v>
      </c>
      <c r="M132">
        <v>4442827.68</v>
      </c>
      <c r="N132">
        <v>4909470.55</v>
      </c>
      <c r="O132">
        <v>4573324.03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1737</v>
      </c>
      <c r="B133">
        <v>73060</v>
      </c>
      <c r="C133">
        <v>59323.73</v>
      </c>
      <c r="D133">
        <v>48884</v>
      </c>
      <c r="E133">
        <v>52139</v>
      </c>
      <c r="F133">
        <v>47354</v>
      </c>
      <c r="G133">
        <v>0</v>
      </c>
      <c r="H133">
        <v>0</v>
      </c>
      <c r="I133">
        <v>0</v>
      </c>
      <c r="J133">
        <v>0</v>
      </c>
      <c r="K133">
        <v>0</v>
      </c>
      <c r="L133">
        <v>0</v>
      </c>
      <c r="M133">
        <v>0</v>
      </c>
      <c r="N133">
        <v>0</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857</v>
      </c>
      <c r="B134">
        <v>3967</v>
      </c>
      <c r="C134">
        <v>6590.93</v>
      </c>
      <c r="D134">
        <v>1905</v>
      </c>
      <c r="E134">
        <v>3596</v>
      </c>
      <c r="F134">
        <v>7255</v>
      </c>
      <c r="G134">
        <v>0</v>
      </c>
      <c r="H134">
        <v>0</v>
      </c>
      <c r="I134">
        <v>0</v>
      </c>
      <c r="J134">
        <v>0</v>
      </c>
      <c r="K134">
        <v>0</v>
      </c>
      <c r="L134">
        <v>0</v>
      </c>
      <c r="M134">
        <v>0</v>
      </c>
      <c r="N134">
        <v>0</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858</v>
      </c>
      <c r="B135">
        <v>3967</v>
      </c>
      <c r="C135">
        <v>6590.93</v>
      </c>
      <c r="D135">
        <v>1905</v>
      </c>
      <c r="E135">
        <v>3596</v>
      </c>
      <c r="F135">
        <v>7255</v>
      </c>
      <c r="G135">
        <v>0</v>
      </c>
      <c r="H135">
        <v>0</v>
      </c>
      <c r="I135">
        <v>0</v>
      </c>
      <c r="J135">
        <v>0</v>
      </c>
      <c r="K135">
        <v>0</v>
      </c>
      <c r="L135">
        <v>0</v>
      </c>
      <c r="M135">
        <v>0</v>
      </c>
      <c r="N135">
        <v>0</v>
      </c>
      <c r="O135">
        <v>0</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775</v>
      </c>
      <c r="B136">
        <v>42055</v>
      </c>
      <c r="C136">
        <v>51345.38</v>
      </c>
      <c r="D136">
        <v>28174</v>
      </c>
      <c r="E136">
        <v>31572</v>
      </c>
      <c r="F136">
        <v>22087</v>
      </c>
      <c r="G136">
        <v>87677.91</v>
      </c>
      <c r="H136">
        <v>72179.19</v>
      </c>
      <c r="I136">
        <v>68695.320000000007</v>
      </c>
      <c r="J136">
        <v>78510.820000000007</v>
      </c>
      <c r="K136">
        <v>43372.97</v>
      </c>
      <c r="L136">
        <v>63051.39</v>
      </c>
      <c r="M136">
        <v>67776.259999999995</v>
      </c>
      <c r="N136">
        <v>70767.67</v>
      </c>
      <c r="O136">
        <v>60469.57</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859</v>
      </c>
      <c r="B137">
        <v>8363870</v>
      </c>
      <c r="C137">
        <v>7332148.8600000003</v>
      </c>
      <c r="D137">
        <v>6064683</v>
      </c>
      <c r="E137">
        <v>6401008</v>
      </c>
      <c r="F137">
        <v>6139288</v>
      </c>
      <c r="G137">
        <v>4883165.1500000004</v>
      </c>
      <c r="H137">
        <v>4779552.41</v>
      </c>
      <c r="I137">
        <v>4640315.41</v>
      </c>
      <c r="J137">
        <v>4621788.83</v>
      </c>
      <c r="K137">
        <v>4335075.04</v>
      </c>
      <c r="L137">
        <v>4149400.94</v>
      </c>
      <c r="M137">
        <v>4510603.93</v>
      </c>
      <c r="N137">
        <v>4980238.2300000004</v>
      </c>
      <c r="O137">
        <v>4633793.59</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6852900</v>
      </c>
      <c r="C139">
        <v>6019969.8200000003</v>
      </c>
      <c r="D139">
        <v>4850971</v>
      </c>
      <c r="E139">
        <v>4921029</v>
      </c>
      <c r="F139">
        <v>4786044</v>
      </c>
      <c r="G139">
        <v>3987882.85</v>
      </c>
      <c r="H139">
        <v>3951180.13</v>
      </c>
      <c r="I139">
        <v>3926688.12</v>
      </c>
      <c r="J139">
        <v>3871547.25</v>
      </c>
      <c r="K139">
        <v>3592944.68</v>
      </c>
      <c r="L139">
        <v>3442030.32</v>
      </c>
      <c r="M139">
        <v>3736523.62</v>
      </c>
      <c r="N139">
        <v>4139243.93</v>
      </c>
      <c r="O139">
        <v>3940216.66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1738</v>
      </c>
      <c r="B140">
        <v>6852900</v>
      </c>
      <c r="C140">
        <v>6019969.8200000003</v>
      </c>
      <c r="D140">
        <v>4850971</v>
      </c>
      <c r="E140">
        <v>4921029</v>
      </c>
      <c r="F140">
        <v>4786044</v>
      </c>
      <c r="G140">
        <v>3987882.85</v>
      </c>
      <c r="H140">
        <v>3951180.13</v>
      </c>
      <c r="I140">
        <v>3926688.12</v>
      </c>
      <c r="J140">
        <v>3871547.25</v>
      </c>
      <c r="K140">
        <v>3592944.68</v>
      </c>
      <c r="L140">
        <v>3442030.32</v>
      </c>
      <c r="M140">
        <v>3736523.62</v>
      </c>
      <c r="N140">
        <v>4139243.93</v>
      </c>
      <c r="O140">
        <v>3940216.66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861</v>
      </c>
      <c r="B141">
        <v>874331</v>
      </c>
      <c r="C141">
        <v>834760.27</v>
      </c>
      <c r="D141">
        <v>720860</v>
      </c>
      <c r="E141">
        <v>674027</v>
      </c>
      <c r="F141">
        <v>605898</v>
      </c>
      <c r="G141">
        <v>563436.47</v>
      </c>
      <c r="H141">
        <v>535775.15</v>
      </c>
      <c r="I141">
        <v>474466.33</v>
      </c>
      <c r="J141">
        <v>464117.92</v>
      </c>
      <c r="K141">
        <v>485871.53</v>
      </c>
      <c r="L141">
        <v>484326.61</v>
      </c>
      <c r="M141">
        <v>455462.14</v>
      </c>
      <c r="N141">
        <v>453424.41</v>
      </c>
      <c r="O141">
        <v>476750.03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862</v>
      </c>
      <c r="B142">
        <v>644423</v>
      </c>
      <c r="C142">
        <v>643634.34</v>
      </c>
      <c r="D142">
        <v>543548</v>
      </c>
      <c r="E142">
        <v>525912</v>
      </c>
      <c r="F142">
        <v>458858</v>
      </c>
      <c r="G142">
        <v>423787.57</v>
      </c>
      <c r="H142">
        <v>422860.95</v>
      </c>
      <c r="I142">
        <v>383664.76</v>
      </c>
      <c r="J142">
        <v>365064.48</v>
      </c>
      <c r="K142">
        <v>383867.25</v>
      </c>
      <c r="L142">
        <v>369921.77</v>
      </c>
      <c r="M142">
        <v>358222.66</v>
      </c>
      <c r="N142">
        <v>361335.43</v>
      </c>
      <c r="O142">
        <v>384342.78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863</v>
      </c>
      <c r="B143">
        <v>229908</v>
      </c>
      <c r="C143">
        <v>191125.93</v>
      </c>
      <c r="D143">
        <v>177312</v>
      </c>
      <c r="E143">
        <v>148115</v>
      </c>
      <c r="F143">
        <v>147040</v>
      </c>
      <c r="G143">
        <v>139648.9</v>
      </c>
      <c r="H143">
        <v>112914.21</v>
      </c>
      <c r="I143">
        <v>90801.57</v>
      </c>
      <c r="J143">
        <v>99053.440000000002</v>
      </c>
      <c r="K143">
        <v>102004.28</v>
      </c>
      <c r="L143">
        <v>114404.84</v>
      </c>
      <c r="M143">
        <v>97239.48</v>
      </c>
      <c r="N143">
        <v>92088.99</v>
      </c>
      <c r="O143">
        <v>92407.25</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1739</v>
      </c>
      <c r="B144">
        <v>386</v>
      </c>
      <c r="C144">
        <v>0</v>
      </c>
      <c r="D144">
        <v>4853</v>
      </c>
      <c r="E144">
        <v>0</v>
      </c>
      <c r="F144">
        <v>220</v>
      </c>
      <c r="G144">
        <v>333.8</v>
      </c>
      <c r="H144">
        <v>186.03</v>
      </c>
      <c r="I144">
        <v>41.08</v>
      </c>
      <c r="J144">
        <v>103.67</v>
      </c>
      <c r="K144">
        <v>18197.54</v>
      </c>
      <c r="L144">
        <v>8569.99</v>
      </c>
      <c r="M144">
        <v>0</v>
      </c>
      <c r="N144">
        <v>3049.91</v>
      </c>
      <c r="O144">
        <v>336.73</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1569</v>
      </c>
      <c r="B145">
        <v>7727617</v>
      </c>
      <c r="C145">
        <v>6849657.0899999999</v>
      </c>
      <c r="D145">
        <v>5576684</v>
      </c>
      <c r="E145">
        <v>5595056</v>
      </c>
      <c r="F145">
        <v>5392162</v>
      </c>
      <c r="G145">
        <v>4551653.13</v>
      </c>
      <c r="H145">
        <v>4487141.32</v>
      </c>
      <c r="I145">
        <v>4401195.53</v>
      </c>
      <c r="J145">
        <v>4335768.83</v>
      </c>
      <c r="K145">
        <v>4097013.75</v>
      </c>
      <c r="L145">
        <v>3934926.92</v>
      </c>
      <c r="M145">
        <v>4191985.76</v>
      </c>
      <c r="N145">
        <v>4595718.26</v>
      </c>
      <c r="O145">
        <v>4417303.42</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1572</v>
      </c>
      <c r="B146">
        <v>636253</v>
      </c>
      <c r="C146">
        <v>482491.76</v>
      </c>
      <c r="D146">
        <v>487999</v>
      </c>
      <c r="E146">
        <v>805952</v>
      </c>
      <c r="F146">
        <v>747126</v>
      </c>
      <c r="G146">
        <v>331512.02</v>
      </c>
      <c r="H146">
        <v>292411.09000000003</v>
      </c>
      <c r="I146">
        <v>239119.89</v>
      </c>
      <c r="J146">
        <v>286020</v>
      </c>
      <c r="K146">
        <v>238061.29</v>
      </c>
      <c r="L146">
        <v>214474.02</v>
      </c>
      <c r="M146">
        <v>318618.18</v>
      </c>
      <c r="N146">
        <v>384519.97</v>
      </c>
      <c r="O146">
        <v>216490.17</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867</v>
      </c>
      <c r="B147">
        <v>67386</v>
      </c>
      <c r="C147">
        <v>67281.05</v>
      </c>
      <c r="D147">
        <v>61416</v>
      </c>
      <c r="E147">
        <v>65767</v>
      </c>
      <c r="F147">
        <v>63513</v>
      </c>
      <c r="G147">
        <v>64502.3</v>
      </c>
      <c r="H147">
        <v>58898.98</v>
      </c>
      <c r="I147">
        <v>57306.91</v>
      </c>
      <c r="J147">
        <v>64426.75</v>
      </c>
      <c r="K147">
        <v>70488.02</v>
      </c>
      <c r="L147">
        <v>75155.710000000006</v>
      </c>
      <c r="M147">
        <v>75928.179999999993</v>
      </c>
      <c r="N147">
        <v>76466.83</v>
      </c>
      <c r="O147">
        <v>80048.800000000003</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868</v>
      </c>
      <c r="B148">
        <v>109335</v>
      </c>
      <c r="C148">
        <v>82003.92</v>
      </c>
      <c r="D148">
        <v>86190</v>
      </c>
      <c r="E148">
        <v>138875</v>
      </c>
      <c r="F148">
        <v>140460</v>
      </c>
      <c r="G148">
        <v>51609.62</v>
      </c>
      <c r="H148">
        <v>45925.46</v>
      </c>
      <c r="I148">
        <v>35419.839999999997</v>
      </c>
      <c r="J148">
        <v>44292.959999999999</v>
      </c>
      <c r="K148">
        <v>15209.72</v>
      </c>
      <c r="L148">
        <v>5346.02</v>
      </c>
      <c r="M148">
        <v>50197.13</v>
      </c>
      <c r="N148">
        <v>61370.95</v>
      </c>
      <c r="O148">
        <v>26753.360000000001</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1573</v>
      </c>
      <c r="B149">
        <v>459532</v>
      </c>
      <c r="C149">
        <v>333206.78999999998</v>
      </c>
      <c r="D149">
        <v>340393</v>
      </c>
      <c r="E149">
        <v>601310</v>
      </c>
      <c r="F149">
        <v>543153</v>
      </c>
      <c r="G149">
        <v>215400.11</v>
      </c>
      <c r="H149">
        <v>187586.65</v>
      </c>
      <c r="I149">
        <v>146393.14000000001</v>
      </c>
      <c r="J149">
        <v>177300.3</v>
      </c>
      <c r="K149">
        <v>152363.54999999999</v>
      </c>
      <c r="L149">
        <v>133972.29</v>
      </c>
      <c r="M149">
        <v>192492.87</v>
      </c>
      <c r="N149">
        <v>246682.2</v>
      </c>
      <c r="O149">
        <v>109688.01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1574</v>
      </c>
      <c r="B150">
        <v>459532</v>
      </c>
      <c r="C150">
        <v>333206.78999999998</v>
      </c>
      <c r="D150">
        <v>340393</v>
      </c>
      <c r="E150">
        <v>601310</v>
      </c>
      <c r="F150">
        <v>543153</v>
      </c>
      <c r="G150">
        <v>215400.11</v>
      </c>
      <c r="H150">
        <v>187586.65</v>
      </c>
      <c r="I150">
        <v>146393.14000000001</v>
      </c>
      <c r="J150">
        <v>177300.3</v>
      </c>
      <c r="K150">
        <v>152363.54999999999</v>
      </c>
      <c r="L150">
        <v>133972.29</v>
      </c>
      <c r="M150">
        <v>192492.87</v>
      </c>
      <c r="N150">
        <v>246682.2</v>
      </c>
      <c r="O150">
        <v>109688.01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1575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1576</v>
      </c>
      <c r="B152">
        <v>459532</v>
      </c>
      <c r="C152">
        <v>333206.78999999998</v>
      </c>
      <c r="D152">
        <v>340393</v>
      </c>
      <c r="E152">
        <v>601310</v>
      </c>
      <c r="F152">
        <v>543153</v>
      </c>
      <c r="G152">
        <v>215400.11</v>
      </c>
      <c r="H152">
        <v>187586.65</v>
      </c>
      <c r="I152">
        <v>146393.14000000001</v>
      </c>
      <c r="J152">
        <v>177300.3</v>
      </c>
      <c r="K152">
        <v>152363.54999999999</v>
      </c>
      <c r="L152">
        <v>133972.29</v>
      </c>
      <c r="M152">
        <v>192492.87</v>
      </c>
      <c r="N152">
        <v>246682.2</v>
      </c>
      <c r="O152">
        <v>109688.01</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1577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1578</v>
      </c>
      <c r="B154">
        <v>4651</v>
      </c>
      <c r="C154">
        <v>-4170.18</v>
      </c>
      <c r="D154">
        <v>6589</v>
      </c>
      <c r="E154">
        <v>1482</v>
      </c>
      <c r="F154">
        <v>5002</v>
      </c>
      <c r="G154">
        <v>1286.68</v>
      </c>
      <c r="H154">
        <v>2404.64</v>
      </c>
      <c r="I154">
        <v>-9870.48</v>
      </c>
      <c r="J154">
        <v>-4570.8100000000004</v>
      </c>
      <c r="K154">
        <v>0</v>
      </c>
      <c r="L154">
        <v>0</v>
      </c>
      <c r="M154">
        <v>0</v>
      </c>
      <c r="N154">
        <v>0</v>
      </c>
      <c r="O154">
        <v>0</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1581</v>
      </c>
      <c r="B155">
        <v>-930</v>
      </c>
      <c r="C155">
        <v>834.44</v>
      </c>
      <c r="D155">
        <v>-1318</v>
      </c>
      <c r="E155">
        <v>-297</v>
      </c>
      <c r="F155">
        <v>-1000</v>
      </c>
      <c r="G155">
        <v>-108.69</v>
      </c>
      <c r="H155">
        <v>-480.93</v>
      </c>
      <c r="I155">
        <v>1974.1</v>
      </c>
      <c r="J155">
        <v>914.16</v>
      </c>
      <c r="K155">
        <v>0</v>
      </c>
      <c r="L155">
        <v>0</v>
      </c>
      <c r="M155">
        <v>0</v>
      </c>
      <c r="N155">
        <v>0</v>
      </c>
      <c r="O155">
        <v>269.08999999999997</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1582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1584</v>
      </c>
      <c r="B157">
        <v>0</v>
      </c>
      <c r="C157">
        <v>-415.3</v>
      </c>
      <c r="D157">
        <v>0</v>
      </c>
      <c r="E157">
        <v>0</v>
      </c>
      <c r="F157">
        <v>0</v>
      </c>
      <c r="G157">
        <v>-185.8</v>
      </c>
      <c r="H157">
        <v>0</v>
      </c>
      <c r="I157">
        <v>0</v>
      </c>
      <c r="J157">
        <v>0</v>
      </c>
      <c r="K157">
        <v>0</v>
      </c>
      <c r="L157">
        <v>0</v>
      </c>
      <c r="M157">
        <v>0</v>
      </c>
      <c r="N157">
        <v>0</v>
      </c>
      <c r="O157">
        <v>-1345.46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3264</v>
      </c>
      <c r="B158">
        <v>0</v>
      </c>
      <c r="C158">
        <v>83.06</v>
      </c>
      <c r="D158">
        <v>0</v>
      </c>
      <c r="E158">
        <v>0</v>
      </c>
      <c r="F158">
        <v>0</v>
      </c>
      <c r="G158">
        <v>0</v>
      </c>
      <c r="H158">
        <v>0</v>
      </c>
      <c r="I158">
        <v>0</v>
      </c>
      <c r="J158">
        <v>0</v>
      </c>
      <c r="K158">
        <v>0</v>
      </c>
      <c r="L158">
        <v>0</v>
      </c>
      <c r="M158">
        <v>0</v>
      </c>
      <c r="N158">
        <v>0</v>
      </c>
      <c r="O158">
        <v>0</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1585</v>
      </c>
      <c r="B159">
        <v>3721</v>
      </c>
      <c r="C159">
        <v>-4664.7</v>
      </c>
      <c r="D159">
        <v>5271</v>
      </c>
      <c r="E159">
        <v>1185</v>
      </c>
      <c r="F159">
        <v>4002</v>
      </c>
      <c r="G159">
        <v>434.77</v>
      </c>
      <c r="H159">
        <v>1923.71</v>
      </c>
      <c r="I159">
        <v>-7896.38</v>
      </c>
      <c r="J159">
        <v>-3656.65</v>
      </c>
      <c r="K159">
        <v>0</v>
      </c>
      <c r="L159">
        <v>0</v>
      </c>
      <c r="M159">
        <v>0</v>
      </c>
      <c r="N159">
        <v>0</v>
      </c>
      <c r="O159">
        <v>-1076.3699999999999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1586</v>
      </c>
      <c r="B160">
        <v>463253</v>
      </c>
      <c r="C160">
        <v>328542.09000000003</v>
      </c>
      <c r="D160">
        <v>345664</v>
      </c>
      <c r="E160">
        <v>602495</v>
      </c>
      <c r="F160">
        <v>547155</v>
      </c>
      <c r="G160">
        <v>215834.88</v>
      </c>
      <c r="H160">
        <v>189510.37</v>
      </c>
      <c r="I160">
        <v>138496.76</v>
      </c>
      <c r="J160">
        <v>173643.65</v>
      </c>
      <c r="K160">
        <v>152363.54999999999</v>
      </c>
      <c r="L160">
        <v>133972.29</v>
      </c>
      <c r="M160">
        <v>192492.87</v>
      </c>
      <c r="N160">
        <v>246682.2</v>
      </c>
      <c r="O160">
        <v>108611.64</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1587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2003</v>
      </c>
      <c r="B162">
        <v>459532</v>
      </c>
      <c r="C162">
        <v>333206.78999999998</v>
      </c>
      <c r="D162">
        <v>340393</v>
      </c>
      <c r="E162">
        <v>601310</v>
      </c>
      <c r="F162">
        <v>543153</v>
      </c>
      <c r="G162">
        <v>215400.11</v>
      </c>
      <c r="H162">
        <v>187586.65</v>
      </c>
      <c r="I162">
        <v>146393.14000000001</v>
      </c>
      <c r="J162">
        <v>177300.3</v>
      </c>
      <c r="K162">
        <v>152363.54999999999</v>
      </c>
      <c r="L162">
        <v>133972.29</v>
      </c>
      <c r="M162">
        <v>192492.87</v>
      </c>
      <c r="N162">
        <v>246682.2</v>
      </c>
      <c r="O162">
        <v>109688.01</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1588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2007</v>
      </c>
      <c r="B164">
        <v>463253</v>
      </c>
      <c r="C164">
        <v>328542.09000000003</v>
      </c>
      <c r="D164">
        <v>345664</v>
      </c>
      <c r="E164">
        <v>602495</v>
      </c>
      <c r="F164">
        <v>547155</v>
      </c>
      <c r="G164">
        <v>215834.88</v>
      </c>
      <c r="H164">
        <v>189510.37</v>
      </c>
      <c r="I164">
        <v>138496.76</v>
      </c>
      <c r="J164">
        <v>173643.65</v>
      </c>
      <c r="K164">
        <v>152363.54999999999</v>
      </c>
      <c r="L164">
        <v>133972.29</v>
      </c>
      <c r="M164">
        <v>192492.87</v>
      </c>
      <c r="N164">
        <v>246682.2</v>
      </c>
      <c r="O164">
        <v>108611.64</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1589</v>
      </c>
      <c r="B165">
        <v>0.15809999999999999</v>
      </c>
      <c r="C165">
        <v>0.13630999999999999</v>
      </c>
      <c r="D165">
        <v>0.14115</v>
      </c>
      <c r="E165">
        <v>0.25630999999999998</v>
      </c>
      <c r="F165">
        <v>0.23153000000000001</v>
      </c>
      <c r="G165">
        <v>9.9470000000000003E-2</v>
      </c>
      <c r="H165">
        <v>8.6620000000000003E-2</v>
      </c>
      <c r="I165">
        <v>7.8869999999999996E-2</v>
      </c>
      <c r="J165">
        <v>9.5519999999999994E-2</v>
      </c>
      <c r="K165">
        <v>7.4010000000000006E-2</v>
      </c>
      <c r="L165">
        <v>7.986E-2</v>
      </c>
      <c r="M165">
        <v>0.13749</v>
      </c>
      <c r="N165">
        <v>0.1762</v>
      </c>
      <c r="O165">
        <v>7.83475E-2</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1590</v>
      </c>
      <c r="B166">
        <v>0.15808</v>
      </c>
      <c r="C166">
        <v>0.13628999999999999</v>
      </c>
      <c r="D166">
        <v>0.14113999999999999</v>
      </c>
      <c r="E166">
        <v>0.25629000000000002</v>
      </c>
      <c r="F166">
        <v>0</v>
      </c>
      <c r="G166">
        <v>0</v>
      </c>
      <c r="H166">
        <v>0</v>
      </c>
      <c r="I166">
        <v>0</v>
      </c>
      <c r="J166">
        <v>0</v>
      </c>
      <c r="K166">
        <v>0</v>
      </c>
      <c r="L166">
        <v>0</v>
      </c>
      <c r="M166">
        <v>0</v>
      </c>
      <c r="N166">
        <v>0</v>
      </c>
      <c r="O166">
        <v>0</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1666</v>
      </c>
      <c r="B167" t="s">
        <v>3261</v>
      </c>
      <c r="C167" t="s">
        <v>3262</v>
      </c>
      <c r="D167" t="s">
        <v>2333</v>
      </c>
      <c r="E167" t="s">
        <v>2005</v>
      </c>
      <c r="F167" t="s">
        <v>1667</v>
      </c>
      <c r="G167" t="s">
        <v>1668</v>
      </c>
      <c r="H167" t="s">
        <v>1669</v>
      </c>
      <c r="I167" t="s">
        <v>1670</v>
      </c>
      <c r="J167" t="s">
        <v>1671</v>
      </c>
      <c r="K167" t="s">
        <v>1672</v>
      </c>
      <c r="L167" t="s">
        <v>1673</v>
      </c>
      <c r="M167" t="s">
        <v>1674</v>
      </c>
      <c r="N167" t="s">
        <v>1675</v>
      </c>
      <c r="O167" t="s">
        <v>1676</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3253</v>
      </c>
      <c r="C219" t="s">
        <v>3254</v>
      </c>
      <c r="D219" t="s">
        <v>2335</v>
      </c>
      <c r="E219" t="s">
        <v>2004</v>
      </c>
      <c r="F219" t="s">
        <v>1429</v>
      </c>
      <c r="G219" t="s">
        <v>1430</v>
      </c>
      <c r="H219" t="s">
        <v>1431</v>
      </c>
      <c r="I219" t="s">
        <v>1432</v>
      </c>
      <c r="J219" t="s">
        <v>1433</v>
      </c>
      <c r="K219" t="s">
        <v>1434</v>
      </c>
      <c r="L219" t="s">
        <v>1435</v>
      </c>
      <c r="M219" t="s">
        <v>1436</v>
      </c>
      <c r="N219" t="s">
        <v>1437</v>
      </c>
      <c r="O219" t="s">
        <v>1438</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1741</v>
      </c>
      <c r="B221">
        <v>568867</v>
      </c>
      <c r="C221">
        <v>2265591.71</v>
      </c>
      <c r="D221">
        <v>1850381</v>
      </c>
      <c r="E221">
        <v>1423798</v>
      </c>
      <c r="F221">
        <v>683613</v>
      </c>
      <c r="G221">
        <v>903928.1</v>
      </c>
      <c r="H221">
        <v>636918.35</v>
      </c>
      <c r="I221">
        <v>403406.23</v>
      </c>
      <c r="J221">
        <v>221593.26</v>
      </c>
      <c r="K221">
        <v>857634.71</v>
      </c>
      <c r="L221">
        <v>690061.45</v>
      </c>
      <c r="M221">
        <v>550743.14</v>
      </c>
      <c r="N221">
        <v>308053.14</v>
      </c>
      <c r="O221">
        <v>545765.48</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t="s">
        <v>869</v>
      </c>
      <c r="B222">
        <v>168172</v>
      </c>
      <c r="C222">
        <v>589755.31000000006</v>
      </c>
      <c r="D222">
        <v>422804</v>
      </c>
      <c r="E222">
        <v>278285</v>
      </c>
      <c r="F222">
        <v>132463</v>
      </c>
      <c r="G222">
        <v>503030.8</v>
      </c>
      <c r="H222">
        <v>369917.53</v>
      </c>
      <c r="I222">
        <v>235482.64</v>
      </c>
      <c r="J222">
        <v>117959.2</v>
      </c>
      <c r="K222">
        <v>407767.07</v>
      </c>
      <c r="L222">
        <v>305282.13</v>
      </c>
      <c r="M222">
        <v>203168.56</v>
      </c>
      <c r="N222">
        <v>100379.42</v>
      </c>
      <c r="O222">
        <v>387876.35</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t="s">
        <v>1593</v>
      </c>
      <c r="B223">
        <v>0</v>
      </c>
      <c r="C223">
        <v>0</v>
      </c>
      <c r="D223">
        <v>0</v>
      </c>
      <c r="E223">
        <v>0</v>
      </c>
      <c r="F223">
        <v>0</v>
      </c>
      <c r="G223">
        <v>431677.74</v>
      </c>
      <c r="H223">
        <v>318477.62</v>
      </c>
      <c r="I223">
        <v>207652.36</v>
      </c>
      <c r="J223">
        <v>102660.12</v>
      </c>
      <c r="K223">
        <v>393443.04</v>
      </c>
      <c r="L223">
        <v>294528.14</v>
      </c>
      <c r="M223">
        <v>196094.66</v>
      </c>
      <c r="N223">
        <v>97713.81</v>
      </c>
      <c r="O223">
        <v>376854.15</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t="s">
        <v>1594</v>
      </c>
      <c r="B224">
        <v>0</v>
      </c>
      <c r="C224">
        <v>0</v>
      </c>
      <c r="D224">
        <v>0</v>
      </c>
      <c r="E224">
        <v>0</v>
      </c>
      <c r="F224">
        <v>0</v>
      </c>
      <c r="G224">
        <v>71353.06</v>
      </c>
      <c r="H224">
        <v>51439.91</v>
      </c>
      <c r="I224">
        <v>27830.28</v>
      </c>
      <c r="J224">
        <v>15299.08</v>
      </c>
      <c r="K224">
        <v>14324.03</v>
      </c>
      <c r="L224">
        <v>10753.99</v>
      </c>
      <c r="M224">
        <v>7073.9</v>
      </c>
      <c r="N224">
        <v>2665.61</v>
      </c>
      <c r="O224">
        <v>11022.2</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t="s">
        <v>870</v>
      </c>
      <c r="B225">
        <v>14004</v>
      </c>
      <c r="C225">
        <v>-10432.5</v>
      </c>
      <c r="D225">
        <v>-11455</v>
      </c>
      <c r="E225">
        <v>-10483</v>
      </c>
      <c r="F225">
        <v>-1006</v>
      </c>
      <c r="G225">
        <v>-17836.580000000002</v>
      </c>
      <c r="H225">
        <v>-15353.75</v>
      </c>
      <c r="I225">
        <v>-16182.15</v>
      </c>
      <c r="J225">
        <v>-5332.83</v>
      </c>
      <c r="K225">
        <v>9553.68</v>
      </c>
      <c r="L225">
        <v>22943.7</v>
      </c>
      <c r="M225">
        <v>12673.87</v>
      </c>
      <c r="N225">
        <v>8433.11</v>
      </c>
      <c r="O225">
        <v>33457.160000000003</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t="s">
        <v>1595</v>
      </c>
      <c r="B226">
        <v>3445</v>
      </c>
      <c r="C226">
        <v>18743.96</v>
      </c>
      <c r="D226">
        <v>14308</v>
      </c>
      <c r="E226">
        <v>11189</v>
      </c>
      <c r="F226">
        <v>3219</v>
      </c>
      <c r="G226">
        <v>0</v>
      </c>
      <c r="H226">
        <v>0</v>
      </c>
      <c r="I226">
        <v>0</v>
      </c>
      <c r="J226">
        <v>0</v>
      </c>
      <c r="K226">
        <v>0</v>
      </c>
      <c r="L226">
        <v>0</v>
      </c>
      <c r="M226">
        <v>0</v>
      </c>
      <c r="N226">
        <v>0</v>
      </c>
      <c r="O226">
        <v>0</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t="s">
        <v>3265</v>
      </c>
      <c r="B227">
        <v>1010</v>
      </c>
      <c r="C227">
        <v>13079.96</v>
      </c>
      <c r="D227">
        <v>11578</v>
      </c>
      <c r="E227">
        <v>10078</v>
      </c>
      <c r="F227">
        <v>0</v>
      </c>
      <c r="G227">
        <v>0</v>
      </c>
      <c r="H227">
        <v>0</v>
      </c>
      <c r="I227">
        <v>0</v>
      </c>
      <c r="J227">
        <v>0</v>
      </c>
      <c r="K227">
        <v>0</v>
      </c>
      <c r="L227">
        <v>0</v>
      </c>
      <c r="M227">
        <v>0</v>
      </c>
      <c r="N227">
        <v>0</v>
      </c>
      <c r="O227">
        <v>0</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t="s">
        <v>1597</v>
      </c>
      <c r="B228">
        <v>2175</v>
      </c>
      <c r="C228">
        <v>803.74</v>
      </c>
      <c r="D228">
        <v>4743</v>
      </c>
      <c r="E228">
        <v>975</v>
      </c>
      <c r="F228">
        <v>-436</v>
      </c>
      <c r="G228">
        <v>-597.32000000000005</v>
      </c>
      <c r="H228">
        <v>378.33</v>
      </c>
      <c r="I228">
        <v>-1719.72</v>
      </c>
      <c r="J228">
        <v>-1512.4</v>
      </c>
      <c r="K228">
        <v>942.53</v>
      </c>
      <c r="L228">
        <v>1021.85</v>
      </c>
      <c r="M228">
        <v>-1916.24</v>
      </c>
      <c r="N228">
        <v>517.97</v>
      </c>
      <c r="O228">
        <v>-1028.9100000000001</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t="s">
        <v>1600</v>
      </c>
      <c r="B229">
        <v>2576</v>
      </c>
      <c r="C229">
        <v>-3969.63</v>
      </c>
      <c r="D229">
        <v>2331</v>
      </c>
      <c r="E229">
        <v>2219</v>
      </c>
      <c r="F229">
        <v>115</v>
      </c>
      <c r="G229">
        <v>-4176.3</v>
      </c>
      <c r="H229">
        <v>-2188.63</v>
      </c>
      <c r="I229">
        <v>-2132.27</v>
      </c>
      <c r="J229">
        <v>-26.91</v>
      </c>
      <c r="K229">
        <v>-1250.77</v>
      </c>
      <c r="L229">
        <v>-1224.52</v>
      </c>
      <c r="M229">
        <v>-1635.54</v>
      </c>
      <c r="N229">
        <v>-2263.38</v>
      </c>
      <c r="O229">
        <v>-3925.09</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t="s">
        <v>1601</v>
      </c>
      <c r="B230">
        <v>0</v>
      </c>
      <c r="C230">
        <v>0</v>
      </c>
      <c r="D230">
        <v>0</v>
      </c>
      <c r="E230">
        <v>0</v>
      </c>
      <c r="F230">
        <v>0</v>
      </c>
      <c r="G230">
        <v>-4261.53</v>
      </c>
      <c r="H230">
        <v>-2189.73</v>
      </c>
      <c r="I230">
        <v>-2133.38</v>
      </c>
      <c r="J230">
        <v>-28.01</v>
      </c>
      <c r="K230">
        <v>-1250.77</v>
      </c>
      <c r="L230">
        <v>-1382.12</v>
      </c>
      <c r="M230">
        <v>-1689.55</v>
      </c>
      <c r="N230">
        <v>-2317.4</v>
      </c>
      <c r="O230">
        <v>-4534.17</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t="s">
        <v>1602</v>
      </c>
      <c r="B231">
        <v>2380</v>
      </c>
      <c r="C231">
        <v>0</v>
      </c>
      <c r="D231">
        <v>0</v>
      </c>
      <c r="E231">
        <v>0</v>
      </c>
      <c r="F231">
        <v>0</v>
      </c>
      <c r="G231">
        <v>85.23</v>
      </c>
      <c r="H231">
        <v>1.1100000000000001</v>
      </c>
      <c r="I231">
        <v>1.1100000000000001</v>
      </c>
      <c r="J231">
        <v>1.1100000000000001</v>
      </c>
      <c r="K231">
        <v>0</v>
      </c>
      <c r="L231">
        <v>157.6</v>
      </c>
      <c r="M231">
        <v>54.01</v>
      </c>
      <c r="N231">
        <v>54.02</v>
      </c>
      <c r="O231">
        <v>609.08000000000004</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t="s">
        <v>1603</v>
      </c>
      <c r="B232">
        <v>0</v>
      </c>
      <c r="C232">
        <v>0</v>
      </c>
      <c r="D232">
        <v>0</v>
      </c>
      <c r="E232">
        <v>0</v>
      </c>
      <c r="F232">
        <v>0</v>
      </c>
      <c r="G232">
        <v>500</v>
      </c>
      <c r="H232">
        <v>0</v>
      </c>
      <c r="I232">
        <v>0</v>
      </c>
      <c r="J232">
        <v>0</v>
      </c>
      <c r="K232">
        <v>3187.11</v>
      </c>
      <c r="L232">
        <v>0</v>
      </c>
      <c r="M232">
        <v>0</v>
      </c>
      <c r="N232">
        <v>0</v>
      </c>
      <c r="O232">
        <v>0</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t="s">
        <v>1742</v>
      </c>
      <c r="B233">
        <v>0</v>
      </c>
      <c r="C233">
        <v>0</v>
      </c>
      <c r="D233">
        <v>0</v>
      </c>
      <c r="E233">
        <v>0</v>
      </c>
      <c r="F233">
        <v>0</v>
      </c>
      <c r="G233">
        <v>500</v>
      </c>
      <c r="H233">
        <v>0</v>
      </c>
      <c r="I233">
        <v>0</v>
      </c>
      <c r="J233">
        <v>0</v>
      </c>
      <c r="K233">
        <v>3187.11</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t="s">
        <v>1608</v>
      </c>
      <c r="B234">
        <v>-3967</v>
      </c>
      <c r="C234">
        <v>-19346.93</v>
      </c>
      <c r="D234">
        <v>-12756</v>
      </c>
      <c r="E234">
        <v>-10851</v>
      </c>
      <c r="F234">
        <v>-7255</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t="s">
        <v>858</v>
      </c>
      <c r="B235">
        <v>-3967</v>
      </c>
      <c r="C235">
        <v>-19346.93</v>
      </c>
      <c r="D235">
        <v>-12756</v>
      </c>
      <c r="E235">
        <v>-10851</v>
      </c>
      <c r="F235">
        <v>-7255</v>
      </c>
      <c r="G235">
        <v>0</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t="s">
        <v>867</v>
      </c>
      <c r="B236">
        <v>67386</v>
      </c>
      <c r="C236">
        <v>257977.05</v>
      </c>
      <c r="D236">
        <v>190696</v>
      </c>
      <c r="E236">
        <v>129280</v>
      </c>
      <c r="F236">
        <v>63513</v>
      </c>
      <c r="G236">
        <v>245134.93</v>
      </c>
      <c r="H236">
        <v>180632.64</v>
      </c>
      <c r="I236">
        <v>121733.66</v>
      </c>
      <c r="J236">
        <v>64426.75</v>
      </c>
      <c r="K236">
        <v>298038.74</v>
      </c>
      <c r="L236">
        <v>227550.72</v>
      </c>
      <c r="M236">
        <v>152395.01</v>
      </c>
      <c r="N236">
        <v>76466.83</v>
      </c>
      <c r="O236">
        <v>320195.20000000001</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t="s">
        <v>1609</v>
      </c>
      <c r="B237">
        <v>1074</v>
      </c>
      <c r="C237">
        <v>3482.83</v>
      </c>
      <c r="D237">
        <v>2624</v>
      </c>
      <c r="E237">
        <v>1758</v>
      </c>
      <c r="F237">
        <v>881</v>
      </c>
      <c r="G237">
        <v>0</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t="s">
        <v>1610</v>
      </c>
      <c r="B238">
        <v>0</v>
      </c>
      <c r="C238">
        <v>-244.57</v>
      </c>
      <c r="D238">
        <v>0</v>
      </c>
      <c r="E238">
        <v>0</v>
      </c>
      <c r="F238">
        <v>0</v>
      </c>
      <c r="G238">
        <v>6904.21</v>
      </c>
      <c r="H238">
        <v>16361.46</v>
      </c>
      <c r="I238">
        <v>12957.43</v>
      </c>
      <c r="J238">
        <v>2725.79</v>
      </c>
      <c r="K238">
        <v>-78708.77</v>
      </c>
      <c r="L238">
        <v>-68688.39</v>
      </c>
      <c r="M238">
        <v>-71145.399999999994</v>
      </c>
      <c r="N238">
        <v>-77723.539999999994</v>
      </c>
      <c r="O238">
        <v>26262.2</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t="s">
        <v>1611</v>
      </c>
      <c r="B239">
        <v>824742</v>
      </c>
      <c r="C239">
        <v>3115440.96</v>
      </c>
      <c r="D239">
        <v>2475254</v>
      </c>
      <c r="E239">
        <v>1836248</v>
      </c>
      <c r="F239">
        <v>875107</v>
      </c>
      <c r="G239">
        <v>1636887.84</v>
      </c>
      <c r="H239">
        <v>1186665.92</v>
      </c>
      <c r="I239">
        <v>753545.82</v>
      </c>
      <c r="J239">
        <v>399832.86</v>
      </c>
      <c r="K239">
        <v>1497164.3</v>
      </c>
      <c r="L239">
        <v>1176946.93</v>
      </c>
      <c r="M239">
        <v>844283.39</v>
      </c>
      <c r="N239">
        <v>413863.55</v>
      </c>
      <c r="O239">
        <v>1308602.3899999999</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t="s">
        <v>1612</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t="s">
        <v>1613</v>
      </c>
      <c r="B241">
        <v>-186064</v>
      </c>
      <c r="C241">
        <v>-644451.52</v>
      </c>
      <c r="D241">
        <v>-255036</v>
      </c>
      <c r="E241">
        <v>-191673</v>
      </c>
      <c r="F241">
        <v>-185490</v>
      </c>
      <c r="G241">
        <v>-180349.12</v>
      </c>
      <c r="H241">
        <v>-29380.46</v>
      </c>
      <c r="I241">
        <v>-34709.03</v>
      </c>
      <c r="J241">
        <v>-70058.789999999994</v>
      </c>
      <c r="K241">
        <v>15283.5</v>
      </c>
      <c r="L241">
        <v>-28147.75</v>
      </c>
      <c r="M241">
        <v>-100547.18</v>
      </c>
      <c r="N241">
        <v>-125620.24</v>
      </c>
      <c r="O241">
        <v>128801.99</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t="s">
        <v>1614</v>
      </c>
      <c r="B242">
        <v>-1960965</v>
      </c>
      <c r="C242">
        <v>-3255081.09</v>
      </c>
      <c r="D242">
        <v>-3426977</v>
      </c>
      <c r="E242">
        <v>-1863107</v>
      </c>
      <c r="F242">
        <v>-966959</v>
      </c>
      <c r="G242">
        <v>-1528305.09</v>
      </c>
      <c r="H242">
        <v>-1547650.3</v>
      </c>
      <c r="I242">
        <v>-225241.11</v>
      </c>
      <c r="J242">
        <v>-509.42</v>
      </c>
      <c r="K242">
        <v>-704029.35</v>
      </c>
      <c r="L242">
        <v>-345456.51</v>
      </c>
      <c r="M242">
        <v>-456169.52</v>
      </c>
      <c r="N242">
        <v>-319122.59999999998</v>
      </c>
      <c r="O242">
        <v>424704.46</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1615</v>
      </c>
      <c r="B243">
        <v>-164461</v>
      </c>
      <c r="C243">
        <v>-118351.57</v>
      </c>
      <c r="D243">
        <v>-130308</v>
      </c>
      <c r="E243">
        <v>-58051</v>
      </c>
      <c r="F243">
        <v>-101156</v>
      </c>
      <c r="G243">
        <v>-1237.49</v>
      </c>
      <c r="H243">
        <v>-40230.550000000003</v>
      </c>
      <c r="I243">
        <v>14810.84</v>
      </c>
      <c r="J243">
        <v>656.65</v>
      </c>
      <c r="K243">
        <v>-72104.929999999993</v>
      </c>
      <c r="L243">
        <v>-71308.78</v>
      </c>
      <c r="M243">
        <v>-45320.69</v>
      </c>
      <c r="N243">
        <v>-22421.52</v>
      </c>
      <c r="O243">
        <v>53887.23</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t="s">
        <v>1616</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1617</v>
      </c>
      <c r="B245">
        <v>1903672</v>
      </c>
      <c r="C245">
        <v>865197.64</v>
      </c>
      <c r="D245">
        <v>723392</v>
      </c>
      <c r="E245">
        <v>611260</v>
      </c>
      <c r="F245">
        <v>886163</v>
      </c>
      <c r="G245">
        <v>374695.81</v>
      </c>
      <c r="H245">
        <v>817506.09</v>
      </c>
      <c r="I245">
        <v>477712.98</v>
      </c>
      <c r="J245">
        <v>189562.09</v>
      </c>
      <c r="K245">
        <v>289840.59999999998</v>
      </c>
      <c r="L245">
        <v>-173309.93</v>
      </c>
      <c r="M245">
        <v>536507.18000000005</v>
      </c>
      <c r="N245">
        <v>958366.36</v>
      </c>
      <c r="O245">
        <v>-542366.11</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t="s">
        <v>1618</v>
      </c>
      <c r="B246">
        <v>-589</v>
      </c>
      <c r="C246">
        <v>-966.35</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1619</v>
      </c>
      <c r="B247">
        <v>-16332</v>
      </c>
      <c r="C247">
        <v>30381.49</v>
      </c>
      <c r="D247">
        <v>4321</v>
      </c>
      <c r="E247">
        <v>14052</v>
      </c>
      <c r="F247">
        <v>380</v>
      </c>
      <c r="G247">
        <v>2180.17</v>
      </c>
      <c r="H247">
        <v>2067.35</v>
      </c>
      <c r="I247">
        <v>1044.24</v>
      </c>
      <c r="J247">
        <v>13520.85</v>
      </c>
      <c r="K247">
        <v>-27654.95</v>
      </c>
      <c r="L247">
        <v>-18522.25</v>
      </c>
      <c r="M247">
        <v>-26377.41</v>
      </c>
      <c r="N247">
        <v>-31140.68</v>
      </c>
      <c r="O247">
        <v>27170.560000000001</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1620</v>
      </c>
      <c r="B248">
        <v>400003</v>
      </c>
      <c r="C248">
        <v>-7830.44</v>
      </c>
      <c r="D248">
        <v>-609354</v>
      </c>
      <c r="E248">
        <v>348729</v>
      </c>
      <c r="F248">
        <v>508045</v>
      </c>
      <c r="G248">
        <v>303872.13</v>
      </c>
      <c r="H248">
        <v>388978.06</v>
      </c>
      <c r="I248">
        <v>987163.75</v>
      </c>
      <c r="J248">
        <v>533004.24</v>
      </c>
      <c r="K248">
        <v>998499.16</v>
      </c>
      <c r="L248">
        <v>540201.72</v>
      </c>
      <c r="M248">
        <v>752375.78</v>
      </c>
      <c r="N248">
        <v>873924.87</v>
      </c>
      <c r="O248">
        <v>1400800.52</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1635</v>
      </c>
      <c r="B249">
        <v>60</v>
      </c>
      <c r="C249">
        <v>274.41000000000003</v>
      </c>
      <c r="D249">
        <v>178</v>
      </c>
      <c r="E249">
        <v>143</v>
      </c>
      <c r="F249">
        <v>55</v>
      </c>
      <c r="G249">
        <v>1265.47</v>
      </c>
      <c r="H249">
        <v>1150.29</v>
      </c>
      <c r="I249">
        <v>757.9</v>
      </c>
      <c r="J249">
        <v>1081.07</v>
      </c>
      <c r="K249">
        <v>3742.6</v>
      </c>
      <c r="L249">
        <v>2425.0300000000002</v>
      </c>
      <c r="M249">
        <v>3493.72</v>
      </c>
      <c r="N249">
        <v>1369.14</v>
      </c>
      <c r="O249">
        <v>4544.87</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t="s">
        <v>1659</v>
      </c>
      <c r="B250">
        <v>-76187</v>
      </c>
      <c r="C250">
        <v>-272294.86</v>
      </c>
      <c r="D250">
        <v>-201995</v>
      </c>
      <c r="E250">
        <v>-137376</v>
      </c>
      <c r="F250">
        <v>-67953</v>
      </c>
      <c r="G250">
        <v>-251603.92</v>
      </c>
      <c r="H250">
        <v>-180085.36</v>
      </c>
      <c r="I250">
        <v>-122141.22</v>
      </c>
      <c r="J250">
        <v>-64886.54</v>
      </c>
      <c r="K250">
        <v>-299365.09000000003</v>
      </c>
      <c r="L250">
        <v>-227749.23</v>
      </c>
      <c r="M250">
        <v>-150279.12</v>
      </c>
      <c r="N250">
        <v>-74483.28</v>
      </c>
      <c r="O250">
        <v>-320888.14</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1621</v>
      </c>
      <c r="B251">
        <v>-4940</v>
      </c>
      <c r="C251">
        <v>-380849.72</v>
      </c>
      <c r="D251">
        <v>-374776</v>
      </c>
      <c r="E251">
        <v>-90373</v>
      </c>
      <c r="F251">
        <v>-4408</v>
      </c>
      <c r="G251">
        <v>-112613.1</v>
      </c>
      <c r="H251">
        <v>-107939.65</v>
      </c>
      <c r="I251">
        <v>-28159.46</v>
      </c>
      <c r="J251">
        <v>-3822.81</v>
      </c>
      <c r="K251">
        <v>-114613.72</v>
      </c>
      <c r="L251">
        <v>-109033.06</v>
      </c>
      <c r="M251">
        <v>-10068.61</v>
      </c>
      <c r="N251">
        <v>-1530.01</v>
      </c>
      <c r="O251">
        <v>-232103.91</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871</v>
      </c>
      <c r="B252">
        <v>318936</v>
      </c>
      <c r="C252">
        <v>-660700.61</v>
      </c>
      <c r="D252">
        <v>-1185947</v>
      </c>
      <c r="E252">
        <v>121123</v>
      </c>
      <c r="F252">
        <v>435739</v>
      </c>
      <c r="G252">
        <v>-59079.42</v>
      </c>
      <c r="H252">
        <v>102103.34</v>
      </c>
      <c r="I252">
        <v>837620.97</v>
      </c>
      <c r="J252">
        <v>465375.97</v>
      </c>
      <c r="K252">
        <v>588262.94999999995</v>
      </c>
      <c r="L252">
        <v>205844.46</v>
      </c>
      <c r="M252">
        <v>595521.77</v>
      </c>
      <c r="N252">
        <v>799280.71</v>
      </c>
      <c r="O252">
        <v>852353.34</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t="s">
        <v>1622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1623</v>
      </c>
      <c r="B254">
        <v>0</v>
      </c>
      <c r="C254">
        <v>0</v>
      </c>
      <c r="D254">
        <v>0</v>
      </c>
      <c r="E254">
        <v>0</v>
      </c>
      <c r="F254">
        <v>0</v>
      </c>
      <c r="G254">
        <v>65.83</v>
      </c>
      <c r="H254">
        <v>0</v>
      </c>
      <c r="I254">
        <v>0</v>
      </c>
      <c r="J254">
        <v>-0.03</v>
      </c>
      <c r="K254">
        <v>-0.65</v>
      </c>
      <c r="L254">
        <v>-0.35</v>
      </c>
      <c r="M254">
        <v>-0.32</v>
      </c>
      <c r="N254">
        <v>-0.03</v>
      </c>
      <c r="O254">
        <v>-0.64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1624</v>
      </c>
      <c r="B255">
        <v>0</v>
      </c>
      <c r="C255">
        <v>0</v>
      </c>
      <c r="D255">
        <v>0</v>
      </c>
      <c r="E255">
        <v>0</v>
      </c>
      <c r="F255">
        <v>0</v>
      </c>
      <c r="G255">
        <v>0</v>
      </c>
      <c r="H255">
        <v>0</v>
      </c>
      <c r="I255">
        <v>0</v>
      </c>
      <c r="J255">
        <v>0</v>
      </c>
      <c r="K255">
        <v>0</v>
      </c>
      <c r="L255">
        <v>0</v>
      </c>
      <c r="M255">
        <v>0</v>
      </c>
      <c r="N255">
        <v>0</v>
      </c>
      <c r="O255">
        <v>1360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t="s">
        <v>3266</v>
      </c>
      <c r="B256">
        <v>0</v>
      </c>
      <c r="C256">
        <v>0</v>
      </c>
      <c r="D256">
        <v>0</v>
      </c>
      <c r="E256">
        <v>0</v>
      </c>
      <c r="F256">
        <v>0</v>
      </c>
      <c r="G256">
        <v>0</v>
      </c>
      <c r="H256">
        <v>0</v>
      </c>
      <c r="I256">
        <v>0</v>
      </c>
      <c r="J256">
        <v>0</v>
      </c>
      <c r="K256">
        <v>0</v>
      </c>
      <c r="L256">
        <v>0</v>
      </c>
      <c r="M256">
        <v>-205.63</v>
      </c>
      <c r="N256">
        <v>-122.09</v>
      </c>
      <c r="O256">
        <v>-3842.89</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3267</v>
      </c>
      <c r="B257">
        <v>0</v>
      </c>
      <c r="C257">
        <v>0</v>
      </c>
      <c r="D257">
        <v>0</v>
      </c>
      <c r="E257">
        <v>0</v>
      </c>
      <c r="F257">
        <v>0</v>
      </c>
      <c r="G257">
        <v>0</v>
      </c>
      <c r="H257">
        <v>0</v>
      </c>
      <c r="I257">
        <v>0</v>
      </c>
      <c r="J257">
        <v>0</v>
      </c>
      <c r="K257">
        <v>0</v>
      </c>
      <c r="L257">
        <v>0</v>
      </c>
      <c r="M257">
        <v>-205.63</v>
      </c>
      <c r="N257">
        <v>-122.09</v>
      </c>
      <c r="O257">
        <v>-3842.89</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t="s">
        <v>3268</v>
      </c>
      <c r="B258">
        <v>0</v>
      </c>
      <c r="C258">
        <v>0</v>
      </c>
      <c r="D258">
        <v>0</v>
      </c>
      <c r="E258">
        <v>0</v>
      </c>
      <c r="F258">
        <v>0</v>
      </c>
      <c r="G258">
        <v>0</v>
      </c>
      <c r="H258">
        <v>0</v>
      </c>
      <c r="I258">
        <v>0</v>
      </c>
      <c r="J258">
        <v>0</v>
      </c>
      <c r="K258">
        <v>0</v>
      </c>
      <c r="L258">
        <v>0</v>
      </c>
      <c r="M258">
        <v>1009.24</v>
      </c>
      <c r="N258">
        <v>575.27</v>
      </c>
      <c r="O258">
        <v>6369.75</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3269</v>
      </c>
      <c r="B259">
        <v>0</v>
      </c>
      <c r="C259">
        <v>0</v>
      </c>
      <c r="D259">
        <v>0</v>
      </c>
      <c r="E259">
        <v>0</v>
      </c>
      <c r="F259">
        <v>0</v>
      </c>
      <c r="G259">
        <v>0</v>
      </c>
      <c r="H259">
        <v>0</v>
      </c>
      <c r="I259">
        <v>0</v>
      </c>
      <c r="J259">
        <v>0</v>
      </c>
      <c r="K259">
        <v>0</v>
      </c>
      <c r="L259">
        <v>0</v>
      </c>
      <c r="M259">
        <v>1009.24</v>
      </c>
      <c r="N259">
        <v>575.27</v>
      </c>
      <c r="O259">
        <v>6369.75</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t="s">
        <v>1629</v>
      </c>
      <c r="B260">
        <v>-171451</v>
      </c>
      <c r="C260">
        <v>8124.5</v>
      </c>
      <c r="D260">
        <v>189</v>
      </c>
      <c r="E260">
        <v>154</v>
      </c>
      <c r="F260">
        <v>105</v>
      </c>
      <c r="G260">
        <v>7986.34</v>
      </c>
      <c r="H260">
        <v>2567.44</v>
      </c>
      <c r="I260">
        <v>2287.5700000000002</v>
      </c>
      <c r="J260">
        <v>139.87</v>
      </c>
      <c r="K260">
        <v>14739.84</v>
      </c>
      <c r="L260">
        <v>2585.52</v>
      </c>
      <c r="M260">
        <v>2732.16</v>
      </c>
      <c r="N260">
        <v>2352.17</v>
      </c>
      <c r="O260">
        <v>4987.17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t="s">
        <v>1630</v>
      </c>
      <c r="B261">
        <v>295</v>
      </c>
      <c r="C261">
        <v>8124.5</v>
      </c>
      <c r="D261">
        <v>189</v>
      </c>
      <c r="E261">
        <v>154</v>
      </c>
      <c r="F261">
        <v>105</v>
      </c>
      <c r="G261">
        <v>7986.34</v>
      </c>
      <c r="H261">
        <v>2567.44</v>
      </c>
      <c r="I261">
        <v>2287.5700000000002</v>
      </c>
      <c r="J261">
        <v>139.87</v>
      </c>
      <c r="K261">
        <v>14739.84</v>
      </c>
      <c r="L261">
        <v>2585.52</v>
      </c>
      <c r="M261">
        <v>2732.16</v>
      </c>
      <c r="N261">
        <v>2352.17</v>
      </c>
      <c r="O261">
        <v>4987.17</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t="s">
        <v>1633</v>
      </c>
      <c r="B262">
        <v>-171746</v>
      </c>
      <c r="C262">
        <v>0</v>
      </c>
      <c r="D262">
        <v>0</v>
      </c>
      <c r="E262">
        <v>0</v>
      </c>
      <c r="F262">
        <v>0</v>
      </c>
      <c r="G262">
        <v>0</v>
      </c>
      <c r="H262">
        <v>0</v>
      </c>
      <c r="I262">
        <v>0</v>
      </c>
      <c r="J262">
        <v>0</v>
      </c>
      <c r="K262">
        <v>0</v>
      </c>
      <c r="L262">
        <v>0</v>
      </c>
      <c r="M262">
        <v>0</v>
      </c>
      <c r="N262">
        <v>0</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872</v>
      </c>
      <c r="B263">
        <v>-979536</v>
      </c>
      <c r="C263">
        <v>-2569824.41</v>
      </c>
      <c r="D263">
        <v>-1620722</v>
      </c>
      <c r="E263">
        <v>-902525</v>
      </c>
      <c r="F263">
        <v>-530187</v>
      </c>
      <c r="G263">
        <v>-1272947.33</v>
      </c>
      <c r="H263">
        <v>-857914.32</v>
      </c>
      <c r="I263">
        <v>-567626.56000000006</v>
      </c>
      <c r="J263">
        <v>-195460.54</v>
      </c>
      <c r="K263">
        <v>-1169047.57</v>
      </c>
      <c r="L263">
        <v>-1061832</v>
      </c>
      <c r="M263">
        <v>-603110.75</v>
      </c>
      <c r="N263">
        <v>-437757.97</v>
      </c>
      <c r="O263">
        <v>-1107401.8999999999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1630</v>
      </c>
      <c r="B264">
        <v>-965090</v>
      </c>
      <c r="C264">
        <v>-2266539.9300000002</v>
      </c>
      <c r="D264">
        <v>-1314382</v>
      </c>
      <c r="E264">
        <v>-770629</v>
      </c>
      <c r="F264">
        <v>-399101</v>
      </c>
      <c r="G264">
        <v>-1255064.48</v>
      </c>
      <c r="H264">
        <v>-848945.48</v>
      </c>
      <c r="I264">
        <v>-563024.84</v>
      </c>
      <c r="J264">
        <v>-193838.77</v>
      </c>
      <c r="K264">
        <v>-1152224.8999999999</v>
      </c>
      <c r="L264">
        <v>-1045771.05</v>
      </c>
      <c r="M264">
        <v>-587049.80000000005</v>
      </c>
      <c r="N264">
        <v>-437554.62</v>
      </c>
      <c r="O264">
        <v>-1103877.1299999999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t="s">
        <v>1631</v>
      </c>
      <c r="B265">
        <v>-14446</v>
      </c>
      <c r="C265">
        <v>-11347.68</v>
      </c>
      <c r="D265">
        <v>-14403</v>
      </c>
      <c r="E265">
        <v>-4958</v>
      </c>
      <c r="F265">
        <v>-4149</v>
      </c>
      <c r="G265">
        <v>-17882.84</v>
      </c>
      <c r="H265">
        <v>-8968.84</v>
      </c>
      <c r="I265">
        <v>-4601.72</v>
      </c>
      <c r="J265">
        <v>-1621.77</v>
      </c>
      <c r="K265">
        <v>-16822.66</v>
      </c>
      <c r="L265">
        <v>-16060.95</v>
      </c>
      <c r="M265">
        <v>-16060.95</v>
      </c>
      <c r="N265">
        <v>-203.35</v>
      </c>
      <c r="O265">
        <v>-3524.77</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t="s">
        <v>1633</v>
      </c>
      <c r="B266">
        <v>0</v>
      </c>
      <c r="C266">
        <v>-291936.8</v>
      </c>
      <c r="D266">
        <v>-291937</v>
      </c>
      <c r="E266">
        <v>-126938</v>
      </c>
      <c r="F266">
        <v>-126937</v>
      </c>
      <c r="G266">
        <v>0</v>
      </c>
      <c r="H266">
        <v>0</v>
      </c>
      <c r="I266">
        <v>0</v>
      </c>
      <c r="J266">
        <v>0</v>
      </c>
      <c r="K266">
        <v>0</v>
      </c>
      <c r="L266">
        <v>0</v>
      </c>
      <c r="M266">
        <v>0</v>
      </c>
      <c r="N266">
        <v>0</v>
      </c>
      <c r="O266">
        <v>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t="s">
        <v>1748</v>
      </c>
      <c r="B267">
        <v>0</v>
      </c>
      <c r="C267">
        <v>0</v>
      </c>
      <c r="D267">
        <v>0</v>
      </c>
      <c r="E267">
        <v>0</v>
      </c>
      <c r="F267">
        <v>0</v>
      </c>
      <c r="G267">
        <v>242343.98</v>
      </c>
      <c r="H267">
        <v>242343.98</v>
      </c>
      <c r="I267">
        <v>242343.98</v>
      </c>
      <c r="J267">
        <v>200005</v>
      </c>
      <c r="K267">
        <v>210267.62</v>
      </c>
      <c r="L267">
        <v>-88094.61</v>
      </c>
      <c r="M267">
        <v>-87887.32</v>
      </c>
      <c r="N267">
        <v>-90000</v>
      </c>
      <c r="O267">
        <v>-174486.58</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t="s">
        <v>1636</v>
      </c>
      <c r="B268">
        <v>1486</v>
      </c>
      <c r="C268">
        <v>3357.5</v>
      </c>
      <c r="D268">
        <v>-723</v>
      </c>
      <c r="E268">
        <v>4537</v>
      </c>
      <c r="F268">
        <v>2276</v>
      </c>
      <c r="G268">
        <v>-262222.74</v>
      </c>
      <c r="H268">
        <v>-239000.35</v>
      </c>
      <c r="I268">
        <v>-155000.32999999999</v>
      </c>
      <c r="J268">
        <v>-65000</v>
      </c>
      <c r="K268">
        <v>0</v>
      </c>
      <c r="L268">
        <v>0</v>
      </c>
      <c r="M268">
        <v>0</v>
      </c>
      <c r="N268">
        <v>0</v>
      </c>
      <c r="O268">
        <v>27420.62</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t="s">
        <v>873</v>
      </c>
      <c r="B269">
        <v>-1149501</v>
      </c>
      <c r="C269">
        <v>-2558342.41</v>
      </c>
      <c r="D269">
        <v>-1621256</v>
      </c>
      <c r="E269">
        <v>-897834</v>
      </c>
      <c r="F269">
        <v>-527806</v>
      </c>
      <c r="G269">
        <v>-1284773.93</v>
      </c>
      <c r="H269">
        <v>-852003.25</v>
      </c>
      <c r="I269">
        <v>-477995.34</v>
      </c>
      <c r="J269">
        <v>-60315.7</v>
      </c>
      <c r="K269">
        <v>-944040.76</v>
      </c>
      <c r="L269">
        <v>-1147341.45</v>
      </c>
      <c r="M269">
        <v>-687462.63</v>
      </c>
      <c r="N269">
        <v>-524952.66</v>
      </c>
      <c r="O269">
        <v>-1245594.47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t="s">
        <v>1637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1638</v>
      </c>
      <c r="B271">
        <v>676968</v>
      </c>
      <c r="C271">
        <v>1641901.41</v>
      </c>
      <c r="D271">
        <v>945680</v>
      </c>
      <c r="E271">
        <v>829024</v>
      </c>
      <c r="F271">
        <v>290711</v>
      </c>
      <c r="G271">
        <v>1120603.44</v>
      </c>
      <c r="H271">
        <v>672498.75</v>
      </c>
      <c r="I271">
        <v>-522275.97</v>
      </c>
      <c r="J271">
        <v>-599653.22</v>
      </c>
      <c r="K271">
        <v>-845322.04</v>
      </c>
      <c r="L271">
        <v>-1197042.33</v>
      </c>
      <c r="M271">
        <v>350083.93</v>
      </c>
      <c r="N271">
        <v>-149700.04999999999</v>
      </c>
      <c r="O271">
        <v>189279.84</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t="s">
        <v>1641</v>
      </c>
      <c r="B272">
        <v>241221</v>
      </c>
      <c r="C272">
        <v>934030.82</v>
      </c>
      <c r="D272">
        <v>658493</v>
      </c>
      <c r="E272">
        <v>468772</v>
      </c>
      <c r="F272">
        <v>131100</v>
      </c>
      <c r="G272">
        <v>1036124.22</v>
      </c>
      <c r="H272">
        <v>781874.95</v>
      </c>
      <c r="I272">
        <v>675297.38</v>
      </c>
      <c r="J272">
        <v>439324.22</v>
      </c>
      <c r="K272">
        <v>2227703.5</v>
      </c>
      <c r="L272">
        <v>2227703.5</v>
      </c>
      <c r="M272">
        <v>527703.5</v>
      </c>
      <c r="N272">
        <v>90137.86</v>
      </c>
      <c r="O272">
        <v>1204587.1299999999</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1644</v>
      </c>
      <c r="B273">
        <v>241221</v>
      </c>
      <c r="C273">
        <v>934030.82</v>
      </c>
      <c r="D273">
        <v>658493</v>
      </c>
      <c r="E273">
        <v>468772</v>
      </c>
      <c r="F273">
        <v>131100</v>
      </c>
      <c r="G273">
        <v>1036124.22</v>
      </c>
      <c r="H273">
        <v>781874.95</v>
      </c>
      <c r="I273">
        <v>675297.38</v>
      </c>
      <c r="J273">
        <v>439324.22</v>
      </c>
      <c r="K273">
        <v>2227703.5</v>
      </c>
      <c r="L273">
        <v>2227703.5</v>
      </c>
      <c r="M273">
        <v>527703.5</v>
      </c>
      <c r="N273">
        <v>90137.86</v>
      </c>
      <c r="O273">
        <v>1204587.1299999999</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t="s">
        <v>1645</v>
      </c>
      <c r="B274">
        <v>241221</v>
      </c>
      <c r="C274">
        <v>934030.82</v>
      </c>
      <c r="D274">
        <v>658493</v>
      </c>
      <c r="E274">
        <v>468772</v>
      </c>
      <c r="F274">
        <v>131100</v>
      </c>
      <c r="G274">
        <v>1036124.22</v>
      </c>
      <c r="H274">
        <v>781874.95</v>
      </c>
      <c r="I274">
        <v>675297.38</v>
      </c>
      <c r="J274">
        <v>439324.22</v>
      </c>
      <c r="K274">
        <v>2227703.5</v>
      </c>
      <c r="L274">
        <v>2227703.5</v>
      </c>
      <c r="M274">
        <v>527703.5</v>
      </c>
      <c r="N274">
        <v>90137.86</v>
      </c>
      <c r="O274">
        <v>1204587.1299999999</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1648</v>
      </c>
      <c r="B275">
        <v>-248876</v>
      </c>
      <c r="C275">
        <v>-1047812.36</v>
      </c>
      <c r="D275">
        <v>-665138</v>
      </c>
      <c r="E275">
        <v>-428328</v>
      </c>
      <c r="F275">
        <v>-191618</v>
      </c>
      <c r="G275">
        <v>-835895.93</v>
      </c>
      <c r="H275">
        <v>-663183.15</v>
      </c>
      <c r="I275">
        <v>-436467.02</v>
      </c>
      <c r="J275">
        <v>-364604.89</v>
      </c>
      <c r="K275">
        <v>-1936789.96</v>
      </c>
      <c r="L275">
        <v>-1064980.42</v>
      </c>
      <c r="M275">
        <v>-813494</v>
      </c>
      <c r="N275">
        <v>-211497</v>
      </c>
      <c r="O275">
        <v>-508121.7</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t="s">
        <v>1651</v>
      </c>
      <c r="B276">
        <v>-248876</v>
      </c>
      <c r="C276">
        <v>-1047812.36</v>
      </c>
      <c r="D276">
        <v>-665138</v>
      </c>
      <c r="E276">
        <v>-428328</v>
      </c>
      <c r="F276">
        <v>-191618</v>
      </c>
      <c r="G276">
        <v>-835895.93</v>
      </c>
      <c r="H276">
        <v>-663183.15</v>
      </c>
      <c r="I276">
        <v>-436467.02</v>
      </c>
      <c r="J276">
        <v>-364604.89</v>
      </c>
      <c r="K276">
        <v>-1936789.96</v>
      </c>
      <c r="L276">
        <v>-1064980.42</v>
      </c>
      <c r="M276">
        <v>-813494</v>
      </c>
      <c r="N276">
        <v>-211497</v>
      </c>
      <c r="O276">
        <v>-508121.7</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t="s">
        <v>1652</v>
      </c>
      <c r="B277">
        <v>-248876</v>
      </c>
      <c r="C277">
        <v>-1047812.36</v>
      </c>
      <c r="D277">
        <v>-665138</v>
      </c>
      <c r="E277">
        <v>-428328</v>
      </c>
      <c r="F277">
        <v>-191618</v>
      </c>
      <c r="G277">
        <v>-835895.93</v>
      </c>
      <c r="H277">
        <v>-663183.15</v>
      </c>
      <c r="I277">
        <v>-436467.02</v>
      </c>
      <c r="J277">
        <v>-364604.89</v>
      </c>
      <c r="K277">
        <v>-1936789.96</v>
      </c>
      <c r="L277">
        <v>-1064980.42</v>
      </c>
      <c r="M277">
        <v>-813494</v>
      </c>
      <c r="N277">
        <v>-211497</v>
      </c>
      <c r="O277">
        <v>-508121.7</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t="s">
        <v>1654</v>
      </c>
      <c r="B278">
        <v>-15574</v>
      </c>
      <c r="C278">
        <v>-60649.2</v>
      </c>
      <c r="D278">
        <v>-44684</v>
      </c>
      <c r="E278">
        <v>-29501</v>
      </c>
      <c r="F278">
        <v>-14571</v>
      </c>
      <c r="G278">
        <v>-47046.96</v>
      </c>
      <c r="H278">
        <v>0</v>
      </c>
      <c r="I278">
        <v>0</v>
      </c>
      <c r="J278">
        <v>0</v>
      </c>
      <c r="K278">
        <v>-12671.54</v>
      </c>
      <c r="L278">
        <v>-9457.64</v>
      </c>
      <c r="M278">
        <v>-6274.63</v>
      </c>
      <c r="N278">
        <v>-3122.19</v>
      </c>
      <c r="O278">
        <v>-12629.32</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1657</v>
      </c>
      <c r="B279">
        <v>1</v>
      </c>
      <c r="C279">
        <v>1973106.9</v>
      </c>
      <c r="D279">
        <v>1973106</v>
      </c>
      <c r="E279">
        <v>5501</v>
      </c>
      <c r="F279">
        <v>0</v>
      </c>
      <c r="G279">
        <v>0</v>
      </c>
      <c r="H279">
        <v>0</v>
      </c>
      <c r="I279">
        <v>0</v>
      </c>
      <c r="J279">
        <v>0</v>
      </c>
      <c r="K279">
        <v>3465780.1</v>
      </c>
      <c r="L279">
        <v>3465780.1</v>
      </c>
      <c r="M279">
        <v>0</v>
      </c>
      <c r="N279">
        <v>0</v>
      </c>
      <c r="O279">
        <v>0.48</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t="s">
        <v>1658</v>
      </c>
      <c r="B280">
        <v>0</v>
      </c>
      <c r="C280">
        <v>-20054.11</v>
      </c>
      <c r="D280">
        <v>-20054</v>
      </c>
      <c r="E280">
        <v>-20054</v>
      </c>
      <c r="F280">
        <v>0</v>
      </c>
      <c r="G280">
        <v>-34375.06</v>
      </c>
      <c r="H280">
        <v>-34375.06</v>
      </c>
      <c r="I280">
        <v>0</v>
      </c>
      <c r="J280">
        <v>0</v>
      </c>
      <c r="K280">
        <v>-2506000</v>
      </c>
      <c r="L280">
        <v>-2506000</v>
      </c>
      <c r="M280">
        <v>0</v>
      </c>
      <c r="N280">
        <v>0</v>
      </c>
      <c r="O280">
        <v>-403000</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t="s">
        <v>1660</v>
      </c>
      <c r="B281">
        <v>0</v>
      </c>
      <c r="C281">
        <v>0</v>
      </c>
      <c r="D281">
        <v>0</v>
      </c>
      <c r="E281">
        <v>0</v>
      </c>
      <c r="F281">
        <v>0</v>
      </c>
      <c r="G281">
        <v>-0.18</v>
      </c>
      <c r="H281">
        <v>-33993.5</v>
      </c>
      <c r="I281">
        <v>-19263.310000000001</v>
      </c>
      <c r="J281">
        <v>-11179.68</v>
      </c>
      <c r="K281">
        <v>0</v>
      </c>
      <c r="L281">
        <v>0</v>
      </c>
      <c r="M281">
        <v>0</v>
      </c>
      <c r="N281">
        <v>0</v>
      </c>
      <c r="O281">
        <v>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t="s">
        <v>874</v>
      </c>
      <c r="B282">
        <v>653740</v>
      </c>
      <c r="C282">
        <v>3420523.47</v>
      </c>
      <c r="D282">
        <v>2847403</v>
      </c>
      <c r="E282">
        <v>825414</v>
      </c>
      <c r="F282">
        <v>215622</v>
      </c>
      <c r="G282">
        <v>1239409.54</v>
      </c>
      <c r="H282">
        <v>722821.99</v>
      </c>
      <c r="I282">
        <v>-302708.93</v>
      </c>
      <c r="J282">
        <v>-536113.56999999995</v>
      </c>
      <c r="K282">
        <v>392700.05</v>
      </c>
      <c r="L282">
        <v>916003.21</v>
      </c>
      <c r="M282">
        <v>58018.8</v>
      </c>
      <c r="N282">
        <v>-274181.38</v>
      </c>
      <c r="O282">
        <v>470116.43</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t="s">
        <v>875</v>
      </c>
      <c r="B283">
        <v>-176825</v>
      </c>
      <c r="C283">
        <v>201480.44</v>
      </c>
      <c r="D283">
        <v>40200</v>
      </c>
      <c r="E283">
        <v>48703</v>
      </c>
      <c r="F283">
        <v>123555</v>
      </c>
      <c r="G283">
        <v>-104443.81</v>
      </c>
      <c r="H283">
        <v>-27077.919999999998</v>
      </c>
      <c r="I283">
        <v>56916.7</v>
      </c>
      <c r="J283">
        <v>-131053.3</v>
      </c>
      <c r="K283">
        <v>36922.25</v>
      </c>
      <c r="L283">
        <v>-25493.78</v>
      </c>
      <c r="M283">
        <v>-33922.06</v>
      </c>
      <c r="N283">
        <v>146.66999999999999</v>
      </c>
      <c r="O283">
        <v>76875.289999999994</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t="s">
        <v>1661</v>
      </c>
      <c r="B284">
        <v>53</v>
      </c>
      <c r="C284">
        <v>47.59</v>
      </c>
      <c r="D284">
        <v>-17</v>
      </c>
      <c r="E284">
        <v>-66</v>
      </c>
      <c r="F284">
        <v>-54</v>
      </c>
      <c r="G284">
        <v>-54.11</v>
      </c>
      <c r="H284">
        <v>-2.04</v>
      </c>
      <c r="I284">
        <v>0</v>
      </c>
      <c r="J284">
        <v>0</v>
      </c>
      <c r="K284">
        <v>-41.77</v>
      </c>
      <c r="L284">
        <v>-20.12</v>
      </c>
      <c r="M284">
        <v>-20.12</v>
      </c>
      <c r="N284">
        <v>-8.4700000000000006</v>
      </c>
      <c r="O284">
        <v>-3.04</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t="s">
        <v>1664</v>
      </c>
      <c r="B285">
        <v>301046</v>
      </c>
      <c r="C285">
        <v>99518.49</v>
      </c>
      <c r="D285">
        <v>99518</v>
      </c>
      <c r="E285">
        <v>99518</v>
      </c>
      <c r="F285">
        <v>99518</v>
      </c>
      <c r="G285">
        <v>204016.41</v>
      </c>
      <c r="H285">
        <v>204016.41</v>
      </c>
      <c r="I285">
        <v>204016.41</v>
      </c>
      <c r="J285">
        <v>204016.41</v>
      </c>
      <c r="K285">
        <v>167135.92000000001</v>
      </c>
      <c r="L285">
        <v>167135.92000000001</v>
      </c>
      <c r="M285">
        <v>167135.92000000001</v>
      </c>
      <c r="N285">
        <v>167135.92000000001</v>
      </c>
      <c r="O285">
        <v>90263.679999999993</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t="s">
        <v>1665</v>
      </c>
      <c r="B286">
        <v>124274</v>
      </c>
      <c r="C286">
        <v>301046.51</v>
      </c>
      <c r="D286">
        <v>139701</v>
      </c>
      <c r="E286">
        <v>148155</v>
      </c>
      <c r="F286">
        <v>223019</v>
      </c>
      <c r="G286">
        <v>99518.49</v>
      </c>
      <c r="H286">
        <v>176936.45</v>
      </c>
      <c r="I286">
        <v>260933.11</v>
      </c>
      <c r="J286">
        <v>72963.11</v>
      </c>
      <c r="K286">
        <v>204016.41</v>
      </c>
      <c r="L286">
        <v>141622.01999999999</v>
      </c>
      <c r="M286">
        <v>133193.74</v>
      </c>
      <c r="N286">
        <v>167274.13</v>
      </c>
      <c r="O286">
        <v>167135.92000000001</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t="s">
        <v>1666</v>
      </c>
      <c r="B287" t="s">
        <v>3261</v>
      </c>
      <c r="C287" t="s">
        <v>3262</v>
      </c>
      <c r="D287" t="s">
        <v>2333</v>
      </c>
      <c r="E287" t="s">
        <v>2005</v>
      </c>
      <c r="F287" t="s">
        <v>1667</v>
      </c>
      <c r="G287" t="s">
        <v>1668</v>
      </c>
      <c r="H287" t="s">
        <v>1669</v>
      </c>
      <c r="I287" t="s">
        <v>1670</v>
      </c>
      <c r="J287" t="s">
        <v>1671</v>
      </c>
      <c r="K287" t="s">
        <v>1672</v>
      </c>
      <c r="L287" t="s">
        <v>1673</v>
      </c>
      <c r="M287" t="s">
        <v>1674</v>
      </c>
      <c r="N287" t="s">
        <v>1675</v>
      </c>
      <c r="O287" t="s">
        <v>1676</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4">
        <v>3</v>
      </c>
      <c r="Q348" s="135">
        <v>2022</v>
      </c>
    </row>
    <row r="349" spans="1:53" x14ac:dyDescent="0.25">
      <c r="A349" s="84"/>
      <c r="B349" s="187" t="s">
        <v>11</v>
      </c>
      <c r="C349" s="187"/>
      <c r="D349" s="187"/>
      <c r="E349" s="187"/>
      <c r="F349" s="187"/>
      <c r="G349" s="187"/>
      <c r="H349" s="187"/>
      <c r="I349" s="187"/>
      <c r="J349" s="187"/>
      <c r="K349" s="187"/>
      <c r="L349" s="187"/>
      <c r="M349" s="187"/>
      <c r="N349" s="187"/>
      <c r="O349" s="187"/>
      <c r="P349" s="6"/>
      <c r="Q349" s="3"/>
    </row>
    <row r="350" spans="1:53" x14ac:dyDescent="0.25">
      <c r="B350" s="208" t="s">
        <v>776</v>
      </c>
      <c r="C350" s="208"/>
      <c r="D350" s="208"/>
      <c r="E350" s="208"/>
      <c r="F350" s="208"/>
      <c r="G350" s="208"/>
      <c r="H350" s="208"/>
      <c r="I350" s="208"/>
      <c r="J350" s="208"/>
      <c r="K350" s="208"/>
      <c r="L350" s="208"/>
      <c r="M350" s="208"/>
      <c r="N350" s="208"/>
      <c r="O350" s="208"/>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f t="shared" si="9"/>
        <v>167275.13</v>
      </c>
      <c r="M351" s="7">
        <f t="shared" si="9"/>
        <v>80424.5</v>
      </c>
      <c r="N351" s="8">
        <f t="shared" si="9"/>
        <v>223019</v>
      </c>
      <c r="O351" s="8">
        <f t="shared" si="9"/>
        <v>124274</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f t="shared" si="9"/>
        <v>133669.95000000001</v>
      </c>
      <c r="M352" s="7">
        <f t="shared" si="9"/>
        <v>260933.11</v>
      </c>
      <c r="N352" s="8">
        <f t="shared" si="9"/>
        <v>148155</v>
      </c>
      <c r="O352" s="8" t="str">
        <f t="shared" si="9"/>
        <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f t="shared" si="9"/>
        <v>143140.85</v>
      </c>
      <c r="M353" s="7">
        <f t="shared" si="9"/>
        <v>176936.45</v>
      </c>
      <c r="N353" s="8">
        <f t="shared" si="9"/>
        <v>139701</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f t="shared" si="9"/>
        <v>167135.92000000001</v>
      </c>
      <c r="L354" s="7">
        <f t="shared" si="9"/>
        <v>204016.41</v>
      </c>
      <c r="M354" s="7">
        <f t="shared" si="9"/>
        <v>99518.49</v>
      </c>
      <c r="N354" s="8">
        <f>IFERROR(VLOOKUP($B$350,$4:$126,MATCH($Q354&amp;"/"&amp;N$348,$2:$2,0),FALSE),IFERROR(VLOOKUP($B$350,$4:$126,MATCH($Q353&amp;"/"&amp;N$348,$2:$2,0),FALSE),IFERROR(VLOOKUP($B$350,$4:$126,MATCH($Q352&amp;"/"&amp;N$348,$2:$2,0),FALSE),IFERROR(VLOOKUP($B$350,$4:$126,MATCH($Q351&amp;"/"&amp;N$348,$2:$2,0),FALSE),""))))</f>
        <v>301046.51</v>
      </c>
      <c r="O354" s="8">
        <f>IFERROR(VLOOKUP($B$350,$4:$126,MATCH($Q354&amp;"/"&amp;O$348,$2:$2,0),FALSE),IFERROR(VLOOKUP($B$350,$4:$126,MATCH($Q353&amp;"/"&amp;O$348,$2:$2,0),FALSE),IFERROR(VLOOKUP($B$350,$4:$126,MATCH($Q352&amp;"/"&amp;O$348,$2:$2,0),FALSE),IFERROR(VLOOKUP($B$350,$4:$126,MATCH($Q351&amp;"/"&amp;O$348,$2:$2,0),FALSE),""))))</f>
        <v>124274</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f t="shared" si="10"/>
        <v>1.0023363499004538E-2</v>
      </c>
      <c r="L355" s="12">
        <f t="shared" si="10"/>
        <v>1.1239512865718077E-2</v>
      </c>
      <c r="M355" s="12">
        <f t="shared" si="10"/>
        <v>4.7925686843458539E-3</v>
      </c>
      <c r="N355" s="12">
        <f t="shared" si="10"/>
        <v>1.105710963799663E-2</v>
      </c>
      <c r="O355" s="12">
        <f t="shared" si="10"/>
        <v>4.0737132502379836E-3</v>
      </c>
      <c r="P355" s="6"/>
      <c r="Q355" s="11" t="s">
        <v>1424</v>
      </c>
    </row>
    <row r="356" spans="2:17" x14ac:dyDescent="0.25">
      <c r="B356" s="208" t="s">
        <v>777</v>
      </c>
      <c r="C356" s="208"/>
      <c r="D356" s="208"/>
      <c r="E356" s="208"/>
      <c r="F356" s="208"/>
      <c r="G356" s="208"/>
      <c r="H356" s="208"/>
      <c r="I356" s="208"/>
      <c r="J356" s="208"/>
      <c r="K356" s="208"/>
      <c r="L356" s="208"/>
      <c r="M356" s="208"/>
      <c r="N356" s="208"/>
      <c r="O356" s="208"/>
      <c r="P356" s="6"/>
      <c r="Q356" s="3"/>
    </row>
    <row r="357" spans="2:17" x14ac:dyDescent="0.25">
      <c r="B357" s="8" t="str">
        <f t="shared" ref="B357:N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f t="shared" si="11"/>
        <v>65.180000000000007</v>
      </c>
      <c r="L357" s="8">
        <f t="shared" si="11"/>
        <v>65.22</v>
      </c>
      <c r="M357" s="8">
        <f t="shared" si="11"/>
        <v>65.86</v>
      </c>
      <c r="N357" s="8">
        <f t="shared" si="11"/>
        <v>0</v>
      </c>
      <c r="O357" s="8">
        <f>IFERROR(VLOOKUP($B$356,$4:$126,MATCH($Q357&amp;"/"&amp;O$348,$2:$2,0),FALSE),"")</f>
        <v>0</v>
      </c>
      <c r="P357" s="6"/>
      <c r="Q357" s="9" t="s">
        <v>12</v>
      </c>
    </row>
    <row r="358" spans="2:17" x14ac:dyDescent="0.25">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f t="shared" si="11"/>
        <v>65.510000000000005</v>
      </c>
      <c r="M358" s="8">
        <f t="shared" si="11"/>
        <v>0</v>
      </c>
      <c r="N358" s="8">
        <f t="shared" si="11"/>
        <v>0</v>
      </c>
      <c r="O358" s="8" t="str">
        <f>IFERROR(VLOOKUP($B$356,$4:$126,MATCH($Q358&amp;"/"&amp;O$348,$2:$2,0),FALSE),"")</f>
        <v/>
      </c>
      <c r="P358" s="6"/>
      <c r="Q358" s="9" t="s">
        <v>13</v>
      </c>
    </row>
    <row r="359" spans="2:17" x14ac:dyDescent="0.25">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f t="shared" si="11"/>
        <v>65.540000000000006</v>
      </c>
      <c r="M359" s="8">
        <f t="shared" si="11"/>
        <v>0</v>
      </c>
      <c r="N359" s="8">
        <f t="shared" si="11"/>
        <v>0</v>
      </c>
      <c r="O359" s="8" t="str">
        <f>IFERROR(VLOOKUP($B$356,$4:$126,MATCH($Q359&amp;"/"&amp;O$348,$2:$2,0),FALSE),"")</f>
        <v/>
      </c>
      <c r="P359" s="6"/>
      <c r="Q359" s="9" t="s">
        <v>14</v>
      </c>
    </row>
    <row r="360" spans="2:17" x14ac:dyDescent="0.25">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f t="shared" si="11"/>
        <v>65.180000000000007</v>
      </c>
      <c r="L360" s="8">
        <f t="shared" si="11"/>
        <v>65.83</v>
      </c>
      <c r="M360" s="8">
        <f t="shared" si="11"/>
        <v>0</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f t="shared" si="12"/>
        <v>3.9089313228725209E-6</v>
      </c>
      <c r="L361" s="12">
        <f t="shared" si="12"/>
        <v>3.6266549928519031E-6</v>
      </c>
      <c r="M361" s="12">
        <f t="shared" si="12"/>
        <v>0</v>
      </c>
      <c r="N361" s="12">
        <f t="shared" si="12"/>
        <v>0</v>
      </c>
      <c r="O361" s="12">
        <f t="shared" si="12"/>
        <v>0</v>
      </c>
      <c r="P361" s="6"/>
      <c r="Q361" s="11" t="s">
        <v>1424</v>
      </c>
    </row>
    <row r="362" spans="2:17" x14ac:dyDescent="0.25">
      <c r="B362" s="208" t="s">
        <v>778</v>
      </c>
      <c r="C362" s="208"/>
      <c r="D362" s="208"/>
      <c r="E362" s="208"/>
      <c r="F362" s="208"/>
      <c r="G362" s="208"/>
      <c r="H362" s="208"/>
      <c r="I362" s="208"/>
      <c r="J362" s="208"/>
      <c r="K362" s="208"/>
      <c r="L362" s="208"/>
      <c r="M362" s="208"/>
      <c r="N362" s="208"/>
      <c r="O362" s="208"/>
      <c r="P362" s="6"/>
      <c r="Q362" s="3"/>
    </row>
    <row r="363" spans="2:17" x14ac:dyDescent="0.25">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f t="shared" si="13"/>
        <v>979203.49</v>
      </c>
      <c r="M363" s="8">
        <f t="shared" si="13"/>
        <v>901014.67</v>
      </c>
      <c r="N363" s="8">
        <f t="shared" si="13"/>
        <v>1095904</v>
      </c>
      <c r="O363" s="8">
        <f t="shared" si="13"/>
        <v>1744390</v>
      </c>
      <c r="P363" s="6"/>
      <c r="Q363" s="9" t="s">
        <v>12</v>
      </c>
    </row>
    <row r="364" spans="2:17" x14ac:dyDescent="0.25">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f t="shared" si="13"/>
        <v>961394.32</v>
      </c>
      <c r="M364" s="8">
        <f t="shared" si="13"/>
        <v>832752.57</v>
      </c>
      <c r="N364" s="8">
        <f t="shared" si="13"/>
        <v>1113785</v>
      </c>
      <c r="O364" s="8" t="str">
        <f t="shared" si="13"/>
        <v/>
      </c>
      <c r="P364" s="6"/>
      <c r="Q364" s="9" t="s">
        <v>13</v>
      </c>
    </row>
    <row r="365" spans="2:17" x14ac:dyDescent="0.25">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f t="shared" si="13"/>
        <v>903848.38</v>
      </c>
      <c r="M365" s="8">
        <f t="shared" si="13"/>
        <v>889566</v>
      </c>
      <c r="N365" s="8">
        <f t="shared" si="13"/>
        <v>1179550</v>
      </c>
      <c r="O365" s="8" t="str">
        <f t="shared" si="13"/>
        <v/>
      </c>
      <c r="P365" s="6"/>
      <c r="Q365" s="9" t="s">
        <v>14</v>
      </c>
    </row>
    <row r="366" spans="2:17" x14ac:dyDescent="0.25">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f t="shared" si="13"/>
        <v>836367.57</v>
      </c>
      <c r="L366" s="8">
        <f t="shared" si="13"/>
        <v>859899.09</v>
      </c>
      <c r="M366" s="8">
        <f t="shared" si="13"/>
        <v>996446.91</v>
      </c>
      <c r="N366" s="8">
        <f>IFERROR(VLOOKUP($B$362,$4:$126,MATCH($Q366&amp;"/"&amp;N$348,$2:$2,0),FALSE),IFERROR(VLOOKUP($B$362,$4:$126,MATCH($Q365&amp;"/"&amp;N$348,$2:$2,0),FALSE),IFERROR(VLOOKUP($B$362,$4:$126,MATCH($Q364&amp;"/"&amp;N$348,$2:$2,0),FALSE),IFERROR(VLOOKUP($B$362,$4:$126,MATCH($Q363&amp;"/"&amp;N$348,$2:$2,0),FALSE),""))))</f>
        <v>1570852.74</v>
      </c>
      <c r="O366" s="8">
        <f>IFERROR(VLOOKUP($B$362,$4:$126,MATCH($Q366&amp;"/"&amp;O$348,$2:$2,0),FALSE),IFERROR(VLOOKUP($B$362,$4:$126,MATCH($Q365&amp;"/"&amp;O$348,$2:$2,0),FALSE),IFERROR(VLOOKUP($B$362,$4:$126,MATCH($Q364&amp;"/"&amp;O$348,$2:$2,0),FALSE),IFERROR(VLOOKUP($B$362,$4:$126,MATCH($Q363&amp;"/"&amp;O$348,$2:$2,0),FALSE),""))))</f>
        <v>1744390</v>
      </c>
      <c r="P366" s="6"/>
      <c r="Q366" s="9" t="s">
        <v>15</v>
      </c>
    </row>
    <row r="367" spans="2:17" x14ac:dyDescent="0.25">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f t="shared" si="14"/>
        <v>5.0158075971276084E-2</v>
      </c>
      <c r="L367" s="12">
        <f t="shared" si="14"/>
        <v>4.737288968703187E-2</v>
      </c>
      <c r="M367" s="12">
        <f t="shared" si="14"/>
        <v>4.7986462178829195E-2</v>
      </c>
      <c r="N367" s="12">
        <f t="shared" si="14"/>
        <v>5.7695706126363711E-2</v>
      </c>
      <c r="O367" s="12">
        <f t="shared" si="14"/>
        <v>5.7181266045855418E-2</v>
      </c>
      <c r="P367" s="6"/>
      <c r="Q367" s="11" t="s">
        <v>1424</v>
      </c>
    </row>
    <row r="368" spans="2:17" x14ac:dyDescent="0.25">
      <c r="B368" s="208" t="s">
        <v>779</v>
      </c>
      <c r="C368" s="208"/>
      <c r="D368" s="208"/>
      <c r="E368" s="208"/>
      <c r="F368" s="208"/>
      <c r="G368" s="208"/>
      <c r="H368" s="208"/>
      <c r="I368" s="208"/>
      <c r="J368" s="208"/>
      <c r="K368" s="208"/>
      <c r="L368" s="208"/>
      <c r="M368" s="208"/>
      <c r="N368" s="208"/>
      <c r="O368" s="208"/>
      <c r="P368" s="6"/>
      <c r="Q368" s="3"/>
    </row>
    <row r="369" spans="1:17" x14ac:dyDescent="0.25">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f t="shared" si="15"/>
        <v>6656716.9699999997</v>
      </c>
      <c r="M369" s="8">
        <f t="shared" si="15"/>
        <v>7046369.6900000004</v>
      </c>
      <c r="N369" s="8">
        <f t="shared" si="15"/>
        <v>9523454</v>
      </c>
      <c r="O369" s="8">
        <f t="shared" si="15"/>
        <v>13753571</v>
      </c>
      <c r="P369" s="6"/>
      <c r="Q369" s="9" t="s">
        <v>12</v>
      </c>
    </row>
    <row r="370" spans="1:17" x14ac:dyDescent="0.25">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f t="shared" si="15"/>
        <v>6790631.75</v>
      </c>
      <c r="M370" s="8">
        <f t="shared" si="15"/>
        <v>7262704.0300000003</v>
      </c>
      <c r="N370" s="8">
        <f t="shared" si="15"/>
        <v>10411632</v>
      </c>
      <c r="O370" s="8" t="str">
        <f t="shared" si="15"/>
        <v/>
      </c>
      <c r="P370" s="6"/>
      <c r="Q370" s="9" t="s">
        <v>13</v>
      </c>
    </row>
    <row r="371" spans="1:17" x14ac:dyDescent="0.25">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f t="shared" si="15"/>
        <v>6679705.3200000003</v>
      </c>
      <c r="M371" s="8">
        <f t="shared" si="15"/>
        <v>8582827.9100000001</v>
      </c>
      <c r="N371" s="8">
        <f t="shared" si="15"/>
        <v>11972383</v>
      </c>
      <c r="O371" s="8" t="str">
        <f t="shared" si="15"/>
        <v/>
      </c>
      <c r="P371" s="6"/>
      <c r="Q371" s="9" t="s">
        <v>14</v>
      </c>
    </row>
    <row r="372" spans="1:17" x14ac:dyDescent="0.25">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f t="shared" si="15"/>
        <v>6260198.6299999999</v>
      </c>
      <c r="L372" s="8">
        <f t="shared" si="15"/>
        <v>7048156.0300000003</v>
      </c>
      <c r="M372" s="8">
        <f t="shared" si="15"/>
        <v>8559714.3000000007</v>
      </c>
      <c r="N372" s="8">
        <f>IFERROR(VLOOKUP($B$368,$4:$126,MATCH($Q372&amp;"/"&amp;N$348,$2:$2,0),FALSE),IFERROR(VLOOKUP($B$368,$4:$126,MATCH($Q371&amp;"/"&amp;N$348,$2:$2,0),FALSE),IFERROR(VLOOKUP($B$368,$4:$126,MATCH($Q370&amp;"/"&amp;N$348,$2:$2,0),FALSE),IFERROR(VLOOKUP($B$368,$4:$126,MATCH($Q369&amp;"/"&amp;N$348,$2:$2,0),FALSE),""))))</f>
        <v>11796051.43</v>
      </c>
      <c r="O372" s="8">
        <f>IFERROR(VLOOKUP($B$368,$4:$126,MATCH($Q372&amp;"/"&amp;O$348,$2:$2,0),FALSE),IFERROR(VLOOKUP($B$368,$4:$126,MATCH($Q371&amp;"/"&amp;O$348,$2:$2,0),FALSE),IFERROR(VLOOKUP($B$368,$4:$126,MATCH($Q370&amp;"/"&amp;O$348,$2:$2,0),FALSE),IFERROR(VLOOKUP($B$368,$4:$126,MATCH($Q369&amp;"/"&amp;O$348,$2:$2,0),FALSE),""))))</f>
        <v>13753571</v>
      </c>
      <c r="P372" s="6"/>
      <c r="Q372" s="9" t="s">
        <v>15</v>
      </c>
    </row>
    <row r="373" spans="1:17" x14ac:dyDescent="0.25">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f t="shared" si="16"/>
        <v>0.37543244112013868</v>
      </c>
      <c r="L373" s="12">
        <f t="shared" si="16"/>
        <v>0.38829151232870651</v>
      </c>
      <c r="M373" s="12">
        <f t="shared" si="16"/>
        <v>0.41221504366803996</v>
      </c>
      <c r="N373" s="12">
        <f t="shared" si="16"/>
        <v>0.43325609041924096</v>
      </c>
      <c r="O373" s="12">
        <f t="shared" si="16"/>
        <v>0.45084333344697097</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209"/>
      <c r="P374" s="6"/>
      <c r="Q374" s="3"/>
    </row>
    <row r="375" spans="1:17" x14ac:dyDescent="0.25">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f t="shared" si="17"/>
        <v>7866638.4800000004</v>
      </c>
      <c r="M375" s="8">
        <f t="shared" si="17"/>
        <v>8095308.1299999999</v>
      </c>
      <c r="N375" s="8">
        <f t="shared" si="17"/>
        <v>11108276</v>
      </c>
      <c r="O375" s="8">
        <f t="shared" si="17"/>
        <v>16093228</v>
      </c>
      <c r="P375" s="6"/>
      <c r="Q375" s="9" t="s">
        <v>12</v>
      </c>
    </row>
    <row r="376" spans="1:17" x14ac:dyDescent="0.25">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f t="shared" si="17"/>
        <v>7960183.2800000003</v>
      </c>
      <c r="M376" s="8">
        <f t="shared" si="17"/>
        <v>8446926.9100000001</v>
      </c>
      <c r="N376" s="8">
        <f t="shared" si="17"/>
        <v>11886078</v>
      </c>
      <c r="O376" s="8" t="str">
        <f t="shared" si="17"/>
        <v/>
      </c>
      <c r="P376" s="6"/>
      <c r="Q376" s="9" t="s">
        <v>13</v>
      </c>
    </row>
    <row r="377" spans="1:17" x14ac:dyDescent="0.25">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f t="shared" si="17"/>
        <v>7803101.2699999996</v>
      </c>
      <c r="M377" s="8">
        <f t="shared" si="17"/>
        <v>9732493.2699999996</v>
      </c>
      <c r="N377" s="8">
        <f t="shared" si="17"/>
        <v>13614386</v>
      </c>
      <c r="O377" s="8" t="str">
        <f t="shared" si="17"/>
        <v/>
      </c>
      <c r="P377" s="6"/>
      <c r="Q377" s="9" t="s">
        <v>14</v>
      </c>
    </row>
    <row r="378" spans="1:17" x14ac:dyDescent="0.25">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f t="shared" si="17"/>
        <v>7330825.4299999997</v>
      </c>
      <c r="L378" s="8">
        <f t="shared" si="17"/>
        <v>8203570.21</v>
      </c>
      <c r="M378" s="8">
        <f t="shared" si="17"/>
        <v>9749307.0099999998</v>
      </c>
      <c r="N378" s="8">
        <f>IFERROR(VLOOKUP($B$374,$4:$126,MATCH($Q378&amp;"/"&amp;N$348,$2:$2,0),FALSE),IFERROR(VLOOKUP($B$374,$4:$126,MATCH($Q377&amp;"/"&amp;N$348,$2:$2,0),FALSE),IFERROR(VLOOKUP($B$374,$4:$126,MATCH($Q376&amp;"/"&amp;N$348,$2:$2,0),FALSE),IFERROR(VLOOKUP($B$374,$4:$126,MATCH($Q375&amp;"/"&amp;N$348,$2:$2,0),FALSE),""))))</f>
        <v>13973573.130000001</v>
      </c>
      <c r="O378" s="8">
        <f>IFERROR(VLOOKUP($B$374,$4:$126,MATCH($Q378&amp;"/"&amp;O$348,$2:$2,0),FALSE),IFERROR(VLOOKUP($B$374,$4:$126,MATCH($Q377&amp;"/"&amp;O$348,$2:$2,0),FALSE),IFERROR(VLOOKUP($B$374,$4:$126,MATCH($Q376&amp;"/"&amp;O$348,$2:$2,0),FALSE),IFERROR(VLOOKUP($B$374,$4:$126,MATCH($Q375&amp;"/"&amp;O$348,$2:$2,0),FALSE),""))))</f>
        <v>16093228</v>
      </c>
      <c r="P378" s="6"/>
      <c r="Q378" s="9" t="s">
        <v>15</v>
      </c>
    </row>
    <row r="379" spans="1:17" x14ac:dyDescent="0.25">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f t="shared" si="18"/>
        <v>0.4396393547995921</v>
      </c>
      <c r="L379" s="12">
        <f t="shared" si="18"/>
        <v>0.45194468876359772</v>
      </c>
      <c r="M379" s="12">
        <f t="shared" si="18"/>
        <v>0.4695029383002044</v>
      </c>
      <c r="N379" s="12">
        <f t="shared" si="18"/>
        <v>0.51323408510191248</v>
      </c>
      <c r="O379" s="12">
        <f t="shared" si="18"/>
        <v>0.52753750698215973</v>
      </c>
      <c r="P379" s="6"/>
      <c r="Q379" s="11" t="s">
        <v>1424</v>
      </c>
    </row>
    <row r="380" spans="1:17" x14ac:dyDescent="0.25">
      <c r="B380" s="208" t="s">
        <v>781</v>
      </c>
      <c r="C380" s="208"/>
      <c r="D380" s="208"/>
      <c r="E380" s="208"/>
      <c r="F380" s="208"/>
      <c r="G380" s="208"/>
      <c r="H380" s="208"/>
      <c r="I380" s="208"/>
      <c r="J380" s="208"/>
      <c r="K380" s="208"/>
      <c r="L380" s="208"/>
      <c r="M380" s="208"/>
      <c r="N380" s="208"/>
      <c r="O380" s="208"/>
      <c r="P380" s="6"/>
      <c r="Q380" s="3"/>
    </row>
    <row r="381" spans="1:17" x14ac:dyDescent="0.25">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f t="shared" si="19"/>
        <v>9187312.3399999999</v>
      </c>
      <c r="M381" s="8">
        <f t="shared" si="19"/>
        <v>9655187.8499999996</v>
      </c>
      <c r="N381" s="8">
        <f t="shared" si="19"/>
        <v>10690046</v>
      </c>
      <c r="O381" s="8">
        <f t="shared" si="19"/>
        <v>13287331</v>
      </c>
      <c r="P381" s="6"/>
      <c r="Q381" s="9" t="s">
        <v>12</v>
      </c>
    </row>
    <row r="382" spans="1:17" x14ac:dyDescent="0.25">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f t="shared" si="19"/>
        <v>9176642.4000000004</v>
      </c>
      <c r="M382" s="8">
        <f t="shared" si="19"/>
        <v>9884840.2400000002</v>
      </c>
      <c r="N382" s="8">
        <f t="shared" si="19"/>
        <v>11051589</v>
      </c>
      <c r="O382" s="8" t="str">
        <f t="shared" si="19"/>
        <v/>
      </c>
      <c r="P382" s="6"/>
      <c r="Q382" s="9" t="s">
        <v>13</v>
      </c>
    </row>
    <row r="383" spans="1:17" x14ac:dyDescent="0.25">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f t="shared" si="19"/>
        <v>9532707.9100000001</v>
      </c>
      <c r="M383" s="8">
        <f t="shared" si="19"/>
        <v>10077555.710000001</v>
      </c>
      <c r="N383" s="8">
        <f t="shared" si="19"/>
        <v>11530413</v>
      </c>
      <c r="O383" s="8" t="str">
        <f t="shared" si="19"/>
        <v/>
      </c>
      <c r="P383" s="6"/>
      <c r="Q383" s="9" t="s">
        <v>14</v>
      </c>
    </row>
    <row r="384" spans="1:17" x14ac:dyDescent="0.25">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f t="shared" si="19"/>
        <v>8874388.7100000009</v>
      </c>
      <c r="L384" s="8">
        <f t="shared" si="19"/>
        <v>9627599.1400000006</v>
      </c>
      <c r="M384" s="8">
        <f t="shared" si="19"/>
        <v>10414514.77</v>
      </c>
      <c r="N384" s="8">
        <f>IFERROR(VLOOKUP($B$380,$4:$126,MATCH($Q384&amp;"/"&amp;N$348,$2:$2,0),FALSE),IFERROR(VLOOKUP($B$380,$4:$126,MATCH($Q383&amp;"/"&amp;N$348,$2:$2,0),FALSE),IFERROR(VLOOKUP($B$380,$4:$126,MATCH($Q382&amp;"/"&amp;N$348,$2:$2,0),FALSE),IFERROR(VLOOKUP($B$380,$4:$126,MATCH($Q381&amp;"/"&amp;N$348,$2:$2,0),FALSE),""))))</f>
        <v>12345645.24</v>
      </c>
      <c r="O384" s="8">
        <f>IFERROR(VLOOKUP($B$380,$4:$126,MATCH($Q384&amp;"/"&amp;O$348,$2:$2,0),FALSE),IFERROR(VLOOKUP($B$380,$4:$126,MATCH($Q383&amp;"/"&amp;O$348,$2:$2,0),FALSE),IFERROR(VLOOKUP($B$380,$4:$126,MATCH($Q382&amp;"/"&amp;O$348,$2:$2,0),FALSE),IFERROR(VLOOKUP($B$380,$4:$126,MATCH($Q381&amp;"/"&amp;O$348,$2:$2,0),FALSE),""))))</f>
        <v>13287331</v>
      </c>
      <c r="P384" s="6"/>
      <c r="Q384" s="9" t="s">
        <v>15</v>
      </c>
    </row>
    <row r="385" spans="1:17" x14ac:dyDescent="0.25">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f t="shared" si="20"/>
        <v>0.53220889843303565</v>
      </c>
      <c r="L385" s="12">
        <f t="shared" si="20"/>
        <v>0.53039617940540318</v>
      </c>
      <c r="M385" s="12">
        <f t="shared" si="20"/>
        <v>0.50153772780675598</v>
      </c>
      <c r="N385" s="12">
        <f t="shared" si="20"/>
        <v>0.45344207102912842</v>
      </c>
      <c r="O385" s="12">
        <f t="shared" si="20"/>
        <v>0.43555994298886264</v>
      </c>
      <c r="P385" s="6"/>
      <c r="Q385" s="11" t="s">
        <v>1424</v>
      </c>
    </row>
    <row r="386" spans="1:17" x14ac:dyDescent="0.25">
      <c r="B386" s="208" t="s">
        <v>782</v>
      </c>
      <c r="C386" s="208"/>
      <c r="D386" s="208"/>
      <c r="E386" s="208"/>
      <c r="F386" s="208"/>
      <c r="G386" s="208"/>
      <c r="H386" s="208"/>
      <c r="I386" s="208"/>
      <c r="J386" s="208"/>
      <c r="K386" s="208"/>
      <c r="L386" s="208"/>
      <c r="M386" s="208"/>
      <c r="N386" s="208"/>
      <c r="O386" s="208"/>
      <c r="P386" s="6"/>
      <c r="Q386" s="3"/>
    </row>
    <row r="387" spans="1:17" x14ac:dyDescent="0.25">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f t="shared" si="21"/>
        <v>13941.13</v>
      </c>
      <c r="M387" s="8">
        <f t="shared" si="21"/>
        <v>82376.83</v>
      </c>
      <c r="N387" s="8">
        <f t="shared" si="21"/>
        <v>90522</v>
      </c>
      <c r="O387" s="8">
        <f t="shared" si="21"/>
        <v>96698</v>
      </c>
      <c r="P387" s="6"/>
      <c r="Q387" s="9" t="s">
        <v>12</v>
      </c>
    </row>
    <row r="388" spans="1:17" x14ac:dyDescent="0.25">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f t="shared" si="21"/>
        <v>83994.27</v>
      </c>
      <c r="M388" s="8">
        <f t="shared" si="21"/>
        <v>83952.17</v>
      </c>
      <c r="N388" s="8">
        <f t="shared" si="21"/>
        <v>88582</v>
      </c>
      <c r="O388" s="8" t="str">
        <f t="shared" si="21"/>
        <v/>
      </c>
      <c r="P388" s="6"/>
      <c r="Q388" s="9" t="s">
        <v>13</v>
      </c>
    </row>
    <row r="389" spans="1:17" x14ac:dyDescent="0.25">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f t="shared" si="21"/>
        <v>80411.179999999993</v>
      </c>
      <c r="M389" s="8">
        <f t="shared" si="21"/>
        <v>84643.09</v>
      </c>
      <c r="N389" s="8">
        <f t="shared" si="21"/>
        <v>95264</v>
      </c>
      <c r="O389" s="8" t="str">
        <f t="shared" si="21"/>
        <v/>
      </c>
      <c r="P389" s="6"/>
      <c r="Q389" s="9" t="s">
        <v>14</v>
      </c>
    </row>
    <row r="390" spans="1:17" x14ac:dyDescent="0.25">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f t="shared" si="21"/>
        <v>16308.5</v>
      </c>
      <c r="L390" s="8">
        <f t="shared" si="21"/>
        <v>77699.520000000004</v>
      </c>
      <c r="M390" s="8">
        <f t="shared" si="21"/>
        <v>89811.16</v>
      </c>
      <c r="N390" s="8">
        <f>IFERROR(VLOOKUP($B$386,$4:$126,MATCH($Q390&amp;"/"&amp;N$348,$2:$2,0),FALSE),IFERROR(VLOOKUP($B$386,$4:$126,MATCH($Q389&amp;"/"&amp;N$348,$2:$2,0),FALSE),IFERROR(VLOOKUP($B$386,$4:$126,MATCH($Q388&amp;"/"&amp;N$348,$2:$2,0),FALSE),IFERROR(VLOOKUP($B$386,$4:$126,MATCH($Q387&amp;"/"&amp;N$348,$2:$2,0),FALSE),""))))</f>
        <v>89913.61</v>
      </c>
      <c r="O390" s="8">
        <f>IFERROR(VLOOKUP($B$386,$4:$126,MATCH($Q390&amp;"/"&amp;O$348,$2:$2,0),FALSE),IFERROR(VLOOKUP($B$386,$4:$126,MATCH($Q389&amp;"/"&amp;O$348,$2:$2,0),FALSE),IFERROR(VLOOKUP($B$386,$4:$126,MATCH($Q388&amp;"/"&amp;O$348,$2:$2,0),FALSE),IFERROR(VLOOKUP($B$386,$4:$126,MATCH($Q387&amp;"/"&amp;O$348,$2:$2,0),FALSE),""))))</f>
        <v>96698</v>
      </c>
      <c r="P390" s="6"/>
      <c r="Q390" s="9" t="s">
        <v>15</v>
      </c>
    </row>
    <row r="391" spans="1:17" x14ac:dyDescent="0.25">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f t="shared" si="22"/>
        <v>9.7804244368006289E-4</v>
      </c>
      <c r="L391" s="12">
        <f t="shared" si="22"/>
        <v>4.2805613269056107E-3</v>
      </c>
      <c r="M391" s="12">
        <f t="shared" si="22"/>
        <v>4.3250872568582482E-3</v>
      </c>
      <c r="N391" s="12">
        <f t="shared" si="22"/>
        <v>3.30242873009247E-3</v>
      </c>
      <c r="O391" s="12">
        <f t="shared" si="22"/>
        <v>3.169769411715343E-3</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209"/>
      <c r="P392" s="6"/>
      <c r="Q392" s="3"/>
    </row>
    <row r="393" spans="1:17" x14ac:dyDescent="0.25">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f t="shared" si="23"/>
        <v>9744365.0600000005</v>
      </c>
      <c r="M393" s="8">
        <f t="shared" si="23"/>
        <v>10062461.779999999</v>
      </c>
      <c r="N393" s="8">
        <f t="shared" si="23"/>
        <v>11496138</v>
      </c>
      <c r="O393" s="8">
        <f t="shared" si="23"/>
        <v>14413092</v>
      </c>
      <c r="P393" s="6"/>
      <c r="Q393" s="9" t="s">
        <v>12</v>
      </c>
    </row>
    <row r="394" spans="1:17" x14ac:dyDescent="0.25">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f t="shared" si="23"/>
        <v>9801635.5800000001</v>
      </c>
      <c r="M394" s="8">
        <f t="shared" si="23"/>
        <v>10326692.630000001</v>
      </c>
      <c r="N394" s="8">
        <f t="shared" si="23"/>
        <v>11847932</v>
      </c>
      <c r="O394" s="8" t="str">
        <f t="shared" si="23"/>
        <v/>
      </c>
      <c r="P394" s="6"/>
      <c r="Q394" s="9" t="s">
        <v>13</v>
      </c>
    </row>
    <row r="395" spans="1:17" x14ac:dyDescent="0.25">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f t="shared" si="23"/>
        <v>10154325.289999999</v>
      </c>
      <c r="M395" s="8">
        <f t="shared" si="23"/>
        <v>10669197.369999999</v>
      </c>
      <c r="N395" s="8">
        <f t="shared" si="23"/>
        <v>12460144</v>
      </c>
      <c r="O395" s="8" t="str">
        <f t="shared" si="23"/>
        <v/>
      </c>
      <c r="P395" s="6"/>
      <c r="Q395" s="9" t="s">
        <v>14</v>
      </c>
    </row>
    <row r="396" spans="1:17" x14ac:dyDescent="0.25">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f t="shared" si="23"/>
        <v>9343808.7899999991</v>
      </c>
      <c r="L396" s="8">
        <f t="shared" si="23"/>
        <v>9948142.6300000008</v>
      </c>
      <c r="M396" s="8">
        <f t="shared" si="23"/>
        <v>11015860.18</v>
      </c>
      <c r="N396" s="8">
        <f>IFERROR(VLOOKUP($B$392,$4:$126,MATCH($Q396&amp;"/"&amp;N$348,$2:$2,0),FALSE),IFERROR(VLOOKUP($B$392,$4:$126,MATCH($Q395&amp;"/"&amp;N$348,$2:$2,0),FALSE),IFERROR(VLOOKUP($B$392,$4:$126,MATCH($Q394&amp;"/"&amp;N$348,$2:$2,0),FALSE),IFERROR(VLOOKUP($B$392,$4:$126,MATCH($Q393&amp;"/"&amp;N$348,$2:$2,0),FALSE),""))))</f>
        <v>13252937.220000001</v>
      </c>
      <c r="O396" s="8">
        <f>IFERROR(VLOOKUP($B$392,$4:$126,MATCH($Q396&amp;"/"&amp;O$348,$2:$2,0),FALSE),IFERROR(VLOOKUP($B$392,$4:$126,MATCH($Q395&amp;"/"&amp;O$348,$2:$2,0),FALSE),IFERROR(VLOOKUP($B$392,$4:$126,MATCH($Q394&amp;"/"&amp;O$348,$2:$2,0),FALSE),IFERROR(VLOOKUP($B$392,$4:$126,MATCH($Q393&amp;"/"&amp;O$348,$2:$2,0),FALSE),""))))</f>
        <v>14413092</v>
      </c>
      <c r="P396" s="6"/>
      <c r="Q396" s="9" t="s">
        <v>15</v>
      </c>
    </row>
    <row r="397" spans="1:17" x14ac:dyDescent="0.25">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f t="shared" si="24"/>
        <v>0.56036064520040785</v>
      </c>
      <c r="L397" s="12">
        <f t="shared" si="24"/>
        <v>0.54805531123640239</v>
      </c>
      <c r="M397" s="12">
        <f t="shared" si="24"/>
        <v>0.53049706169979549</v>
      </c>
      <c r="N397" s="12">
        <f>+N396/N$402</f>
        <v>0.48676591489808757</v>
      </c>
      <c r="O397" s="12">
        <f>+O396/O$402</f>
        <v>0.47246249301784021</v>
      </c>
      <c r="P397" s="6"/>
      <c r="Q397" s="11" t="s">
        <v>1424</v>
      </c>
    </row>
    <row r="398" spans="1:17" x14ac:dyDescent="0.25">
      <c r="B398" s="187" t="s">
        <v>784</v>
      </c>
      <c r="C398" s="187"/>
      <c r="D398" s="187"/>
      <c r="E398" s="187"/>
      <c r="F398" s="187"/>
      <c r="G398" s="187"/>
      <c r="H398" s="187"/>
      <c r="I398" s="187"/>
      <c r="J398" s="187"/>
      <c r="K398" s="187"/>
      <c r="L398" s="187"/>
      <c r="M398" s="187"/>
      <c r="N398" s="187"/>
      <c r="O398" s="187"/>
      <c r="P398" s="6"/>
      <c r="Q398" s="3"/>
    </row>
    <row r="399" spans="1:17" x14ac:dyDescent="0.25">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f t="shared" si="25"/>
        <v>17611003.539999999</v>
      </c>
      <c r="M399" s="8">
        <f t="shared" si="25"/>
        <v>18157769.91</v>
      </c>
      <c r="N399" s="8">
        <f t="shared" si="25"/>
        <v>22604414</v>
      </c>
      <c r="O399" s="8">
        <f t="shared" si="25"/>
        <v>30506320</v>
      </c>
      <c r="P399" s="6"/>
      <c r="Q399" s="9" t="s">
        <v>12</v>
      </c>
    </row>
    <row r="400" spans="1:17" x14ac:dyDescent="0.25">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f t="shared" si="25"/>
        <v>17761818.859999999</v>
      </c>
      <c r="M400" s="8">
        <f t="shared" si="25"/>
        <v>18773619.539999999</v>
      </c>
      <c r="N400" s="8">
        <f t="shared" si="25"/>
        <v>23734010</v>
      </c>
      <c r="O400" s="8" t="str">
        <f t="shared" si="25"/>
        <v/>
      </c>
      <c r="P400" s="6"/>
      <c r="Q400" s="9" t="s">
        <v>13</v>
      </c>
    </row>
    <row r="401" spans="1:17" x14ac:dyDescent="0.25">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f t="shared" si="25"/>
        <v>17957426.559999999</v>
      </c>
      <c r="M401" s="8">
        <f t="shared" si="25"/>
        <v>20401690.640000001</v>
      </c>
      <c r="N401" s="8">
        <f t="shared" si="25"/>
        <v>26074530</v>
      </c>
      <c r="O401" s="8" t="str">
        <f t="shared" si="25"/>
        <v/>
      </c>
      <c r="P401" s="6"/>
      <c r="Q401" s="9" t="s">
        <v>14</v>
      </c>
    </row>
    <row r="402" spans="1:17" x14ac:dyDescent="0.25">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f t="shared" si="25"/>
        <v>16674634.220000001</v>
      </c>
      <c r="L402" s="8">
        <f t="shared" si="25"/>
        <v>18151712.84</v>
      </c>
      <c r="M402" s="8">
        <f t="shared" si="25"/>
        <v>20765167.190000001</v>
      </c>
      <c r="N402" s="8">
        <f>IFERROR(VLOOKUP($B$398,$4:$126,MATCH($Q402&amp;"/"&amp;N$348,$2:$2,0),FALSE),IFERROR(VLOOKUP($B$398,$4:$126,MATCH($Q401&amp;"/"&amp;N$348,$2:$2,0),FALSE),IFERROR(VLOOKUP($B$398,$4:$126,MATCH($Q400&amp;"/"&amp;N$348,$2:$2,0),FALSE),IFERROR(VLOOKUP($B$398,$4:$126,MATCH($Q399&amp;"/"&amp;N$348,$2:$2,0),FALSE),""))))</f>
        <v>27226510.350000001</v>
      </c>
      <c r="O402" s="8">
        <f>IFERROR(VLOOKUP($B$398,$4:$126,MATCH($Q402&amp;"/"&amp;O$348,$2:$2,0),FALSE),IFERROR(VLOOKUP($B$398,$4:$126,MATCH($Q401&amp;"/"&amp;O$348,$2:$2,0),FALSE),IFERROR(VLOOKUP($B$398,$4:$126,MATCH($Q400&amp;"/"&amp;O$348,$2:$2,0),FALSE),IFERROR(VLOOKUP($B$398,$4:$126,MATCH($Q399&amp;"/"&amp;O$348,$2:$2,0),FALSE),""))))</f>
        <v>30506320</v>
      </c>
      <c r="P402" s="6"/>
      <c r="Q402" s="9" t="s">
        <v>15</v>
      </c>
    </row>
    <row r="403" spans="1:17" x14ac:dyDescent="0.25">
      <c r="B403" s="204" t="s">
        <v>1</v>
      </c>
      <c r="C403" s="204"/>
      <c r="D403" s="204"/>
      <c r="E403" s="204"/>
      <c r="F403" s="204"/>
      <c r="G403" s="204"/>
      <c r="H403" s="204"/>
      <c r="I403" s="204"/>
      <c r="J403" s="204"/>
      <c r="K403" s="204"/>
      <c r="L403" s="204"/>
      <c r="M403" s="204"/>
      <c r="N403" s="204"/>
      <c r="O403" s="204"/>
    </row>
    <row r="404" spans="1:17" x14ac:dyDescent="0.25">
      <c r="B404" s="205" t="s">
        <v>786</v>
      </c>
      <c r="C404" s="205"/>
      <c r="D404" s="205"/>
      <c r="E404" s="205"/>
      <c r="F404" s="205"/>
      <c r="G404" s="205"/>
      <c r="H404" s="205"/>
      <c r="I404" s="205"/>
      <c r="J404" s="205"/>
      <c r="K404" s="205"/>
      <c r="L404" s="205"/>
      <c r="M404" s="205"/>
      <c r="N404" s="205"/>
      <c r="O404" s="205"/>
      <c r="P404" s="6"/>
      <c r="Q404" s="3"/>
    </row>
    <row r="405" spans="1:17" x14ac:dyDescent="0.25">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f t="shared" si="26"/>
        <v>3062252.63</v>
      </c>
      <c r="M405" s="8">
        <f t="shared" si="26"/>
        <v>2658333.4700000002</v>
      </c>
      <c r="N405" s="8">
        <f t="shared" si="26"/>
        <v>3742039</v>
      </c>
      <c r="O405" s="8">
        <f t="shared" si="26"/>
        <v>5909373</v>
      </c>
      <c r="P405" s="6"/>
      <c r="Q405" s="9" t="s">
        <v>12</v>
      </c>
    </row>
    <row r="406" spans="1:17" x14ac:dyDescent="0.25">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f t="shared" si="26"/>
        <v>2635907.3199999998</v>
      </c>
      <c r="M406" s="8">
        <f t="shared" si="26"/>
        <v>2912190.9</v>
      </c>
      <c r="N406" s="8">
        <f t="shared" si="26"/>
        <v>3580739</v>
      </c>
      <c r="O406" s="8" t="str">
        <f t="shared" si="26"/>
        <v/>
      </c>
      <c r="P406" s="6"/>
      <c r="Q406" s="9" t="s">
        <v>13</v>
      </c>
    </row>
    <row r="407" spans="1:17" x14ac:dyDescent="0.25">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f t="shared" si="26"/>
        <v>1923104.06</v>
      </c>
      <c r="M407" s="8">
        <f t="shared" si="26"/>
        <v>3264748.98</v>
      </c>
      <c r="N407" s="8">
        <f t="shared" si="26"/>
        <v>3752098</v>
      </c>
      <c r="O407" s="8" t="str">
        <f t="shared" si="26"/>
        <v/>
      </c>
      <c r="P407" s="6"/>
      <c r="Q407" s="9" t="s">
        <v>14</v>
      </c>
    </row>
    <row r="408" spans="1:17" x14ac:dyDescent="0.25">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f t="shared" si="26"/>
        <v>2128126.7200000002</v>
      </c>
      <c r="L408" s="8">
        <f t="shared" si="26"/>
        <v>2488177.36</v>
      </c>
      <c r="M408" s="8">
        <f t="shared" si="26"/>
        <v>2845060.23</v>
      </c>
      <c r="N408" s="8">
        <f>IFERROR(VLOOKUP($B$404,$4:$126,MATCH($Q408&amp;"/"&amp;N$348,$2:$2,0),FALSE),IFERROR(VLOOKUP($B$404,$4:$126,MATCH($Q407&amp;"/"&amp;N$348,$2:$2,0),FALSE),IFERROR(VLOOKUP($B$404,$4:$126,MATCH($Q406&amp;"/"&amp;N$348,$2:$2,0),FALSE),IFERROR(VLOOKUP($B$404,$4:$126,MATCH($Q405&amp;"/"&amp;N$348,$2:$2,0),FALSE),""))))</f>
        <v>3896676.97</v>
      </c>
      <c r="O408" s="8">
        <f>IFERROR(VLOOKUP($B$404,$4:$126,MATCH($Q408&amp;"/"&amp;O$348,$2:$2,0),FALSE),IFERROR(VLOOKUP($B$404,$4:$126,MATCH($Q407&amp;"/"&amp;O$348,$2:$2,0),FALSE),IFERROR(VLOOKUP($B$404,$4:$126,MATCH($Q406&amp;"/"&amp;O$348,$2:$2,0),FALSE),IFERROR(VLOOKUP($B$404,$4:$126,MATCH($Q405&amp;"/"&amp;O$348,$2:$2,0),FALSE),""))))</f>
        <v>5909373</v>
      </c>
      <c r="P408" s="6"/>
      <c r="Q408" s="9" t="s">
        <v>15</v>
      </c>
    </row>
    <row r="409" spans="1:17" x14ac:dyDescent="0.25">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f t="shared" si="27"/>
        <v>0.12762659089981526</v>
      </c>
      <c r="L409" s="12">
        <f t="shared" si="27"/>
        <v>0.13707672559236012</v>
      </c>
      <c r="M409" s="12">
        <f t="shared" si="27"/>
        <v>0.13701118820608926</v>
      </c>
      <c r="N409" s="12">
        <f>+N408/N$402</f>
        <v>0.14312069082331</v>
      </c>
      <c r="O409" s="12">
        <f>+O408/O$402</f>
        <v>0.19370979521620438</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205"/>
      <c r="P410" s="6"/>
      <c r="Q410" s="3"/>
    </row>
    <row r="411" spans="1:17" x14ac:dyDescent="0.25">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f t="shared" si="28"/>
        <v>10376486.279999999</v>
      </c>
      <c r="M411" s="8">
        <f t="shared" si="28"/>
        <v>8879976.4499999993</v>
      </c>
      <c r="N411" s="8">
        <f t="shared" si="28"/>
        <v>12070980</v>
      </c>
      <c r="O411" s="8">
        <f t="shared" si="28"/>
        <v>16070252</v>
      </c>
      <c r="P411" s="6"/>
      <c r="Q411" s="9" t="s">
        <v>12</v>
      </c>
    </row>
    <row r="412" spans="1:17" x14ac:dyDescent="0.25">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f t="shared" si="28"/>
        <v>13046680.050000001</v>
      </c>
      <c r="M412" s="8">
        <f t="shared" si="28"/>
        <v>8722180.5999999996</v>
      </c>
      <c r="N412" s="8">
        <f t="shared" si="28"/>
        <v>12443904</v>
      </c>
      <c r="O412" s="8" t="str">
        <f t="shared" si="28"/>
        <v/>
      </c>
      <c r="P412" s="6"/>
      <c r="Q412" s="9" t="s">
        <v>13</v>
      </c>
    </row>
    <row r="413" spans="1:17" x14ac:dyDescent="0.25">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f t="shared" si="28"/>
        <v>8543284.7899999991</v>
      </c>
      <c r="M413" s="8">
        <f t="shared" si="28"/>
        <v>10434583.27</v>
      </c>
      <c r="N413" s="8">
        <f t="shared" si="28"/>
        <v>12459552</v>
      </c>
      <c r="O413" s="8" t="str">
        <f t="shared" si="28"/>
        <v/>
      </c>
      <c r="P413" s="6"/>
      <c r="Q413" s="9" t="s">
        <v>14</v>
      </c>
    </row>
    <row r="414" spans="1:17" x14ac:dyDescent="0.25">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f t="shared" si="28"/>
        <v>9595544.0999999996</v>
      </c>
      <c r="L414" s="8">
        <f t="shared" si="28"/>
        <v>9065723.0500000007</v>
      </c>
      <c r="M414" s="8">
        <f t="shared" si="28"/>
        <v>10674836.640000001</v>
      </c>
      <c r="N414" s="8">
        <f>IFERROR(VLOOKUP($B$410,$4:$126,MATCH($Q414&amp;"/"&amp;N$348,$2:$2,0),FALSE),IFERROR(VLOOKUP($B$410,$4:$126,MATCH($Q413&amp;"/"&amp;N$348,$2:$2,0),FALSE),IFERROR(VLOOKUP($B$410,$4:$126,MATCH($Q412&amp;"/"&amp;N$348,$2:$2,0),FALSE),IFERROR(VLOOKUP($B$410,$4:$126,MATCH($Q411&amp;"/"&amp;N$348,$2:$2,0),FALSE),""))))</f>
        <v>13325296.279999999</v>
      </c>
      <c r="O414" s="8">
        <f>IFERROR(VLOOKUP($B$410,$4:$126,MATCH($Q414&amp;"/"&amp;O$348,$2:$2,0),FALSE),IFERROR(VLOOKUP($B$410,$4:$126,MATCH($Q413&amp;"/"&amp;O$348,$2:$2,0),FALSE),IFERROR(VLOOKUP($B$410,$4:$126,MATCH($Q412&amp;"/"&amp;O$348,$2:$2,0),FALSE),IFERROR(VLOOKUP($B$410,$4:$126,MATCH($Q411&amp;"/"&amp;O$348,$2:$2,0),FALSE),""))))</f>
        <v>16070252</v>
      </c>
      <c r="P414" s="6"/>
      <c r="Q414" s="9" t="s">
        <v>15</v>
      </c>
    </row>
    <row r="415" spans="1:17" x14ac:dyDescent="0.25">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f t="shared" si="29"/>
        <v>0.57545754667834625</v>
      </c>
      <c r="L415" s="12">
        <f t="shared" si="29"/>
        <v>0.49944174028702853</v>
      </c>
      <c r="M415" s="12">
        <f t="shared" si="29"/>
        <v>0.51407419657765829</v>
      </c>
      <c r="N415" s="12">
        <f>+N414/N$402</f>
        <v>0.48942358417225507</v>
      </c>
      <c r="O415" s="12">
        <f>+O414/O$402</f>
        <v>0.52678435157042869</v>
      </c>
      <c r="P415" s="6"/>
      <c r="Q415" s="11" t="s">
        <v>1424</v>
      </c>
    </row>
    <row r="416" spans="1:17" x14ac:dyDescent="0.25">
      <c r="B416" s="210" t="s">
        <v>2</v>
      </c>
      <c r="C416" s="210"/>
      <c r="D416" s="210"/>
      <c r="E416" s="210"/>
      <c r="F416" s="210"/>
      <c r="G416" s="210"/>
      <c r="H416" s="210"/>
      <c r="I416" s="210"/>
      <c r="J416" s="210"/>
      <c r="K416" s="210"/>
      <c r="L416" s="210"/>
      <c r="M416" s="210"/>
      <c r="N416" s="210"/>
      <c r="O416" s="210"/>
      <c r="P416" s="6"/>
      <c r="Q416" s="3"/>
    </row>
    <row r="417" spans="2:17" x14ac:dyDescent="0.25">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25">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25">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25">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1424</v>
      </c>
    </row>
    <row r="422" spans="2:17" x14ac:dyDescent="0.25">
      <c r="B422" s="205" t="s">
        <v>3</v>
      </c>
      <c r="C422" s="205"/>
      <c r="D422" s="205"/>
      <c r="E422" s="205"/>
      <c r="F422" s="205"/>
      <c r="G422" s="205"/>
      <c r="H422" s="205"/>
      <c r="I422" s="205"/>
      <c r="J422" s="205"/>
      <c r="K422" s="205"/>
      <c r="L422" s="205"/>
      <c r="M422" s="205"/>
      <c r="N422" s="205"/>
      <c r="O422" s="205"/>
      <c r="P422" s="6"/>
      <c r="Q422" s="3"/>
    </row>
    <row r="423" spans="2:17" x14ac:dyDescent="0.25">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f t="shared" si="32"/>
        <v>2106933.67</v>
      </c>
      <c r="M423" s="8">
        <f t="shared" si="32"/>
        <v>2477094.6</v>
      </c>
      <c r="N423" s="8">
        <f t="shared" si="32"/>
        <v>2579297</v>
      </c>
      <c r="O423" s="8">
        <f t="shared" si="32"/>
        <v>2762586</v>
      </c>
      <c r="P423" s="6"/>
      <c r="Q423" s="9" t="s">
        <v>12</v>
      </c>
    </row>
    <row r="424" spans="2:17" x14ac:dyDescent="0.25">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f t="shared" si="32"/>
        <v>1900317.21</v>
      </c>
      <c r="M424" s="8">
        <f t="shared" si="32"/>
        <v>3130203.07</v>
      </c>
      <c r="N424" s="8">
        <f t="shared" si="32"/>
        <v>2749391</v>
      </c>
      <c r="O424" s="8" t="str">
        <f t="shared" si="32"/>
        <v/>
      </c>
      <c r="P424" s="6"/>
      <c r="Q424" s="9" t="s">
        <v>13</v>
      </c>
    </row>
    <row r="425" spans="2:17" x14ac:dyDescent="0.25">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f t="shared" si="32"/>
        <v>3003605.82</v>
      </c>
      <c r="M425" s="8">
        <f t="shared" si="32"/>
        <v>2822128.96</v>
      </c>
      <c r="N425" s="8">
        <f t="shared" si="32"/>
        <v>2771425</v>
      </c>
      <c r="O425" s="8" t="str">
        <f t="shared" si="32"/>
        <v/>
      </c>
      <c r="P425" s="6"/>
      <c r="Q425" s="9" t="s">
        <v>14</v>
      </c>
    </row>
    <row r="426" spans="2:17" x14ac:dyDescent="0.25">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f t="shared" si="32"/>
        <v>2209542.81</v>
      </c>
      <c r="L426" s="8">
        <f t="shared" si="32"/>
        <v>2536120.27</v>
      </c>
      <c r="M426" s="8">
        <f t="shared" si="32"/>
        <v>2738556.75</v>
      </c>
      <c r="N426" s="8">
        <f>IFERROR(VLOOKUP($B$422,$4:$126,MATCH($Q426&amp;"/"&amp;N$348,$2:$2,0),FALSE),IFERROR(VLOOKUP($B$422,$4:$126,MATCH($Q425&amp;"/"&amp;N$348,$2:$2,0),FALSE),IFERROR(VLOOKUP($B$422,$4:$126,MATCH($Q424&amp;"/"&amp;N$348,$2:$2,0),FALSE),IFERROR(VLOOKUP($B$422,$4:$126,MATCH($Q423&amp;"/"&amp;N$348,$2:$2,0),FALSE),""))))</f>
        <v>2737151.19</v>
      </c>
      <c r="O426" s="8">
        <f>IFERROR(VLOOKUP($B$422,$4:$126,MATCH($Q426&amp;"/"&amp;O$348,$2:$2,0),FALSE),IFERROR(VLOOKUP($B$422,$4:$126,MATCH($Q425&amp;"/"&amp;O$348,$2:$2,0),FALSE),IFERROR(VLOOKUP($B$422,$4:$126,MATCH($Q424&amp;"/"&amp;O$348,$2:$2,0),FALSE),IFERROR(VLOOKUP($B$422,$4:$126,MATCH($Q423&amp;"/"&amp;O$348,$2:$2,0),FALSE),""))))</f>
        <v>2762586</v>
      </c>
      <c r="P426" s="6"/>
      <c r="Q426" s="9" t="s">
        <v>15</v>
      </c>
    </row>
    <row r="427" spans="2:17" x14ac:dyDescent="0.25">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f t="shared" si="33"/>
        <v>0.13250922214232536</v>
      </c>
      <c r="L427" s="12">
        <f t="shared" si="33"/>
        <v>0.13971795898022812</v>
      </c>
      <c r="M427" s="12">
        <f t="shared" si="33"/>
        <v>0.13188223937435101</v>
      </c>
      <c r="N427" s="12">
        <f>+N426/N$402</f>
        <v>0.1005325748622794</v>
      </c>
      <c r="O427" s="12">
        <f>+O426/O$402</f>
        <v>9.0557825394868993E-2</v>
      </c>
      <c r="P427" s="6"/>
      <c r="Q427" s="11" t="s">
        <v>1424</v>
      </c>
    </row>
    <row r="428" spans="2:17" x14ac:dyDescent="0.25">
      <c r="B428" s="205" t="s">
        <v>4</v>
      </c>
      <c r="C428" s="205"/>
      <c r="D428" s="205"/>
      <c r="E428" s="205"/>
      <c r="F428" s="205"/>
      <c r="G428" s="205"/>
      <c r="H428" s="205"/>
      <c r="I428" s="205"/>
      <c r="J428" s="205"/>
      <c r="K428" s="205"/>
      <c r="L428" s="205"/>
      <c r="M428" s="205"/>
      <c r="N428" s="205"/>
      <c r="O428" s="205"/>
      <c r="P428" s="6"/>
      <c r="Q428" s="3"/>
    </row>
    <row r="429" spans="2:17" x14ac:dyDescent="0.25">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25">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25">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25">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25">
      <c r="A434" s="84"/>
      <c r="B434" s="205" t="s">
        <v>791</v>
      </c>
      <c r="C434" s="205"/>
      <c r="D434" s="205"/>
      <c r="E434" s="205"/>
      <c r="F434" s="205"/>
      <c r="G434" s="205"/>
      <c r="H434" s="205"/>
      <c r="I434" s="205"/>
      <c r="J434" s="205"/>
      <c r="K434" s="205"/>
      <c r="L434" s="205"/>
      <c r="M434" s="205"/>
      <c r="N434" s="205"/>
      <c r="O434" s="205"/>
      <c r="P434" s="6"/>
      <c r="Q434" s="3"/>
    </row>
    <row r="435" spans="1:17" x14ac:dyDescent="0.25">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f t="shared" si="36"/>
        <v>2195467.0499999998</v>
      </c>
      <c r="M435" s="8">
        <f t="shared" si="36"/>
        <v>2697505.22</v>
      </c>
      <c r="N435" s="8">
        <f t="shared" si="36"/>
        <v>2896524</v>
      </c>
      <c r="O435" s="8">
        <f t="shared" si="36"/>
        <v>3092060</v>
      </c>
      <c r="P435" s="6"/>
      <c r="Q435" s="9" t="s">
        <v>12</v>
      </c>
    </row>
    <row r="436" spans="1:17" x14ac:dyDescent="0.25">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f t="shared" si="36"/>
        <v>1989595.73</v>
      </c>
      <c r="M436" s="8">
        <f t="shared" si="36"/>
        <v>3332653.94</v>
      </c>
      <c r="N436" s="8">
        <f t="shared" si="36"/>
        <v>3055176</v>
      </c>
      <c r="O436" s="8" t="str">
        <f t="shared" si="36"/>
        <v/>
      </c>
      <c r="P436" s="6"/>
      <c r="Q436" s="9" t="s">
        <v>13</v>
      </c>
    </row>
    <row r="437" spans="1:17" x14ac:dyDescent="0.25">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f t="shared" si="36"/>
        <v>3088846.31</v>
      </c>
      <c r="M437" s="8">
        <f t="shared" si="36"/>
        <v>3093187.06</v>
      </c>
      <c r="N437" s="8">
        <f t="shared" si="36"/>
        <v>3065279</v>
      </c>
      <c r="O437" s="8" t="str">
        <f t="shared" si="36"/>
        <v/>
      </c>
      <c r="P437" s="6"/>
      <c r="Q437" s="9" t="s">
        <v>14</v>
      </c>
    </row>
    <row r="438" spans="1:17" x14ac:dyDescent="0.25">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f t="shared" si="36"/>
        <v>2286722.11</v>
      </c>
      <c r="L438" s="8">
        <f t="shared" si="36"/>
        <v>2625620.48</v>
      </c>
      <c r="M438" s="8">
        <f t="shared" si="36"/>
        <v>3000575.33</v>
      </c>
      <c r="N438" s="8">
        <f>IFERROR(VLOOKUP($B$434,$4:$126,MATCH($Q438&amp;"/"&amp;N$348,$2:$2,0),FALSE),IFERROR(VLOOKUP($B$434,$4:$126,MATCH($Q437&amp;"/"&amp;N$348,$2:$2,0),FALSE),IFERROR(VLOOKUP($B$434,$4:$126,MATCH($Q436&amp;"/"&amp;N$348,$2:$2,0),FALSE),IFERROR(VLOOKUP($B$434,$4:$126,MATCH($Q435&amp;"/"&amp;N$348,$2:$2,0),FALSE),""))))</f>
        <v>3021470</v>
      </c>
      <c r="O438" s="8">
        <f>IFERROR(VLOOKUP($B$434,$4:$126,MATCH($Q438&amp;"/"&amp;O$348,$2:$2,0),FALSE),IFERROR(VLOOKUP($B$434,$4:$126,MATCH($Q437&amp;"/"&amp;O$348,$2:$2,0),FALSE),IFERROR(VLOOKUP($B$434,$4:$126,MATCH($Q436&amp;"/"&amp;O$348,$2:$2,0),FALSE),IFERROR(VLOOKUP($B$434,$4:$126,MATCH($Q435&amp;"/"&amp;O$348,$2:$2,0),FALSE),""))))</f>
        <v>3092060</v>
      </c>
      <c r="P438" s="6"/>
      <c r="Q438" s="9" t="s">
        <v>15</v>
      </c>
    </row>
    <row r="439" spans="1:17" x14ac:dyDescent="0.25">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f t="shared" si="37"/>
        <v>0.13713776745142897</v>
      </c>
      <c r="L439" s="12">
        <f t="shared" si="37"/>
        <v>0.14464863471253547</v>
      </c>
      <c r="M439" s="12">
        <f t="shared" si="37"/>
        <v>0.14450041757645968</v>
      </c>
      <c r="N439" s="12">
        <f>+N438/N$402</f>
        <v>0.11097529434211902</v>
      </c>
      <c r="O439" s="12">
        <f>+O438/O$402</f>
        <v>0.10135801368372194</v>
      </c>
      <c r="P439" s="6"/>
      <c r="Q439" s="11" t="s">
        <v>1424</v>
      </c>
    </row>
    <row r="440" spans="1:17" x14ac:dyDescent="0.25">
      <c r="B440" s="204" t="s">
        <v>792</v>
      </c>
      <c r="C440" s="204"/>
      <c r="D440" s="204"/>
      <c r="E440" s="204"/>
      <c r="F440" s="204"/>
      <c r="G440" s="204"/>
      <c r="H440" s="204"/>
      <c r="I440" s="204"/>
      <c r="J440" s="204"/>
      <c r="K440" s="204"/>
      <c r="L440" s="204"/>
      <c r="M440" s="204"/>
      <c r="N440" s="204"/>
      <c r="O440" s="204"/>
      <c r="P440" s="6"/>
      <c r="Q440" s="3"/>
    </row>
    <row r="441" spans="1:17" x14ac:dyDescent="0.25">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f t="shared" si="38"/>
        <v>12571953.33</v>
      </c>
      <c r="M441" s="8">
        <f t="shared" si="38"/>
        <v>11577481.67</v>
      </c>
      <c r="N441" s="8">
        <f t="shared" si="38"/>
        <v>14967504</v>
      </c>
      <c r="O441" s="8">
        <f t="shared" si="38"/>
        <v>19162312</v>
      </c>
      <c r="P441" s="6"/>
      <c r="Q441" s="9" t="s">
        <v>12</v>
      </c>
    </row>
    <row r="442" spans="1:17" x14ac:dyDescent="0.25">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f t="shared" si="38"/>
        <v>15036275.779999999</v>
      </c>
      <c r="M442" s="8">
        <f t="shared" si="38"/>
        <v>12054834.539999999</v>
      </c>
      <c r="N442" s="8">
        <f t="shared" si="38"/>
        <v>15499080</v>
      </c>
      <c r="O442" s="8" t="str">
        <f t="shared" si="38"/>
        <v/>
      </c>
      <c r="P442" s="6"/>
      <c r="Q442" s="9" t="s">
        <v>13</v>
      </c>
    </row>
    <row r="443" spans="1:17" x14ac:dyDescent="0.25">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f t="shared" si="38"/>
        <v>11632131.1</v>
      </c>
      <c r="M443" s="8">
        <f t="shared" si="38"/>
        <v>13527770.33</v>
      </c>
      <c r="N443" s="8">
        <f t="shared" si="38"/>
        <v>15524831</v>
      </c>
      <c r="O443" s="8" t="str">
        <f t="shared" si="38"/>
        <v/>
      </c>
      <c r="P443" s="6"/>
      <c r="Q443" s="9" t="s">
        <v>14</v>
      </c>
    </row>
    <row r="444" spans="1:17" x14ac:dyDescent="0.25">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f t="shared" si="38"/>
        <v>11882266.210000001</v>
      </c>
      <c r="L444" s="8">
        <f t="shared" si="38"/>
        <v>11691343.529999999</v>
      </c>
      <c r="M444" s="8">
        <f t="shared" si="38"/>
        <v>13675411.970000001</v>
      </c>
      <c r="N444" s="8">
        <f>IFERROR(VLOOKUP($B$440,$4:$126,MATCH($Q444&amp;"/"&amp;N$348,$2:$2,0),FALSE),IFERROR(VLOOKUP($B$440,$4:$126,MATCH($Q443&amp;"/"&amp;N$348,$2:$2,0),FALSE),IFERROR(VLOOKUP($B$440,$4:$126,MATCH($Q442&amp;"/"&amp;N$348,$2:$2,0),FALSE),IFERROR(VLOOKUP($B$440,$4:$126,MATCH($Q441&amp;"/"&amp;N$348,$2:$2,0),FALSE),""))))</f>
        <v>16346766.27</v>
      </c>
      <c r="O444" s="8">
        <f>IFERROR(VLOOKUP($B$440,$4:$126,MATCH($Q444&amp;"/"&amp;O$348,$2:$2,0),FALSE),IFERROR(VLOOKUP($B$440,$4:$126,MATCH($Q443&amp;"/"&amp;O$348,$2:$2,0),FALSE),IFERROR(VLOOKUP($B$440,$4:$126,MATCH($Q442&amp;"/"&amp;O$348,$2:$2,0),FALSE),IFERROR(VLOOKUP($B$440,$4:$126,MATCH($Q441&amp;"/"&amp;O$348,$2:$2,0),FALSE),""))))</f>
        <v>19162312</v>
      </c>
      <c r="P444" s="6"/>
      <c r="Q444" s="9" t="s">
        <v>15</v>
      </c>
    </row>
    <row r="445" spans="1:17" x14ac:dyDescent="0.25">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f t="shared" si="39"/>
        <v>0.71259531412977528</v>
      </c>
      <c r="L445" s="12">
        <f t="shared" si="39"/>
        <v>0.6440903749995639</v>
      </c>
      <c r="M445" s="12">
        <f t="shared" si="39"/>
        <v>0.658574614154118</v>
      </c>
      <c r="N445" s="12">
        <f>+N444/N$402</f>
        <v>0.60039887814708504</v>
      </c>
      <c r="O445" s="12">
        <f>+O444/O$402</f>
        <v>0.62814236525415057</v>
      </c>
      <c r="P445" s="6"/>
      <c r="Q445" s="11" t="s">
        <v>1424</v>
      </c>
    </row>
    <row r="446" spans="1:17" x14ac:dyDescent="0.25">
      <c r="B446" s="203" t="s">
        <v>17</v>
      </c>
      <c r="C446" s="203"/>
      <c r="D446" s="203"/>
      <c r="E446" s="203"/>
      <c r="F446" s="203"/>
      <c r="G446" s="203"/>
      <c r="H446" s="203"/>
      <c r="I446" s="203"/>
      <c r="J446" s="203"/>
      <c r="K446" s="203"/>
      <c r="L446" s="203"/>
      <c r="M446" s="203"/>
      <c r="N446" s="203"/>
      <c r="O446" s="203"/>
      <c r="P446" s="6"/>
      <c r="Q446" s="11"/>
    </row>
    <row r="447" spans="1:17" x14ac:dyDescent="0.25">
      <c r="B447" s="207" t="s">
        <v>793</v>
      </c>
      <c r="C447" s="207"/>
      <c r="D447" s="207"/>
      <c r="E447" s="207"/>
      <c r="F447" s="207"/>
      <c r="G447" s="207"/>
      <c r="H447" s="207"/>
      <c r="I447" s="207"/>
      <c r="J447" s="207"/>
      <c r="K447" s="207"/>
      <c r="L447" s="207"/>
      <c r="M447" s="207"/>
      <c r="N447" s="207"/>
      <c r="O447" s="207"/>
    </row>
    <row r="448" spans="1:17" x14ac:dyDescent="0.25">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f t="shared" si="40"/>
        <v>3556670.61</v>
      </c>
      <c r="M448" s="8">
        <f t="shared" si="40"/>
        <v>1629287.77</v>
      </c>
      <c r="N448" s="8">
        <f t="shared" si="40"/>
        <v>2340493</v>
      </c>
      <c r="O448" s="8">
        <f t="shared" si="40"/>
        <v>3784514</v>
      </c>
      <c r="P448" s="6"/>
      <c r="Q448" s="9" t="s">
        <v>12</v>
      </c>
    </row>
    <row r="449" spans="1:18" x14ac:dyDescent="0.25">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f t="shared" si="40"/>
        <v>1243163.47</v>
      </c>
      <c r="M449" s="8">
        <f t="shared" si="40"/>
        <v>1775680.91</v>
      </c>
      <c r="N449" s="8">
        <f t="shared" si="40"/>
        <v>2741292</v>
      </c>
      <c r="O449" s="8" t="str">
        <f t="shared" si="40"/>
        <v/>
      </c>
      <c r="P449" s="6"/>
      <c r="Q449" s="9" t="s">
        <v>13</v>
      </c>
    </row>
    <row r="450" spans="1:18" x14ac:dyDescent="0.25">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f t="shared" si="40"/>
        <v>1377135.76</v>
      </c>
      <c r="M450" s="8">
        <f t="shared" si="40"/>
        <v>1619534.54</v>
      </c>
      <c r="N450" s="8">
        <f t="shared" si="40"/>
        <v>3081685</v>
      </c>
      <c r="O450" s="8" t="str">
        <f t="shared" si="40"/>
        <v/>
      </c>
      <c r="P450" s="6"/>
      <c r="Q450" s="9" t="s">
        <v>14</v>
      </c>
    </row>
    <row r="451" spans="1:18" x14ac:dyDescent="0.25">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f t="shared" si="40"/>
        <v>3309988.41</v>
      </c>
      <c r="L451" s="8">
        <f t="shared" si="40"/>
        <v>1495299.31</v>
      </c>
      <c r="M451" s="8">
        <f t="shared" si="40"/>
        <v>1800140.1</v>
      </c>
      <c r="N451" s="8">
        <f>IFERROR(VLOOKUP($B$447,$4:$126,MATCH($Q451&amp;"/"&amp;N$348,$2:$2,0),FALSE),IFERROR(VLOOKUP($B$447,$4:$126,MATCH($Q450&amp;"/"&amp;N$348,$2:$2,0),FALSE),IFERROR(VLOOKUP($B$447,$4:$126,MATCH($Q449&amp;"/"&amp;N$348,$2:$2,0),FALSE),IFERROR(VLOOKUP($B$447,$4:$126,MATCH($Q448&amp;"/"&amp;N$348,$2:$2,0),FALSE),""))))</f>
        <v>3324983.28</v>
      </c>
      <c r="O451" s="8">
        <f>IFERROR(VLOOKUP($B$447,$4:$126,MATCH($Q451&amp;"/"&amp;O$348,$2:$2,0),FALSE),IFERROR(VLOOKUP($B$447,$4:$126,MATCH($Q450&amp;"/"&amp;O$348,$2:$2,0),FALSE),IFERROR(VLOOKUP($B$447,$4:$126,MATCH($Q449&amp;"/"&amp;O$348,$2:$2,0),FALSE),IFERROR(VLOOKUP($B$447,$4:$126,MATCH($Q448&amp;"/"&amp;O$348,$2:$2,0),FALSE),""))))</f>
        <v>3784514</v>
      </c>
      <c r="P451" s="6"/>
      <c r="Q451" s="9" t="s">
        <v>15</v>
      </c>
    </row>
    <row r="452" spans="1:18" x14ac:dyDescent="0.25">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f t="shared" si="41"/>
        <v>0.19850440893209589</v>
      </c>
      <c r="L452" s="12">
        <f t="shared" si="41"/>
        <v>8.237786280448893E-2</v>
      </c>
      <c r="M452" s="12">
        <f t="shared" si="41"/>
        <v>8.6690373524510006E-2</v>
      </c>
      <c r="N452" s="12">
        <f>+N451/N$402</f>
        <v>0.12212300574906397</v>
      </c>
      <c r="O452" s="12">
        <f>+O451/O$402</f>
        <v>0.12405672005014043</v>
      </c>
      <c r="P452" s="6"/>
      <c r="Q452" s="11" t="s">
        <v>1424</v>
      </c>
    </row>
    <row r="453" spans="1:18" x14ac:dyDescent="0.25">
      <c r="B453" s="203" t="s">
        <v>794</v>
      </c>
      <c r="C453" s="203"/>
      <c r="D453" s="203"/>
      <c r="E453" s="203"/>
      <c r="F453" s="203"/>
      <c r="G453" s="203"/>
      <c r="H453" s="203"/>
      <c r="I453" s="203"/>
      <c r="J453" s="203"/>
      <c r="K453" s="203"/>
      <c r="L453" s="203"/>
      <c r="M453" s="203"/>
      <c r="N453" s="203"/>
      <c r="O453" s="203"/>
    </row>
    <row r="454" spans="1:18" x14ac:dyDescent="0.25">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f t="shared" si="42"/>
        <v>5039049.74</v>
      </c>
      <c r="M454" s="8">
        <f t="shared" si="42"/>
        <v>6580287.9400000004</v>
      </c>
      <c r="N454" s="8">
        <f t="shared" si="42"/>
        <v>7636910</v>
      </c>
      <c r="O454" s="8">
        <f t="shared" si="42"/>
        <v>11344007</v>
      </c>
      <c r="P454" s="6"/>
      <c r="Q454" s="9" t="s">
        <v>12</v>
      </c>
    </row>
    <row r="455" spans="1:18" x14ac:dyDescent="0.25">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f t="shared" si="42"/>
        <v>2725542.6</v>
      </c>
      <c r="M455" s="8">
        <f t="shared" si="42"/>
        <v>6718784.7000000002</v>
      </c>
      <c r="N455" s="8">
        <f t="shared" si="42"/>
        <v>8234930</v>
      </c>
      <c r="O455" s="8" t="str">
        <f t="shared" si="42"/>
        <v/>
      </c>
      <c r="P455" s="6"/>
      <c r="Q455" s="9" t="s">
        <v>13</v>
      </c>
    </row>
    <row r="456" spans="1:18" x14ac:dyDescent="0.25">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f t="shared" si="42"/>
        <v>6325294.9900000002</v>
      </c>
      <c r="M456" s="8">
        <f t="shared" si="42"/>
        <v>6873920.0099999998</v>
      </c>
      <c r="N456" s="8">
        <f t="shared" si="42"/>
        <v>10549699</v>
      </c>
      <c r="O456" s="8" t="str">
        <f t="shared" si="42"/>
        <v/>
      </c>
      <c r="P456" s="6"/>
      <c r="Q456" s="9" t="s">
        <v>14</v>
      </c>
    </row>
    <row r="457" spans="1:18" x14ac:dyDescent="0.25">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f t="shared" si="42"/>
        <v>4792367.54</v>
      </c>
      <c r="L457" s="8">
        <f t="shared" si="42"/>
        <v>6460368.8399999999</v>
      </c>
      <c r="M457" s="8">
        <f t="shared" si="42"/>
        <v>7089754.9199999999</v>
      </c>
      <c r="N457" s="8">
        <f>IFERROR(VLOOKUP($B$453,$4:$126,MATCH($Q457&amp;"/"&amp;N$348,$2:$2,0),FALSE),IFERROR(VLOOKUP($B$453,$4:$126,MATCH($Q456&amp;"/"&amp;N$348,$2:$2,0),FALSE),IFERROR(VLOOKUP($B$453,$4:$126,MATCH($Q455&amp;"/"&amp;N$348,$2:$2,0),FALSE),IFERROR(VLOOKUP($B$453,$4:$126,MATCH($Q454&amp;"/"&amp;N$348,$2:$2,0),FALSE),""))))</f>
        <v>10879743.77</v>
      </c>
      <c r="O457" s="8">
        <f>IFERROR(VLOOKUP($B$453,$4:$126,MATCH($Q457&amp;"/"&amp;O$348,$2:$2,0),FALSE),IFERROR(VLOOKUP($B$453,$4:$126,MATCH($Q456&amp;"/"&amp;O$348,$2:$2,0),FALSE),IFERROR(VLOOKUP($B$453,$4:$126,MATCH($Q455&amp;"/"&amp;O$348,$2:$2,0),FALSE),IFERROR(VLOOKUP($B$453,$4:$126,MATCH($Q454&amp;"/"&amp;O$348,$2:$2,0),FALSE),""))))</f>
        <v>11344007</v>
      </c>
      <c r="P457" s="6"/>
      <c r="Q457" s="9" t="s">
        <v>15</v>
      </c>
    </row>
    <row r="458" spans="1:18" x14ac:dyDescent="0.25">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f t="shared" si="43"/>
        <v>0.28740465768369938</v>
      </c>
      <c r="L458" s="12">
        <f t="shared" si="43"/>
        <v>0.35590959910756276</v>
      </c>
      <c r="M458" s="12">
        <f t="shared" si="43"/>
        <v>0.3414253713986109</v>
      </c>
      <c r="N458" s="12">
        <f>+N457/N$402</f>
        <v>0.39960111046695335</v>
      </c>
      <c r="O458" s="12">
        <f>+O457/O$402</f>
        <v>0.37185760196575662</v>
      </c>
      <c r="P458" s="6"/>
      <c r="Q458" s="11" t="s">
        <v>1424</v>
      </c>
    </row>
    <row r="459" spans="1:18" x14ac:dyDescent="0.25">
      <c r="B459" s="187" t="s">
        <v>18</v>
      </c>
      <c r="C459" s="187"/>
      <c r="D459" s="187"/>
      <c r="E459" s="187"/>
      <c r="F459" s="187"/>
      <c r="G459" s="187"/>
      <c r="H459" s="187"/>
      <c r="I459" s="187"/>
      <c r="J459" s="187"/>
      <c r="K459" s="187"/>
      <c r="L459" s="187"/>
      <c r="M459" s="187"/>
      <c r="N459" s="187"/>
      <c r="O459" s="187"/>
      <c r="P459" s="6"/>
      <c r="Q459" s="15"/>
    </row>
    <row r="460" spans="1:18" x14ac:dyDescent="0.25">
      <c r="B460" s="187" t="s">
        <v>856</v>
      </c>
      <c r="C460" s="187"/>
      <c r="D460" s="187"/>
      <c r="E460" s="187"/>
      <c r="F460" s="187"/>
      <c r="G460" s="187"/>
      <c r="H460" s="187"/>
      <c r="I460" s="187"/>
      <c r="J460" s="187"/>
      <c r="K460" s="187"/>
      <c r="L460" s="187"/>
      <c r="M460" s="187"/>
      <c r="N460" s="187"/>
      <c r="O460" s="187"/>
      <c r="P460" s="6"/>
      <c r="Q460" s="9"/>
    </row>
    <row r="461" spans="1:18" x14ac:dyDescent="0.25">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f t="shared" si="44"/>
        <v>4909470.55</v>
      </c>
      <c r="M461" s="7">
        <f t="shared" si="44"/>
        <v>4543278.0199999996</v>
      </c>
      <c r="N461" s="7">
        <f t="shared" si="44"/>
        <v>6109946</v>
      </c>
      <c r="O461" s="7">
        <f t="shared" si="44"/>
        <v>8317848</v>
      </c>
      <c r="P461" s="17"/>
      <c r="Q461" s="9" t="s">
        <v>12</v>
      </c>
      <c r="R461" s="88"/>
    </row>
    <row r="462" spans="1:18" x14ac:dyDescent="0.25">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f t="shared" si="44"/>
        <v>4442827.68</v>
      </c>
      <c r="M462" s="7">
        <f t="shared" si="44"/>
        <v>4571620.0999999996</v>
      </c>
      <c r="N462" s="7">
        <f t="shared" si="44"/>
        <v>6365840</v>
      </c>
      <c r="O462" s="7" t="str">
        <f t="shared" si="44"/>
        <v/>
      </c>
      <c r="P462" s="17"/>
      <c r="Q462" s="9" t="s">
        <v>13</v>
      </c>
    </row>
    <row r="463" spans="1:18" x14ac:dyDescent="0.25">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f t="shared" si="44"/>
        <v>4086349.55</v>
      </c>
      <c r="M463" s="7">
        <f t="shared" si="44"/>
        <v>4707373.22</v>
      </c>
      <c r="N463" s="7">
        <f t="shared" si="44"/>
        <v>6034604</v>
      </c>
      <c r="O463" s="7" t="str">
        <f t="shared" si="44"/>
        <v/>
      </c>
      <c r="P463" s="17"/>
      <c r="Q463" s="9" t="s">
        <v>14</v>
      </c>
    </row>
    <row r="464" spans="1:18" x14ac:dyDescent="0.25">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f t="shared" si="44"/>
        <v>4573324.03</v>
      </c>
      <c r="L464" s="18">
        <f t="shared" si="44"/>
        <v>4291702.07</v>
      </c>
      <c r="M464" s="18">
        <f t="shared" si="44"/>
        <v>4795487.24</v>
      </c>
      <c r="N464" s="18">
        <f t="shared" si="44"/>
        <v>7274212.5499999998</v>
      </c>
      <c r="O464" s="18" t="str">
        <f t="shared" si="44"/>
        <v/>
      </c>
      <c r="P464" s="17"/>
      <c r="Q464" s="9" t="s">
        <v>19</v>
      </c>
    </row>
    <row r="465" spans="1:17" x14ac:dyDescent="0.25">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4573324.03</v>
      </c>
      <c r="L465" s="16">
        <f t="shared" si="45"/>
        <v>17730349.850000001</v>
      </c>
      <c r="M465" s="16">
        <f t="shared" si="45"/>
        <v>18617758.579999998</v>
      </c>
      <c r="N465" s="16">
        <f>IF(N462="",N461*4,IF(N463="",(N462+N461)*2,IF(N464="",((N463+N462+N461)/3)*4,SUM(N461:N464))))</f>
        <v>25784602.550000001</v>
      </c>
      <c r="O465" s="16">
        <f>IF(O462="",O461*4,IF(O463="",(O462+O461)*2,IF(O464="",((O463+O462+O461)/3)*4,SUM(O461:O464))))</f>
        <v>33271392</v>
      </c>
      <c r="P465" s="6"/>
      <c r="Q465" s="9" t="s">
        <v>15</v>
      </c>
    </row>
    <row r="466" spans="1:17" s="87" customFormat="1" x14ac:dyDescent="0.25">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f t="shared" si="46"/>
        <v>2.8769065418703779</v>
      </c>
      <c r="M466" s="20">
        <f t="shared" si="46"/>
        <v>5.0050266210623917E-2</v>
      </c>
      <c r="N466" s="12">
        <f>N465/M465-1</f>
        <v>0.38494665935237427</v>
      </c>
      <c r="O466" s="12">
        <f>O465/N465-1</f>
        <v>0.29035892391523399</v>
      </c>
      <c r="P466" s="17"/>
      <c r="Q466" s="14" t="s">
        <v>20</v>
      </c>
    </row>
    <row r="467" spans="1:17" x14ac:dyDescent="0.25">
      <c r="B467" s="187" t="s">
        <v>775</v>
      </c>
      <c r="C467" s="187"/>
      <c r="D467" s="187"/>
      <c r="E467" s="187"/>
      <c r="F467" s="187"/>
      <c r="G467" s="187"/>
      <c r="H467" s="187"/>
      <c r="I467" s="187"/>
      <c r="J467" s="187"/>
      <c r="K467" s="187"/>
      <c r="L467" s="187"/>
      <c r="M467" s="187"/>
      <c r="N467" s="187"/>
      <c r="O467" s="187"/>
      <c r="P467" s="6"/>
      <c r="Q467" s="9"/>
    </row>
    <row r="468" spans="1:17" x14ac:dyDescent="0.25">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f t="shared" si="47"/>
        <v>70767.67</v>
      </c>
      <c r="M468" s="7">
        <f t="shared" si="47"/>
        <v>78510.820000000007</v>
      </c>
      <c r="N468" s="7">
        <f t="shared" si="47"/>
        <v>22087</v>
      </c>
      <c r="O468" s="7">
        <f t="shared" si="47"/>
        <v>42055</v>
      </c>
      <c r="P468" s="6"/>
      <c r="Q468" s="9" t="s">
        <v>12</v>
      </c>
    </row>
    <row r="469" spans="1:17" x14ac:dyDescent="0.25">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f t="shared" si="47"/>
        <v>67776.259999999995</v>
      </c>
      <c r="M469" s="7">
        <f t="shared" si="47"/>
        <v>68695.320000000007</v>
      </c>
      <c r="N469" s="7">
        <f t="shared" si="47"/>
        <v>31572</v>
      </c>
      <c r="O469" s="7" t="str">
        <f t="shared" si="47"/>
        <v/>
      </c>
      <c r="P469" s="6"/>
      <c r="Q469" s="9" t="s">
        <v>13</v>
      </c>
    </row>
    <row r="470" spans="1:17" x14ac:dyDescent="0.25">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f t="shared" si="47"/>
        <v>63051.39</v>
      </c>
      <c r="M470" s="7">
        <f t="shared" si="47"/>
        <v>72179.19</v>
      </c>
      <c r="N470" s="7">
        <f t="shared" si="47"/>
        <v>28174</v>
      </c>
      <c r="O470" s="7" t="str">
        <f t="shared" si="47"/>
        <v/>
      </c>
      <c r="P470" s="6"/>
      <c r="Q470" s="9" t="s">
        <v>14</v>
      </c>
    </row>
    <row r="471" spans="1:17" x14ac:dyDescent="0.25">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f t="shared" si="47"/>
        <v>60469.57</v>
      </c>
      <c r="L471" s="18">
        <f t="shared" si="47"/>
        <v>43372.97</v>
      </c>
      <c r="M471" s="18">
        <f t="shared" si="47"/>
        <v>87677.91</v>
      </c>
      <c r="N471" s="18">
        <f t="shared" si="47"/>
        <v>51345.38</v>
      </c>
      <c r="O471" s="18" t="str">
        <f t="shared" si="47"/>
        <v/>
      </c>
      <c r="P471" s="6"/>
      <c r="Q471" s="9" t="s">
        <v>19</v>
      </c>
    </row>
    <row r="472" spans="1:17" x14ac:dyDescent="0.25">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60469.57</v>
      </c>
      <c r="L472" s="112">
        <f t="shared" si="48"/>
        <v>244968.29</v>
      </c>
      <c r="M472" s="112">
        <f t="shared" si="48"/>
        <v>307063.24</v>
      </c>
      <c r="N472" s="112">
        <f>IF(N469="",N468*4,IF(N470="",(N469+N468)*2,IF(N471="",((N470+N469+N468)/3)*4,SUM(N468:N471))))</f>
        <v>133178.38</v>
      </c>
      <c r="O472" s="112">
        <f>IF(O469="",O468*4,IF(O470="",(O469+O468)*2,IF(O471="",((O470+O469+O468)/3)*4,SUM(O468:O471))))</f>
        <v>168220</v>
      </c>
      <c r="P472" s="6"/>
      <c r="Q472" s="9" t="s">
        <v>15</v>
      </c>
    </row>
    <row r="473" spans="1:17" x14ac:dyDescent="0.25">
      <c r="B473" s="187" t="s">
        <v>857</v>
      </c>
      <c r="C473" s="187"/>
      <c r="D473" s="187"/>
      <c r="E473" s="187"/>
      <c r="F473" s="187"/>
      <c r="G473" s="187"/>
      <c r="H473" s="187"/>
      <c r="I473" s="187"/>
      <c r="J473" s="187"/>
      <c r="K473" s="187"/>
      <c r="L473" s="187"/>
      <c r="M473" s="187"/>
      <c r="N473" s="187"/>
      <c r="O473" s="187"/>
      <c r="P473" s="6"/>
      <c r="Q473" s="9"/>
    </row>
    <row r="474" spans="1:17" x14ac:dyDescent="0.25">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f t="shared" si="49"/>
        <v>0</v>
      </c>
      <c r="M474" s="7">
        <f t="shared" si="49"/>
        <v>0</v>
      </c>
      <c r="N474" s="7">
        <f t="shared" si="49"/>
        <v>7255</v>
      </c>
      <c r="O474" s="7">
        <f t="shared" si="49"/>
        <v>3967</v>
      </c>
      <c r="P474" s="6"/>
      <c r="Q474" s="9" t="s">
        <v>12</v>
      </c>
    </row>
    <row r="475" spans="1:17" x14ac:dyDescent="0.25">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f t="shared" si="49"/>
        <v>0</v>
      </c>
      <c r="M475" s="7">
        <f t="shared" si="49"/>
        <v>0</v>
      </c>
      <c r="N475" s="7">
        <f t="shared" si="49"/>
        <v>3596</v>
      </c>
      <c r="O475" s="7" t="str">
        <f t="shared" si="49"/>
        <v/>
      </c>
      <c r="P475" s="6"/>
      <c r="Q475" s="9" t="s">
        <v>13</v>
      </c>
    </row>
    <row r="476" spans="1:17" x14ac:dyDescent="0.25">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f t="shared" si="49"/>
        <v>0</v>
      </c>
      <c r="M476" s="7">
        <f t="shared" si="49"/>
        <v>0</v>
      </c>
      <c r="N476" s="7">
        <f t="shared" si="49"/>
        <v>1905</v>
      </c>
      <c r="O476" s="7" t="str">
        <f t="shared" si="49"/>
        <v/>
      </c>
      <c r="P476" s="6"/>
      <c r="Q476" s="9" t="s">
        <v>14</v>
      </c>
    </row>
    <row r="477" spans="1:17" x14ac:dyDescent="0.25">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f t="shared" si="49"/>
        <v>0</v>
      </c>
      <c r="L477" s="18">
        <f t="shared" si="49"/>
        <v>0</v>
      </c>
      <c r="M477" s="18">
        <f t="shared" si="49"/>
        <v>0</v>
      </c>
      <c r="N477" s="18">
        <f t="shared" si="49"/>
        <v>6590.93</v>
      </c>
      <c r="O477" s="18" t="str">
        <f t="shared" si="49"/>
        <v/>
      </c>
      <c r="P477" s="6"/>
      <c r="Q477" s="9" t="s">
        <v>19</v>
      </c>
    </row>
    <row r="478" spans="1:17" x14ac:dyDescent="0.25">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19346.93</v>
      </c>
      <c r="O478" s="112">
        <f>IF(O475="",O474*4,IF(O476="",(O475+O474)*2,IF(O477="",((O476+O475+O474)/3)*4,SUM(O474:O477))))</f>
        <v>15868</v>
      </c>
      <c r="P478" s="6"/>
      <c r="Q478" s="9" t="s">
        <v>15</v>
      </c>
    </row>
    <row r="479" spans="1:17" x14ac:dyDescent="0.25">
      <c r="B479" s="187" t="s">
        <v>865</v>
      </c>
      <c r="C479" s="187"/>
      <c r="D479" s="187"/>
      <c r="E479" s="187"/>
      <c r="F479" s="187"/>
      <c r="G479" s="187"/>
      <c r="H479" s="187"/>
      <c r="I479" s="187"/>
      <c r="J479" s="187"/>
      <c r="K479" s="187"/>
      <c r="L479" s="187"/>
      <c r="M479" s="187"/>
      <c r="N479" s="187"/>
      <c r="O479" s="187"/>
      <c r="P479" s="6"/>
      <c r="Q479" s="9"/>
    </row>
    <row r="480" spans="1:17" x14ac:dyDescent="0.25">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25">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25">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25">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25">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87"/>
      <c r="P485" s="6"/>
      <c r="Q485" s="9"/>
    </row>
    <row r="486" spans="2:17" x14ac:dyDescent="0.25">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25">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25">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25">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25">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87"/>
      <c r="P491" s="6"/>
      <c r="Q491" s="9"/>
    </row>
    <row r="492" spans="2:17" s="2" customFormat="1" x14ac:dyDescent="0.25">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f t="shared" si="55"/>
        <v>4980238.2300000004</v>
      </c>
      <c r="M492" s="7">
        <f t="shared" si="55"/>
        <v>4621788.83</v>
      </c>
      <c r="N492" s="7">
        <f t="shared" si="55"/>
        <v>6139288</v>
      </c>
      <c r="O492" s="7">
        <f t="shared" si="55"/>
        <v>8363870</v>
      </c>
      <c r="P492" s="6"/>
      <c r="Q492" s="9" t="s">
        <v>12</v>
      </c>
    </row>
    <row r="493" spans="2:17" s="2" customFormat="1" x14ac:dyDescent="0.25">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f t="shared" si="55"/>
        <v>4510603.93</v>
      </c>
      <c r="M493" s="7">
        <f t="shared" si="55"/>
        <v>4640315.41</v>
      </c>
      <c r="N493" s="7">
        <f t="shared" si="55"/>
        <v>6401008</v>
      </c>
      <c r="O493" s="7" t="str">
        <f t="shared" si="55"/>
        <v/>
      </c>
      <c r="P493" s="6"/>
      <c r="Q493" s="9" t="s">
        <v>13</v>
      </c>
    </row>
    <row r="494" spans="2:17" s="2" customFormat="1" x14ac:dyDescent="0.25">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f t="shared" si="55"/>
        <v>4149400.94</v>
      </c>
      <c r="M494" s="7">
        <f t="shared" si="55"/>
        <v>4779552.41</v>
      </c>
      <c r="N494" s="7">
        <f t="shared" si="55"/>
        <v>6064683</v>
      </c>
      <c r="O494" s="7" t="str">
        <f t="shared" si="55"/>
        <v/>
      </c>
      <c r="P494" s="6"/>
      <c r="Q494" s="9" t="s">
        <v>14</v>
      </c>
    </row>
    <row r="495" spans="2:17" s="2" customFormat="1" x14ac:dyDescent="0.25">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f t="shared" si="55"/>
        <v>4633793.59</v>
      </c>
      <c r="L495" s="7">
        <f t="shared" si="55"/>
        <v>4335075.04</v>
      </c>
      <c r="M495" s="7">
        <f t="shared" si="55"/>
        <v>4883165.1500000004</v>
      </c>
      <c r="N495" s="7">
        <f t="shared" si="55"/>
        <v>7332148.8600000003</v>
      </c>
      <c r="O495" s="7" t="str">
        <f t="shared" si="55"/>
        <v/>
      </c>
      <c r="P495" s="6"/>
      <c r="Q495" s="9" t="s">
        <v>19</v>
      </c>
    </row>
    <row r="496" spans="2:17" s="2" customFormat="1" x14ac:dyDescent="0.25">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4633793.59</v>
      </c>
      <c r="L496" s="16">
        <f t="shared" si="56"/>
        <v>17975318.140000001</v>
      </c>
      <c r="M496" s="16">
        <f t="shared" si="56"/>
        <v>18924821.800000001</v>
      </c>
      <c r="N496" s="16">
        <f>IF(N493="",N492*4,IF(N494="",(N493+N492)*2,IF(N495="",((N494+N493+N492)/3)*4,SUM(N492:N495))))</f>
        <v>25937127.859999999</v>
      </c>
      <c r="O496" s="16">
        <f>IF(O493="",O492*4,IF(O494="",(O493+O492)*2,IF(O495="",((O494+O493+O492)/3)*4,SUM(O492:O495))))</f>
        <v>33455480</v>
      </c>
      <c r="P496" s="6"/>
      <c r="Q496" s="9" t="s">
        <v>15</v>
      </c>
    </row>
    <row r="497" spans="1:17" x14ac:dyDescent="0.25">
      <c r="B497" s="204" t="s">
        <v>21</v>
      </c>
      <c r="C497" s="204"/>
      <c r="D497" s="204"/>
      <c r="E497" s="204"/>
      <c r="F497" s="204"/>
      <c r="G497" s="204"/>
      <c r="H497" s="204"/>
      <c r="I497" s="204"/>
      <c r="J497" s="204"/>
      <c r="K497" s="204"/>
      <c r="L497" s="204"/>
      <c r="M497" s="204"/>
      <c r="N497" s="204"/>
      <c r="O497" s="204"/>
      <c r="P497" s="6"/>
      <c r="Q497" s="9"/>
    </row>
    <row r="498" spans="1:17" x14ac:dyDescent="0.25">
      <c r="B498" s="205" t="s">
        <v>860</v>
      </c>
      <c r="C498" s="205"/>
      <c r="D498" s="205"/>
      <c r="E498" s="205"/>
      <c r="F498" s="205"/>
      <c r="G498" s="205"/>
      <c r="H498" s="205"/>
      <c r="I498" s="205"/>
      <c r="J498" s="205"/>
      <c r="K498" s="205"/>
      <c r="L498" s="205"/>
      <c r="M498" s="205"/>
      <c r="N498" s="205"/>
      <c r="O498" s="205"/>
      <c r="P498" s="6"/>
      <c r="Q498" s="9"/>
    </row>
    <row r="499" spans="1:17" x14ac:dyDescent="0.25">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f t="shared" si="57"/>
        <v>4139243.93</v>
      </c>
      <c r="M499" s="7">
        <f t="shared" si="57"/>
        <v>3871547.25</v>
      </c>
      <c r="N499" s="7">
        <f t="shared" si="57"/>
        <v>4786044</v>
      </c>
      <c r="O499" s="7">
        <f t="shared" si="57"/>
        <v>6852900</v>
      </c>
      <c r="P499" s="6"/>
      <c r="Q499" s="9" t="s">
        <v>12</v>
      </c>
    </row>
    <row r="500" spans="1:17" x14ac:dyDescent="0.25">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f t="shared" si="57"/>
        <v>3736523.62</v>
      </c>
      <c r="M500" s="7">
        <f t="shared" si="57"/>
        <v>3926688.12</v>
      </c>
      <c r="N500" s="7">
        <f t="shared" si="57"/>
        <v>4921029</v>
      </c>
      <c r="O500" s="7" t="str">
        <f t="shared" si="57"/>
        <v/>
      </c>
      <c r="P500" s="6"/>
      <c r="Q500" s="9" t="s">
        <v>13</v>
      </c>
    </row>
    <row r="501" spans="1:17" x14ac:dyDescent="0.25">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f t="shared" si="57"/>
        <v>3442030.32</v>
      </c>
      <c r="M501" s="7">
        <f t="shared" si="57"/>
        <v>3951180.13</v>
      </c>
      <c r="N501" s="7">
        <f t="shared" si="57"/>
        <v>4850971</v>
      </c>
      <c r="O501" s="7" t="str">
        <f t="shared" si="57"/>
        <v/>
      </c>
      <c r="P501" s="6"/>
      <c r="Q501" s="9" t="s">
        <v>14</v>
      </c>
    </row>
    <row r="502" spans="1:17" x14ac:dyDescent="0.25">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f t="shared" si="57"/>
        <v>3940216.66</v>
      </c>
      <c r="L502" s="18">
        <f t="shared" si="57"/>
        <v>3592944.68</v>
      </c>
      <c r="M502" s="18">
        <f t="shared" si="57"/>
        <v>3987882.85</v>
      </c>
      <c r="N502" s="18">
        <f t="shared" si="57"/>
        <v>6019969.8200000003</v>
      </c>
      <c r="O502" s="18" t="str">
        <f t="shared" si="57"/>
        <v/>
      </c>
      <c r="P502" s="6"/>
      <c r="Q502" s="9" t="s">
        <v>19</v>
      </c>
    </row>
    <row r="503" spans="1:17" x14ac:dyDescent="0.25">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3940216.66</v>
      </c>
      <c r="L503" s="18">
        <f t="shared" si="58"/>
        <v>14910742.550000001</v>
      </c>
      <c r="M503" s="18">
        <f t="shared" si="58"/>
        <v>15737298.35</v>
      </c>
      <c r="N503" s="18">
        <f>IF(N500="",N499*4,IF(N501="",(N500+N499)*2,IF(N502="",((N501+N500+N499)/3)*4,SUM(N499:N502))))</f>
        <v>20578013.82</v>
      </c>
      <c r="O503" s="18">
        <f>IF(O500="",O499*4,IF(O501="",(O500+O499)*2,IF(O502="",((O501+O500+O499)/3)*4,SUM(O499:O502))))</f>
        <v>27411600</v>
      </c>
      <c r="P503" s="6"/>
      <c r="Q503" s="9" t="s">
        <v>15</v>
      </c>
    </row>
    <row r="504" spans="1:17" x14ac:dyDescent="0.25">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f t="shared" si="59"/>
        <v>0.86156516226557422</v>
      </c>
      <c r="L504" s="22">
        <f t="shared" si="59"/>
        <v>0.84097283337023376</v>
      </c>
      <c r="M504" s="22">
        <f t="shared" si="59"/>
        <v>0.84528426353673347</v>
      </c>
      <c r="N504" s="23">
        <f t="shared" si="59"/>
        <v>0.79807372559248546</v>
      </c>
      <c r="O504" s="23">
        <f t="shared" si="59"/>
        <v>0.82387896484763845</v>
      </c>
      <c r="P504" s="6"/>
      <c r="Q504" s="11" t="s">
        <v>1424</v>
      </c>
    </row>
    <row r="505" spans="1:17" s="87" customFormat="1" x14ac:dyDescent="0.25">
      <c r="A505" s="86"/>
      <c r="B505" s="19"/>
      <c r="C505" s="12" t="e">
        <f t="shared" ref="C505:M505" si="60">C503/B503-1</f>
        <v>#DIV/0!</v>
      </c>
      <c r="D505" s="12" t="e">
        <f t="shared" si="60"/>
        <v>#DIV/0!</v>
      </c>
      <c r="E505" s="12" t="e">
        <f t="shared" si="60"/>
        <v>#DIV/0!</v>
      </c>
      <c r="F505" s="12" t="e">
        <f t="shared" si="60"/>
        <v>#DIV/0!</v>
      </c>
      <c r="G505" s="12" t="e">
        <f t="shared" si="60"/>
        <v>#DIV/0!</v>
      </c>
      <c r="H505" s="12" t="e">
        <f t="shared" si="60"/>
        <v>#DIV/0!</v>
      </c>
      <c r="I505" s="12" t="e">
        <f t="shared" si="60"/>
        <v>#DIV/0!</v>
      </c>
      <c r="J505" s="12" t="e">
        <f t="shared" si="60"/>
        <v>#DIV/0!</v>
      </c>
      <c r="K505" s="12" t="e">
        <f t="shared" si="60"/>
        <v>#DIV/0!</v>
      </c>
      <c r="L505" s="12">
        <f t="shared" si="60"/>
        <v>2.7842443288385059</v>
      </c>
      <c r="M505" s="12">
        <f t="shared" si="60"/>
        <v>5.5433577317046456E-2</v>
      </c>
      <c r="N505" s="12">
        <f>N503/M503-1</f>
        <v>0.30759507523729446</v>
      </c>
      <c r="O505" s="12">
        <f>O503/N503-1</f>
        <v>0.33208191226688566</v>
      </c>
      <c r="P505" s="17"/>
      <c r="Q505" s="14" t="s">
        <v>20</v>
      </c>
    </row>
    <row r="506" spans="1:17" x14ac:dyDescent="0.25">
      <c r="B506" s="203" t="s">
        <v>22</v>
      </c>
      <c r="C506" s="203"/>
      <c r="D506" s="203"/>
      <c r="E506" s="203"/>
      <c r="F506" s="203"/>
      <c r="G506" s="203"/>
      <c r="H506" s="203"/>
      <c r="I506" s="203"/>
      <c r="J506" s="203"/>
      <c r="K506" s="203"/>
      <c r="L506" s="203"/>
      <c r="M506" s="203"/>
      <c r="N506" s="203"/>
      <c r="O506" s="203"/>
      <c r="P506" s="6"/>
      <c r="Q506" s="9"/>
    </row>
    <row r="507" spans="1:17" x14ac:dyDescent="0.25">
      <c r="B507" s="7" t="str">
        <f t="shared" ref="B507:O511" si="61">IFERROR(B461-B499,"")</f>
        <v/>
      </c>
      <c r="C507" s="7" t="str">
        <f t="shared" si="61"/>
        <v/>
      </c>
      <c r="D507" s="7" t="str">
        <f t="shared" si="61"/>
        <v/>
      </c>
      <c r="E507" s="7" t="str">
        <f t="shared" si="61"/>
        <v/>
      </c>
      <c r="F507" s="7" t="str">
        <f t="shared" si="61"/>
        <v/>
      </c>
      <c r="G507" s="7" t="str">
        <f t="shared" si="61"/>
        <v/>
      </c>
      <c r="H507" s="7" t="str">
        <f t="shared" si="61"/>
        <v/>
      </c>
      <c r="I507" s="7" t="str">
        <f t="shared" si="61"/>
        <v/>
      </c>
      <c r="J507" s="7" t="str">
        <f t="shared" si="61"/>
        <v/>
      </c>
      <c r="K507" s="7" t="str">
        <f t="shared" si="61"/>
        <v/>
      </c>
      <c r="L507" s="7">
        <f t="shared" si="61"/>
        <v>770226.61999999965</v>
      </c>
      <c r="M507" s="7">
        <f t="shared" si="61"/>
        <v>671730.76999999955</v>
      </c>
      <c r="N507" s="7">
        <f t="shared" si="61"/>
        <v>1323902</v>
      </c>
      <c r="O507" s="7">
        <f t="shared" si="61"/>
        <v>1464948</v>
      </c>
      <c r="P507" s="6"/>
      <c r="Q507" s="9" t="s">
        <v>12</v>
      </c>
    </row>
    <row r="508" spans="1:17" x14ac:dyDescent="0.25">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f t="shared" si="61"/>
        <v>706304.05999999959</v>
      </c>
      <c r="M508" s="7">
        <f t="shared" si="61"/>
        <v>644931.97999999952</v>
      </c>
      <c r="N508" s="7">
        <f t="shared" si="61"/>
        <v>1444811</v>
      </c>
      <c r="O508" s="7" t="str">
        <f t="shared" si="61"/>
        <v/>
      </c>
      <c r="P508" s="6"/>
      <c r="Q508" s="9" t="s">
        <v>13</v>
      </c>
    </row>
    <row r="509" spans="1:17" x14ac:dyDescent="0.25">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f t="shared" si="61"/>
        <v>644319.23</v>
      </c>
      <c r="M509" s="7">
        <f t="shared" si="61"/>
        <v>756193.08999999985</v>
      </c>
      <c r="N509" s="7">
        <f t="shared" si="61"/>
        <v>1183633</v>
      </c>
      <c r="O509" s="7" t="str">
        <f t="shared" si="61"/>
        <v/>
      </c>
      <c r="P509" s="6"/>
      <c r="Q509" s="9" t="s">
        <v>14</v>
      </c>
    </row>
    <row r="510" spans="1:17" x14ac:dyDescent="0.25">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f t="shared" si="61"/>
        <v>633107.37000000011</v>
      </c>
      <c r="L510" s="18">
        <f t="shared" si="61"/>
        <v>698757.39000000013</v>
      </c>
      <c r="M510" s="18">
        <f t="shared" si="61"/>
        <v>807604.39000000013</v>
      </c>
      <c r="N510" s="18">
        <f t="shared" si="61"/>
        <v>1254242.7299999995</v>
      </c>
      <c r="O510" s="18" t="str">
        <f t="shared" si="61"/>
        <v/>
      </c>
      <c r="P510" s="6"/>
      <c r="Q510" s="9" t="s">
        <v>19</v>
      </c>
    </row>
    <row r="511" spans="1:17" x14ac:dyDescent="0.25">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633107.37000000011</v>
      </c>
      <c r="L511" s="16">
        <f t="shared" si="61"/>
        <v>2819607.3000000007</v>
      </c>
      <c r="M511" s="16">
        <f t="shared" si="61"/>
        <v>2880460.2299999986</v>
      </c>
      <c r="N511" s="16">
        <f t="shared" si="61"/>
        <v>5206588.7300000004</v>
      </c>
      <c r="O511" s="16">
        <f t="shared" si="61"/>
        <v>5859792</v>
      </c>
      <c r="P511" s="6"/>
      <c r="Q511" s="9" t="s">
        <v>15</v>
      </c>
    </row>
    <row r="512" spans="1:17" x14ac:dyDescent="0.25">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f t="shared" si="62"/>
        <v>0.13843483773442575</v>
      </c>
      <c r="L512" s="10">
        <f t="shared" si="62"/>
        <v>0.15902716662976621</v>
      </c>
      <c r="M512" s="10">
        <f t="shared" si="62"/>
        <v>0.1547157364632665</v>
      </c>
      <c r="N512" s="10">
        <f t="shared" si="62"/>
        <v>0.20192627440751459</v>
      </c>
      <c r="O512" s="10">
        <f t="shared" si="62"/>
        <v>0.17612103515236152</v>
      </c>
      <c r="P512" s="6"/>
      <c r="Q512" s="24" t="s">
        <v>23</v>
      </c>
    </row>
    <row r="513" spans="1:17" s="87" customFormat="1" x14ac:dyDescent="0.25">
      <c r="A513" s="86"/>
      <c r="B513" s="19"/>
      <c r="C513" s="12" t="e">
        <f t="shared" ref="C513:M513" si="63">C511/B511-1</f>
        <v>#DIV/0!</v>
      </c>
      <c r="D513" s="12" t="e">
        <f t="shared" si="63"/>
        <v>#DIV/0!</v>
      </c>
      <c r="E513" s="12" t="e">
        <f t="shared" si="63"/>
        <v>#DIV/0!</v>
      </c>
      <c r="F513" s="12" t="e">
        <f t="shared" si="63"/>
        <v>#DIV/0!</v>
      </c>
      <c r="G513" s="12" t="e">
        <f t="shared" si="63"/>
        <v>#DIV/0!</v>
      </c>
      <c r="H513" s="12" t="e">
        <f t="shared" si="63"/>
        <v>#DIV/0!</v>
      </c>
      <c r="I513" s="12" t="e">
        <f t="shared" si="63"/>
        <v>#DIV/0!</v>
      </c>
      <c r="J513" s="12" t="e">
        <f t="shared" si="63"/>
        <v>#DIV/0!</v>
      </c>
      <c r="K513" s="12" t="e">
        <f t="shared" si="63"/>
        <v>#DIV/0!</v>
      </c>
      <c r="L513" s="12">
        <f t="shared" si="63"/>
        <v>3.4536005006544155</v>
      </c>
      <c r="M513" s="12">
        <f t="shared" si="63"/>
        <v>2.158205860794804E-2</v>
      </c>
      <c r="N513" s="12">
        <f>N511/M511-1</f>
        <v>0.80755445805964254</v>
      </c>
      <c r="O513" s="12">
        <f>O511/N511-1</f>
        <v>0.12545705141569718</v>
      </c>
      <c r="P513" s="17"/>
      <c r="Q513" s="14" t="s">
        <v>20</v>
      </c>
    </row>
    <row r="514" spans="1:17" x14ac:dyDescent="0.25">
      <c r="B514" s="204" t="s">
        <v>24</v>
      </c>
      <c r="C514" s="204"/>
      <c r="D514" s="204"/>
      <c r="E514" s="204"/>
      <c r="F514" s="204"/>
      <c r="G514" s="204"/>
      <c r="H514" s="204"/>
      <c r="I514" s="204"/>
      <c r="J514" s="204"/>
      <c r="K514" s="204"/>
      <c r="L514" s="204"/>
      <c r="M514" s="204"/>
      <c r="N514" s="204"/>
      <c r="O514" s="204"/>
      <c r="P514" s="6"/>
      <c r="Q514" s="3"/>
    </row>
    <row r="515" spans="1:17" x14ac:dyDescent="0.25">
      <c r="B515" s="205" t="s">
        <v>862</v>
      </c>
      <c r="C515" s="205"/>
      <c r="D515" s="205"/>
      <c r="E515" s="205"/>
      <c r="F515" s="205"/>
      <c r="G515" s="205"/>
      <c r="H515" s="205"/>
      <c r="I515" s="205"/>
      <c r="J515" s="205"/>
      <c r="K515" s="205"/>
      <c r="L515" s="205"/>
      <c r="M515" s="205"/>
      <c r="N515" s="205"/>
      <c r="O515" s="205"/>
      <c r="P515" s="6"/>
      <c r="Q515" s="3"/>
    </row>
    <row r="516" spans="1:17" x14ac:dyDescent="0.25">
      <c r="B516" s="7" t="str">
        <f t="shared" ref="B516:O519" si="64">IFERROR(VLOOKUP($B$515,$130:$216,MATCH($Q516&amp;"/"&amp;B$348,$128:$128,0),FALSE),"")</f>
        <v/>
      </c>
      <c r="C516" s="7" t="str">
        <f t="shared" si="64"/>
        <v/>
      </c>
      <c r="D516" s="7" t="str">
        <f t="shared" si="64"/>
        <v/>
      </c>
      <c r="E516" s="7" t="str">
        <f t="shared" si="64"/>
        <v/>
      </c>
      <c r="F516" s="7" t="str">
        <f t="shared" si="64"/>
        <v/>
      </c>
      <c r="G516" s="7" t="str">
        <f t="shared" si="64"/>
        <v/>
      </c>
      <c r="H516" s="7" t="str">
        <f t="shared" si="64"/>
        <v/>
      </c>
      <c r="I516" s="7" t="str">
        <f t="shared" si="64"/>
        <v/>
      </c>
      <c r="J516" s="7" t="str">
        <f t="shared" si="64"/>
        <v/>
      </c>
      <c r="K516" s="7" t="str">
        <f t="shared" si="64"/>
        <v/>
      </c>
      <c r="L516" s="7">
        <f t="shared" si="64"/>
        <v>361335.43</v>
      </c>
      <c r="M516" s="7">
        <f t="shared" si="64"/>
        <v>365064.48</v>
      </c>
      <c r="N516" s="7">
        <f t="shared" si="64"/>
        <v>458858</v>
      </c>
      <c r="O516" s="7">
        <f t="shared" si="64"/>
        <v>644423</v>
      </c>
      <c r="P516" s="6"/>
      <c r="Q516" s="9" t="s">
        <v>12</v>
      </c>
    </row>
    <row r="517" spans="1:17" x14ac:dyDescent="0.25">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f t="shared" si="64"/>
        <v>358222.66</v>
      </c>
      <c r="M517" s="7">
        <f t="shared" si="64"/>
        <v>383664.76</v>
      </c>
      <c r="N517" s="7">
        <f t="shared" si="64"/>
        <v>525912</v>
      </c>
      <c r="O517" s="7" t="str">
        <f t="shared" si="64"/>
        <v/>
      </c>
      <c r="P517" s="6"/>
      <c r="Q517" s="9" t="s">
        <v>13</v>
      </c>
    </row>
    <row r="518" spans="1:17" x14ac:dyDescent="0.25">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f t="shared" si="64"/>
        <v>369921.77</v>
      </c>
      <c r="M518" s="7">
        <f t="shared" si="64"/>
        <v>422860.95</v>
      </c>
      <c r="N518" s="7">
        <f t="shared" si="64"/>
        <v>543548</v>
      </c>
      <c r="O518" s="7" t="str">
        <f t="shared" si="64"/>
        <v/>
      </c>
      <c r="P518" s="6"/>
      <c r="Q518" s="9" t="s">
        <v>14</v>
      </c>
    </row>
    <row r="519" spans="1:17" x14ac:dyDescent="0.25">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f t="shared" si="64"/>
        <v>384342.78</v>
      </c>
      <c r="L519" s="18">
        <f t="shared" si="64"/>
        <v>383867.25</v>
      </c>
      <c r="M519" s="18">
        <f t="shared" si="64"/>
        <v>423787.57</v>
      </c>
      <c r="N519" s="18">
        <f t="shared" si="64"/>
        <v>643634.34</v>
      </c>
      <c r="O519" s="18" t="str">
        <f t="shared" si="64"/>
        <v/>
      </c>
      <c r="P519" s="6"/>
      <c r="Q519" s="9" t="s">
        <v>19</v>
      </c>
    </row>
    <row r="520" spans="1:17" x14ac:dyDescent="0.25">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384342.78</v>
      </c>
      <c r="L520" s="18">
        <f t="shared" si="65"/>
        <v>1473347.1099999999</v>
      </c>
      <c r="M520" s="18">
        <f t="shared" si="65"/>
        <v>1595377.76</v>
      </c>
      <c r="N520" s="18">
        <f>IF(N517="",N516*4,IF(N518="",(N517+N516)*2,IF(N519="",((N518+N517+N516)/3)*4,SUM(N516:N519))))</f>
        <v>2171952.34</v>
      </c>
      <c r="O520" s="18">
        <f>IF(O517="",O516*4,IF(O518="",(O517+O516)*2,IF(O519="",((O518+O517+O516)/3)*4,SUM(O516:O519))))</f>
        <v>2577692</v>
      </c>
      <c r="P520" s="6"/>
      <c r="Q520" s="9" t="s">
        <v>15</v>
      </c>
    </row>
    <row r="521" spans="1:17" x14ac:dyDescent="0.25">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f t="shared" si="66"/>
        <v>8.2943439690537787E-2</v>
      </c>
      <c r="L521" s="10">
        <f t="shared" si="66"/>
        <v>8.1965008826263799E-2</v>
      </c>
      <c r="M521" s="10">
        <f t="shared" si="66"/>
        <v>8.4300807435554515E-2</v>
      </c>
      <c r="N521" s="10">
        <f>+N520/(N$465+N$472)</f>
        <v>8.3801632009550278E-2</v>
      </c>
      <c r="O521" s="10">
        <f>+O520/(O$465+O$472)</f>
        <v>7.7084985316217186E-2</v>
      </c>
      <c r="P521" s="6"/>
      <c r="Q521" s="11" t="s">
        <v>1424</v>
      </c>
    </row>
    <row r="522" spans="1:17" s="87" customFormat="1" x14ac:dyDescent="0.25">
      <c r="A522" s="86"/>
      <c r="B522" s="19"/>
      <c r="C522" s="12" t="e">
        <f t="shared" ref="C522:M522" si="67">C520/B520-1</f>
        <v>#DIV/0!</v>
      </c>
      <c r="D522" s="12" t="e">
        <f t="shared" si="67"/>
        <v>#DIV/0!</v>
      </c>
      <c r="E522" s="12" t="e">
        <f t="shared" si="67"/>
        <v>#DIV/0!</v>
      </c>
      <c r="F522" s="12" t="e">
        <f t="shared" si="67"/>
        <v>#DIV/0!</v>
      </c>
      <c r="G522" s="12" t="e">
        <f t="shared" si="67"/>
        <v>#DIV/0!</v>
      </c>
      <c r="H522" s="12" t="e">
        <f t="shared" si="67"/>
        <v>#DIV/0!</v>
      </c>
      <c r="I522" s="12" t="e">
        <f t="shared" si="67"/>
        <v>#DIV/0!</v>
      </c>
      <c r="J522" s="12" t="e">
        <f t="shared" si="67"/>
        <v>#DIV/0!</v>
      </c>
      <c r="K522" s="12" t="e">
        <f t="shared" si="67"/>
        <v>#DIV/0!</v>
      </c>
      <c r="L522" s="12">
        <f t="shared" si="67"/>
        <v>2.8334195064103969</v>
      </c>
      <c r="M522" s="12">
        <f t="shared" si="67"/>
        <v>8.2825458557420406E-2</v>
      </c>
      <c r="N522" s="12">
        <f>N520/M520-1</f>
        <v>0.36140317011815415</v>
      </c>
      <c r="O522" s="12">
        <f>O520/N520-1</f>
        <v>0.18680873080299731</v>
      </c>
      <c r="P522" s="17"/>
      <c r="Q522" s="14" t="s">
        <v>20</v>
      </c>
    </row>
    <row r="523" spans="1:17" x14ac:dyDescent="0.25">
      <c r="B523" s="205" t="s">
        <v>863</v>
      </c>
      <c r="C523" s="205"/>
      <c r="D523" s="205"/>
      <c r="E523" s="205"/>
      <c r="F523" s="205"/>
      <c r="G523" s="205"/>
      <c r="H523" s="205"/>
      <c r="I523" s="205"/>
      <c r="J523" s="205"/>
      <c r="K523" s="205"/>
      <c r="L523" s="205"/>
      <c r="M523" s="205"/>
      <c r="N523" s="205"/>
      <c r="O523" s="205"/>
      <c r="P523" s="6"/>
      <c r="Q523" s="3"/>
    </row>
    <row r="524" spans="1:17" x14ac:dyDescent="0.25">
      <c r="B524" s="7" t="str">
        <f t="shared" ref="B524:O527" si="68">IFERROR(VLOOKUP($B$523,$130:$216,MATCH($Q524&amp;"/"&amp;B$348,$128:$128,0),FALSE),"")</f>
        <v/>
      </c>
      <c r="C524" s="7" t="str">
        <f t="shared" si="68"/>
        <v/>
      </c>
      <c r="D524" s="7" t="str">
        <f t="shared" si="68"/>
        <v/>
      </c>
      <c r="E524" s="7" t="str">
        <f t="shared" si="68"/>
        <v/>
      </c>
      <c r="F524" s="7" t="str">
        <f t="shared" si="68"/>
        <v/>
      </c>
      <c r="G524" s="7" t="str">
        <f t="shared" si="68"/>
        <v/>
      </c>
      <c r="H524" s="7" t="str">
        <f t="shared" si="68"/>
        <v/>
      </c>
      <c r="I524" s="7" t="str">
        <f t="shared" si="68"/>
        <v/>
      </c>
      <c r="J524" s="7" t="str">
        <f t="shared" si="68"/>
        <v/>
      </c>
      <c r="K524" s="7" t="str">
        <f t="shared" si="68"/>
        <v/>
      </c>
      <c r="L524" s="7">
        <f t="shared" si="68"/>
        <v>92088.99</v>
      </c>
      <c r="M524" s="7">
        <f t="shared" si="68"/>
        <v>99053.440000000002</v>
      </c>
      <c r="N524" s="7">
        <f t="shared" si="68"/>
        <v>147040</v>
      </c>
      <c r="O524" s="7">
        <f t="shared" si="68"/>
        <v>229908</v>
      </c>
      <c r="P524" s="6"/>
      <c r="Q524" s="9" t="s">
        <v>12</v>
      </c>
    </row>
    <row r="525" spans="1:17" x14ac:dyDescent="0.25">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f t="shared" si="68"/>
        <v>97239.48</v>
      </c>
      <c r="M525" s="7">
        <f t="shared" si="68"/>
        <v>90801.57</v>
      </c>
      <c r="N525" s="7">
        <f t="shared" si="68"/>
        <v>148115</v>
      </c>
      <c r="O525" s="7" t="str">
        <f t="shared" si="68"/>
        <v/>
      </c>
      <c r="P525" s="6"/>
      <c r="Q525" s="9" t="s">
        <v>13</v>
      </c>
    </row>
    <row r="526" spans="1:17" x14ac:dyDescent="0.25">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f t="shared" si="68"/>
        <v>114404.84</v>
      </c>
      <c r="M526" s="7">
        <f t="shared" si="68"/>
        <v>112914.21</v>
      </c>
      <c r="N526" s="7">
        <f t="shared" si="68"/>
        <v>177312</v>
      </c>
      <c r="O526" s="7" t="str">
        <f t="shared" si="68"/>
        <v/>
      </c>
      <c r="P526" s="6"/>
      <c r="Q526" s="9" t="s">
        <v>14</v>
      </c>
    </row>
    <row r="527" spans="1:17" x14ac:dyDescent="0.25">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f t="shared" si="68"/>
        <v>92407.25</v>
      </c>
      <c r="L527" s="18">
        <f t="shared" si="68"/>
        <v>102004.28</v>
      </c>
      <c r="M527" s="18">
        <f t="shared" si="68"/>
        <v>139648.9</v>
      </c>
      <c r="N527" s="18">
        <f t="shared" si="68"/>
        <v>191125.93</v>
      </c>
      <c r="O527" s="18" t="str">
        <f t="shared" si="68"/>
        <v/>
      </c>
      <c r="P527" s="6"/>
      <c r="Q527" s="9" t="s">
        <v>19</v>
      </c>
    </row>
    <row r="528" spans="1:17" x14ac:dyDescent="0.25">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92407.25</v>
      </c>
      <c r="L528" s="18">
        <f t="shared" si="69"/>
        <v>405737.58999999997</v>
      </c>
      <c r="M528" s="18">
        <f t="shared" si="69"/>
        <v>442418.12</v>
      </c>
      <c r="N528" s="18">
        <f>IF(N525="",N524*4,IF(N526="",(N525+N524)*2,IF(N527="",((N526+N525+N524)/3)*4,SUM(N524:N527))))</f>
        <v>663592.92999999993</v>
      </c>
      <c r="O528" s="18">
        <f>IF(O525="",O524*4,IF(O526="",(O525+O524)*2,IF(O527="",((O526+O525+O524)/3)*4,SUM(O524:O527))))</f>
        <v>919632</v>
      </c>
      <c r="P528" s="6"/>
      <c r="Q528" s="9" t="s">
        <v>15</v>
      </c>
    </row>
    <row r="529" spans="1:17" x14ac:dyDescent="0.25">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f t="shared" si="70"/>
        <v>1.9942029787429458E-2</v>
      </c>
      <c r="L529" s="10">
        <f t="shared" si="70"/>
        <v>2.2571928176176356E-2</v>
      </c>
      <c r="M529" s="10">
        <f t="shared" si="70"/>
        <v>2.3377663695224163E-2</v>
      </c>
      <c r="N529" s="10">
        <f t="shared" si="70"/>
        <v>2.5603771086431509E-2</v>
      </c>
      <c r="O529" s="10">
        <f t="shared" si="70"/>
        <v>2.750127603155204E-2</v>
      </c>
      <c r="P529" s="6"/>
      <c r="Q529" s="11" t="s">
        <v>1424</v>
      </c>
    </row>
    <row r="530" spans="1:17" s="87" customFormat="1" x14ac:dyDescent="0.25">
      <c r="A530" s="86"/>
      <c r="B530" s="19"/>
      <c r="C530" s="12" t="e">
        <f t="shared" ref="C530:M530" si="71">C528/B528-1</f>
        <v>#DIV/0!</v>
      </c>
      <c r="D530" s="12" t="e">
        <f t="shared" si="71"/>
        <v>#DIV/0!</v>
      </c>
      <c r="E530" s="12" t="e">
        <f t="shared" si="71"/>
        <v>#DIV/0!</v>
      </c>
      <c r="F530" s="12" t="e">
        <f t="shared" si="71"/>
        <v>#DIV/0!</v>
      </c>
      <c r="G530" s="12" t="e">
        <f t="shared" si="71"/>
        <v>#DIV/0!</v>
      </c>
      <c r="H530" s="12" t="e">
        <f t="shared" si="71"/>
        <v>#DIV/0!</v>
      </c>
      <c r="I530" s="12" t="e">
        <f t="shared" si="71"/>
        <v>#DIV/0!</v>
      </c>
      <c r="J530" s="12" t="e">
        <f t="shared" si="71"/>
        <v>#DIV/0!</v>
      </c>
      <c r="K530" s="12" t="e">
        <f t="shared" si="71"/>
        <v>#DIV/0!</v>
      </c>
      <c r="L530" s="12">
        <f t="shared" si="71"/>
        <v>3.3907549461757593</v>
      </c>
      <c r="M530" s="12">
        <f t="shared" si="71"/>
        <v>9.0404564191353343E-2</v>
      </c>
      <c r="N530" s="12">
        <f>N528/M528-1</f>
        <v>0.49992258454513561</v>
      </c>
      <c r="O530" s="12">
        <f>O528/N528-1</f>
        <v>0.38583754953507432</v>
      </c>
      <c r="P530" s="17"/>
      <c r="Q530" s="14" t="s">
        <v>20</v>
      </c>
    </row>
    <row r="531" spans="1:17" x14ac:dyDescent="0.25">
      <c r="B531" s="204" t="s">
        <v>861</v>
      </c>
      <c r="C531" s="204"/>
      <c r="D531" s="204"/>
      <c r="E531" s="204"/>
      <c r="F531" s="204"/>
      <c r="G531" s="204"/>
      <c r="H531" s="204"/>
      <c r="I531" s="204"/>
      <c r="J531" s="204"/>
      <c r="K531" s="204"/>
      <c r="L531" s="204"/>
      <c r="M531" s="204"/>
      <c r="N531" s="204"/>
      <c r="O531" s="204"/>
      <c r="P531" s="6"/>
      <c r="Q531" s="3"/>
    </row>
    <row r="532" spans="1:17" x14ac:dyDescent="0.25">
      <c r="B532" s="7" t="str">
        <f t="shared" ref="B532:O535" si="72">IFERROR(VLOOKUP($B$531,$130:$216,MATCH($Q532&amp;"/"&amp;B$348,$128:$128,0),FALSE),"")</f>
        <v/>
      </c>
      <c r="C532" s="7" t="str">
        <f t="shared" si="72"/>
        <v/>
      </c>
      <c r="D532" s="7" t="str">
        <f t="shared" si="72"/>
        <v/>
      </c>
      <c r="E532" s="7" t="str">
        <f t="shared" si="72"/>
        <v/>
      </c>
      <c r="F532" s="7" t="str">
        <f t="shared" si="72"/>
        <v/>
      </c>
      <c r="G532" s="7" t="str">
        <f t="shared" si="72"/>
        <v/>
      </c>
      <c r="H532" s="7" t="str">
        <f t="shared" si="72"/>
        <v/>
      </c>
      <c r="I532" s="7" t="str">
        <f t="shared" si="72"/>
        <v/>
      </c>
      <c r="J532" s="7" t="str">
        <f t="shared" si="72"/>
        <v/>
      </c>
      <c r="K532" s="7" t="str">
        <f t="shared" si="72"/>
        <v/>
      </c>
      <c r="L532" s="7">
        <f t="shared" si="72"/>
        <v>453424.41</v>
      </c>
      <c r="M532" s="7">
        <f t="shared" si="72"/>
        <v>464117.92</v>
      </c>
      <c r="N532" s="7">
        <f t="shared" si="72"/>
        <v>605898</v>
      </c>
      <c r="O532" s="7">
        <f t="shared" si="72"/>
        <v>874331</v>
      </c>
      <c r="P532" s="6"/>
      <c r="Q532" s="9" t="s">
        <v>12</v>
      </c>
    </row>
    <row r="533" spans="1:17" x14ac:dyDescent="0.25">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f t="shared" si="72"/>
        <v>455462.14</v>
      </c>
      <c r="M533" s="7">
        <f t="shared" si="72"/>
        <v>474466.33</v>
      </c>
      <c r="N533" s="7">
        <f t="shared" si="72"/>
        <v>674027</v>
      </c>
      <c r="O533" s="7" t="str">
        <f t="shared" si="72"/>
        <v/>
      </c>
      <c r="P533" s="6"/>
      <c r="Q533" s="9" t="s">
        <v>13</v>
      </c>
    </row>
    <row r="534" spans="1:17" x14ac:dyDescent="0.25">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f t="shared" si="72"/>
        <v>484326.61</v>
      </c>
      <c r="M534" s="7">
        <f t="shared" si="72"/>
        <v>535775.15</v>
      </c>
      <c r="N534" s="7">
        <f t="shared" si="72"/>
        <v>720860</v>
      </c>
      <c r="O534" s="7" t="str">
        <f t="shared" si="72"/>
        <v/>
      </c>
      <c r="P534" s="6"/>
      <c r="Q534" s="9" t="s">
        <v>14</v>
      </c>
    </row>
    <row r="535" spans="1:17" x14ac:dyDescent="0.25">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f t="shared" si="72"/>
        <v>476750.03</v>
      </c>
      <c r="L535" s="18">
        <f t="shared" si="72"/>
        <v>485871.53</v>
      </c>
      <c r="M535" s="18">
        <f t="shared" si="72"/>
        <v>563436.47</v>
      </c>
      <c r="N535" s="18">
        <f t="shared" si="72"/>
        <v>834760.27</v>
      </c>
      <c r="O535" s="18" t="str">
        <f t="shared" si="72"/>
        <v/>
      </c>
      <c r="P535" s="6"/>
      <c r="Q535" s="9" t="s">
        <v>19</v>
      </c>
    </row>
    <row r="536" spans="1:17" x14ac:dyDescent="0.25">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476750.03</v>
      </c>
      <c r="L536" s="25">
        <f t="shared" si="73"/>
        <v>1879084.6900000002</v>
      </c>
      <c r="M536" s="25">
        <f t="shared" si="73"/>
        <v>2037795.8699999999</v>
      </c>
      <c r="N536" s="25">
        <f>IF(N533="",N532*4,IF(N534="",(N533+N532)*2,IF(N535="",((N534+N533+N532)/3)*4,SUM(N532:N535))))</f>
        <v>2835545.27</v>
      </c>
      <c r="O536" s="25">
        <f>IF(O533="",O532*4,IF(O534="",(O533+O532)*2,IF(O535="",((O534+O533+O532)/3)*4,SUM(O532:O535))))</f>
        <v>3497324</v>
      </c>
      <c r="P536" s="6"/>
      <c r="Q536" s="9" t="s">
        <v>15</v>
      </c>
    </row>
    <row r="537" spans="1:17" x14ac:dyDescent="0.25">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f t="shared" si="74"/>
        <v>0.10288546947796724</v>
      </c>
      <c r="L537" s="10">
        <f t="shared" si="74"/>
        <v>0.10453693644612179</v>
      </c>
      <c r="M537" s="10">
        <f t="shared" si="74"/>
        <v>0.10767847060237211</v>
      </c>
      <c r="N537" s="10">
        <f t="shared" si="74"/>
        <v>0.1094054030959818</v>
      </c>
      <c r="O537" s="10">
        <f t="shared" si="74"/>
        <v>0.10458626134776923</v>
      </c>
      <c r="P537" s="6"/>
      <c r="Q537" s="11" t="s">
        <v>1424</v>
      </c>
    </row>
    <row r="538" spans="1:17" s="87" customFormat="1" x14ac:dyDescent="0.25">
      <c r="A538" s="86"/>
      <c r="B538" s="19"/>
      <c r="C538" s="12" t="e">
        <f t="shared" ref="C538:M538" si="75">C536/B536-1</f>
        <v>#DIV/0!</v>
      </c>
      <c r="D538" s="12" t="e">
        <f t="shared" si="75"/>
        <v>#DIV/0!</v>
      </c>
      <c r="E538" s="12" t="e">
        <f t="shared" si="75"/>
        <v>#DIV/0!</v>
      </c>
      <c r="F538" s="12" t="e">
        <f t="shared" si="75"/>
        <v>#DIV/0!</v>
      </c>
      <c r="G538" s="12" t="e">
        <f t="shared" si="75"/>
        <v>#DIV/0!</v>
      </c>
      <c r="H538" s="12" t="e">
        <f t="shared" si="75"/>
        <v>#DIV/0!</v>
      </c>
      <c r="I538" s="12" t="e">
        <f t="shared" si="75"/>
        <v>#DIV/0!</v>
      </c>
      <c r="J538" s="12" t="e">
        <f t="shared" si="75"/>
        <v>#DIV/0!</v>
      </c>
      <c r="K538" s="12" t="e">
        <f t="shared" si="75"/>
        <v>#DIV/0!</v>
      </c>
      <c r="L538" s="12">
        <f t="shared" si="75"/>
        <v>2.941446401167505</v>
      </c>
      <c r="M538" s="12">
        <f t="shared" si="75"/>
        <v>8.4461962169464444E-2</v>
      </c>
      <c r="N538" s="12">
        <f>N536/M536-1</f>
        <v>0.391476600646953</v>
      </c>
      <c r="O538" s="12">
        <f>O536/N536-1</f>
        <v>0.23338676232807942</v>
      </c>
      <c r="P538" s="17"/>
      <c r="Q538" s="14" t="s">
        <v>20</v>
      </c>
    </row>
    <row r="539" spans="1:17" x14ac:dyDescent="0.25">
      <c r="B539" s="205" t="s">
        <v>7</v>
      </c>
      <c r="C539" s="205"/>
      <c r="D539" s="205"/>
      <c r="E539" s="205"/>
      <c r="F539" s="205"/>
      <c r="G539" s="205"/>
      <c r="H539" s="205"/>
      <c r="I539" s="205"/>
      <c r="J539" s="205"/>
      <c r="K539" s="205"/>
      <c r="L539" s="205"/>
      <c r="M539" s="205"/>
      <c r="N539" s="205"/>
      <c r="O539" s="205"/>
      <c r="P539" s="6"/>
      <c r="Q539" s="3"/>
    </row>
    <row r="540" spans="1:17" x14ac:dyDescent="0.25">
      <c r="B540" s="7" t="str">
        <f t="shared" ref="B540:O543" si="76">IFERROR(VLOOKUP($B$539,$130:$216,MATCH($Q540&amp;"/"&amp;B$348,$128:$128,0),FALSE),"")</f>
        <v/>
      </c>
      <c r="C540" s="7" t="str">
        <f t="shared" si="76"/>
        <v/>
      </c>
      <c r="D540" s="7" t="str">
        <f t="shared" si="76"/>
        <v/>
      </c>
      <c r="E540" s="7" t="str">
        <f t="shared" si="76"/>
        <v/>
      </c>
      <c r="F540" s="7" t="str">
        <f t="shared" si="76"/>
        <v/>
      </c>
      <c r="G540" s="7" t="str">
        <f t="shared" si="76"/>
        <v/>
      </c>
      <c r="H540" s="7" t="str">
        <f t="shared" si="76"/>
        <v/>
      </c>
      <c r="I540" s="7" t="str">
        <f t="shared" si="76"/>
        <v/>
      </c>
      <c r="J540" s="7" t="str">
        <f t="shared" si="76"/>
        <v/>
      </c>
      <c r="K540" s="7" t="str">
        <f t="shared" si="76"/>
        <v/>
      </c>
      <c r="L540" s="7" t="str">
        <f t="shared" si="76"/>
        <v/>
      </c>
      <c r="M540" s="7" t="str">
        <f t="shared" si="76"/>
        <v/>
      </c>
      <c r="N540" s="7" t="str">
        <f t="shared" si="76"/>
        <v/>
      </c>
      <c r="O540" s="7" t="str">
        <f t="shared" si="76"/>
        <v/>
      </c>
      <c r="P540" s="6"/>
      <c r="Q540" s="9" t="s">
        <v>12</v>
      </c>
    </row>
    <row r="541" spans="1:17" x14ac:dyDescent="0.25">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25">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25">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25">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25">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f t="shared" si="78"/>
        <v>0</v>
      </c>
      <c r="L545" s="22">
        <f t="shared" si="78"/>
        <v>0</v>
      </c>
      <c r="M545" s="22">
        <f t="shared" si="78"/>
        <v>0</v>
      </c>
      <c r="N545" s="23" t="e">
        <f t="shared" si="78"/>
        <v>#VALUE!</v>
      </c>
      <c r="O545" s="23" t="e">
        <f t="shared" si="78"/>
        <v>#VALUE!</v>
      </c>
      <c r="P545" s="6"/>
      <c r="Q545" s="11" t="s">
        <v>1424</v>
      </c>
    </row>
    <row r="546" spans="1:17" x14ac:dyDescent="0.25">
      <c r="B546" s="203" t="s">
        <v>25</v>
      </c>
      <c r="C546" s="203"/>
      <c r="D546" s="203"/>
      <c r="E546" s="203"/>
      <c r="F546" s="203"/>
      <c r="G546" s="203"/>
      <c r="H546" s="203"/>
      <c r="I546" s="203"/>
      <c r="J546" s="203"/>
      <c r="K546" s="203"/>
      <c r="L546" s="203"/>
      <c r="M546" s="203"/>
      <c r="N546" s="203"/>
      <c r="O546" s="203"/>
      <c r="P546" s="6"/>
      <c r="Q546" s="3"/>
    </row>
    <row r="547" spans="1:17" x14ac:dyDescent="0.25">
      <c r="B547" s="7" t="str">
        <f t="shared" ref="B547:O551" si="79">IFERROR(B507+B468-B532-B540,"")</f>
        <v/>
      </c>
      <c r="C547" s="7" t="str">
        <f t="shared" si="79"/>
        <v/>
      </c>
      <c r="D547" s="7" t="str">
        <f t="shared" si="79"/>
        <v/>
      </c>
      <c r="E547" s="7" t="str">
        <f t="shared" si="79"/>
        <v/>
      </c>
      <c r="F547" s="7" t="str">
        <f t="shared" si="79"/>
        <v/>
      </c>
      <c r="G547" s="7" t="str">
        <f t="shared" si="79"/>
        <v/>
      </c>
      <c r="H547" s="7" t="str">
        <f t="shared" si="79"/>
        <v/>
      </c>
      <c r="I547" s="7" t="str">
        <f t="shared" si="79"/>
        <v/>
      </c>
      <c r="J547" s="7" t="str">
        <f t="shared" si="79"/>
        <v/>
      </c>
      <c r="K547" s="7" t="str">
        <f t="shared" si="79"/>
        <v/>
      </c>
      <c r="L547" s="7" t="str">
        <f t="shared" si="79"/>
        <v/>
      </c>
      <c r="M547" s="7" t="str">
        <f t="shared" si="79"/>
        <v/>
      </c>
      <c r="N547" s="7" t="str">
        <f t="shared" si="79"/>
        <v/>
      </c>
      <c r="O547" s="7" t="str">
        <f t="shared" si="79"/>
        <v/>
      </c>
      <c r="P547" s="6"/>
      <c r="Q547" s="9" t="s">
        <v>12</v>
      </c>
    </row>
    <row r="548" spans="1:17" x14ac:dyDescent="0.25">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25">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25">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25">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216826.91000000003</v>
      </c>
      <c r="L551" s="18">
        <f t="shared" si="79"/>
        <v>1185490.9000000006</v>
      </c>
      <c r="M551" s="18">
        <f t="shared" si="79"/>
        <v>1149727.5999999989</v>
      </c>
      <c r="N551" s="18" t="str">
        <f t="shared" si="79"/>
        <v/>
      </c>
      <c r="O551" s="18" t="str">
        <f t="shared" si="79"/>
        <v/>
      </c>
      <c r="P551" s="6"/>
      <c r="Q551" s="9" t="s">
        <v>15</v>
      </c>
    </row>
    <row r="552" spans="1:17" x14ac:dyDescent="0.25">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f t="shared" si="80"/>
        <v>4.6792526538083183E-2</v>
      </c>
      <c r="L552" s="10">
        <f t="shared" si="80"/>
        <v>6.5951038572271997E-2</v>
      </c>
      <c r="M552" s="10">
        <f t="shared" si="80"/>
        <v>6.0752360626452603E-2</v>
      </c>
      <c r="N552" s="10" t="e">
        <f t="shared" si="80"/>
        <v>#VALUE!</v>
      </c>
      <c r="O552" s="10" t="e">
        <f t="shared" si="80"/>
        <v>#VALUE!</v>
      </c>
      <c r="P552" s="6"/>
      <c r="Q552" s="11" t="s">
        <v>26</v>
      </c>
    </row>
    <row r="553" spans="1:17" s="87" customFormat="1" x14ac:dyDescent="0.25">
      <c r="A553" s="86"/>
      <c r="B553" s="19"/>
      <c r="C553" s="12" t="e">
        <f t="shared" ref="C553:M553" si="81">C551/B551-1</f>
        <v>#DIV/0!</v>
      </c>
      <c r="D553" s="12" t="e">
        <f t="shared" si="81"/>
        <v>#DIV/0!</v>
      </c>
      <c r="E553" s="12" t="e">
        <f t="shared" si="81"/>
        <v>#DIV/0!</v>
      </c>
      <c r="F553" s="12" t="e">
        <f t="shared" si="81"/>
        <v>#DIV/0!</v>
      </c>
      <c r="G553" s="12" t="e">
        <f t="shared" si="81"/>
        <v>#DIV/0!</v>
      </c>
      <c r="H553" s="12" t="e">
        <f t="shared" si="81"/>
        <v>#DIV/0!</v>
      </c>
      <c r="I553" s="12" t="e">
        <f t="shared" si="81"/>
        <v>#DIV/0!</v>
      </c>
      <c r="J553" s="12" t="e">
        <f t="shared" si="81"/>
        <v>#DIV/0!</v>
      </c>
      <c r="K553" s="12" t="e">
        <f t="shared" si="81"/>
        <v>#DIV/0!</v>
      </c>
      <c r="L553" s="12">
        <f t="shared" si="81"/>
        <v>4.4674528175492627</v>
      </c>
      <c r="M553" s="12">
        <f t="shared" si="81"/>
        <v>-3.0167502761937359E-2</v>
      </c>
      <c r="N553" s="12" t="e">
        <f>N551/M551-1</f>
        <v>#VALUE!</v>
      </c>
      <c r="O553" s="12" t="e">
        <f>O551/N551-1</f>
        <v>#VALUE!</v>
      </c>
      <c r="P553" s="17"/>
      <c r="Q553" s="14" t="s">
        <v>20</v>
      </c>
    </row>
    <row r="554" spans="1:17" x14ac:dyDescent="0.25">
      <c r="B554" s="203" t="s">
        <v>27</v>
      </c>
      <c r="C554" s="203"/>
      <c r="D554" s="203"/>
      <c r="E554" s="203"/>
      <c r="F554" s="203"/>
      <c r="G554" s="203"/>
      <c r="H554" s="203"/>
      <c r="I554" s="203"/>
      <c r="J554" s="203"/>
      <c r="K554" s="203"/>
      <c r="L554" s="203"/>
      <c r="M554" s="203"/>
      <c r="N554" s="203"/>
      <c r="O554" s="203"/>
      <c r="P554" s="6"/>
      <c r="Q554" s="11"/>
    </row>
    <row r="555" spans="1:17" x14ac:dyDescent="0.25">
      <c r="B555" s="7" t="str">
        <f t="shared" ref="B555:O555" si="82">IFERROR(B547+B593,"")</f>
        <v/>
      </c>
      <c r="C555" s="7" t="str">
        <f t="shared" si="82"/>
        <v/>
      </c>
      <c r="D555" s="7" t="str">
        <f t="shared" si="82"/>
        <v/>
      </c>
      <c r="E555" s="7" t="str">
        <f t="shared" si="82"/>
        <v/>
      </c>
      <c r="F555" s="7" t="str">
        <f t="shared" si="82"/>
        <v/>
      </c>
      <c r="G555" s="7" t="str">
        <f t="shared" si="82"/>
        <v/>
      </c>
      <c r="H555" s="7" t="str">
        <f t="shared" si="82"/>
        <v/>
      </c>
      <c r="I555" s="7" t="str">
        <f t="shared" si="82"/>
        <v/>
      </c>
      <c r="J555" s="7" t="str">
        <f t="shared" si="82"/>
        <v/>
      </c>
      <c r="K555" s="7" t="str">
        <f t="shared" si="82"/>
        <v/>
      </c>
      <c r="L555" s="7" t="str">
        <f t="shared" si="82"/>
        <v/>
      </c>
      <c r="M555" s="7" t="str">
        <f t="shared" si="82"/>
        <v/>
      </c>
      <c r="N555" s="7" t="str">
        <f t="shared" si="82"/>
        <v/>
      </c>
      <c r="O555" s="7" t="str">
        <f t="shared" si="82"/>
        <v/>
      </c>
      <c r="P555" s="6"/>
      <c r="Q555" s="9" t="s">
        <v>12</v>
      </c>
    </row>
    <row r="556" spans="1:17" x14ac:dyDescent="0.25">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25">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25">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25">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f t="shared" si="84"/>
        <v>604703.26</v>
      </c>
      <c r="L559" s="18">
        <f t="shared" si="84"/>
        <v>1593257.9700000007</v>
      </c>
      <c r="M559" s="18">
        <f t="shared" si="84"/>
        <v>1652758.399999999</v>
      </c>
      <c r="N559" s="18" t="str">
        <f t="shared" si="84"/>
        <v/>
      </c>
      <c r="O559" s="18" t="str">
        <f t="shared" si="84"/>
        <v/>
      </c>
      <c r="P559" s="6"/>
      <c r="Q559" s="9" t="s">
        <v>15</v>
      </c>
    </row>
    <row r="560" spans="1:17" x14ac:dyDescent="0.25">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f t="shared" si="85"/>
        <v>0.13049853148400911</v>
      </c>
      <c r="L560" s="10">
        <f t="shared" si="85"/>
        <v>8.8635870452527118E-2</v>
      </c>
      <c r="M560" s="10">
        <f t="shared" si="85"/>
        <v>8.7332838095909707E-2</v>
      </c>
      <c r="N560" s="10" t="e">
        <f t="shared" si="85"/>
        <v>#VALUE!</v>
      </c>
      <c r="O560" s="10" t="e">
        <f t="shared" si="85"/>
        <v>#VALUE!</v>
      </c>
      <c r="P560" s="6"/>
      <c r="Q560" s="11" t="s">
        <v>28</v>
      </c>
    </row>
    <row r="561" spans="1:17" s="87" customFormat="1" x14ac:dyDescent="0.25">
      <c r="A561" s="86"/>
      <c r="B561" s="19"/>
      <c r="C561" s="12" t="e">
        <f t="shared" ref="C561:M561" si="86">C559/B559-1</f>
        <v>#VALUE!</v>
      </c>
      <c r="D561" s="12" t="e">
        <f t="shared" si="86"/>
        <v>#VALUE!</v>
      </c>
      <c r="E561" s="12" t="e">
        <f t="shared" si="86"/>
        <v>#VALUE!</v>
      </c>
      <c r="F561" s="12" t="e">
        <f t="shared" si="86"/>
        <v>#VALUE!</v>
      </c>
      <c r="G561" s="12" t="e">
        <f t="shared" si="86"/>
        <v>#VALUE!</v>
      </c>
      <c r="H561" s="12" t="e">
        <f t="shared" si="86"/>
        <v>#VALUE!</v>
      </c>
      <c r="I561" s="12" t="e">
        <f t="shared" si="86"/>
        <v>#VALUE!</v>
      </c>
      <c r="J561" s="12" t="e">
        <f t="shared" si="86"/>
        <v>#VALUE!</v>
      </c>
      <c r="K561" s="12" t="e">
        <f t="shared" si="86"/>
        <v>#VALUE!</v>
      </c>
      <c r="L561" s="12">
        <f t="shared" si="86"/>
        <v>1.6347765513948125</v>
      </c>
      <c r="M561" s="12">
        <f t="shared" si="86"/>
        <v>3.7345132502301759E-2</v>
      </c>
      <c r="N561" s="12" t="e">
        <f>N559/M559-1</f>
        <v>#VALUE!</v>
      </c>
      <c r="O561" s="12" t="e">
        <f>O559/N559-1</f>
        <v>#VALUE!</v>
      </c>
      <c r="P561" s="17"/>
      <c r="Q561" s="14" t="s">
        <v>20</v>
      </c>
    </row>
    <row r="562" spans="1:17" x14ac:dyDescent="0.25">
      <c r="B562" s="205" t="s">
        <v>867</v>
      </c>
      <c r="C562" s="205"/>
      <c r="D562" s="205"/>
      <c r="E562" s="205"/>
      <c r="F562" s="205"/>
      <c r="G562" s="205"/>
      <c r="H562" s="205"/>
      <c r="I562" s="205"/>
      <c r="J562" s="205"/>
      <c r="K562" s="205"/>
      <c r="L562" s="205"/>
      <c r="M562" s="205"/>
      <c r="N562" s="205"/>
      <c r="O562" s="205"/>
      <c r="P562" s="6"/>
      <c r="Q562" s="3"/>
    </row>
    <row r="563" spans="1:17" x14ac:dyDescent="0.25">
      <c r="B563" s="7" t="str">
        <f t="shared" ref="B563:O566" si="87">IFERROR(VLOOKUP($B$562,$130:$216,MATCH($Q563&amp;"/"&amp;B$348,$128:$128,0),FALSE),"")</f>
        <v/>
      </c>
      <c r="C563" s="7" t="str">
        <f t="shared" si="87"/>
        <v/>
      </c>
      <c r="D563" s="7" t="str">
        <f t="shared" si="87"/>
        <v/>
      </c>
      <c r="E563" s="7" t="str">
        <f t="shared" si="87"/>
        <v/>
      </c>
      <c r="F563" s="7" t="str">
        <f t="shared" si="87"/>
        <v/>
      </c>
      <c r="G563" s="7" t="str">
        <f t="shared" si="87"/>
        <v/>
      </c>
      <c r="H563" s="7" t="str">
        <f t="shared" si="87"/>
        <v/>
      </c>
      <c r="I563" s="7" t="str">
        <f t="shared" si="87"/>
        <v/>
      </c>
      <c r="J563" s="7" t="str">
        <f t="shared" si="87"/>
        <v/>
      </c>
      <c r="K563" s="7" t="str">
        <f t="shared" si="87"/>
        <v/>
      </c>
      <c r="L563" s="7">
        <f t="shared" si="87"/>
        <v>76466.83</v>
      </c>
      <c r="M563" s="7">
        <f t="shared" si="87"/>
        <v>64426.75</v>
      </c>
      <c r="N563" s="7">
        <f t="shared" si="87"/>
        <v>63513</v>
      </c>
      <c r="O563" s="7">
        <f t="shared" si="87"/>
        <v>67386</v>
      </c>
      <c r="P563" s="6"/>
      <c r="Q563" s="9" t="s">
        <v>12</v>
      </c>
    </row>
    <row r="564" spans="1:17" x14ac:dyDescent="0.25">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f t="shared" si="87"/>
        <v>75928.179999999993</v>
      </c>
      <c r="M564" s="7">
        <f t="shared" si="87"/>
        <v>57306.91</v>
      </c>
      <c r="N564" s="7">
        <f t="shared" si="87"/>
        <v>65767</v>
      </c>
      <c r="O564" s="7" t="str">
        <f t="shared" si="87"/>
        <v/>
      </c>
      <c r="P564" s="6"/>
      <c r="Q564" s="9" t="s">
        <v>13</v>
      </c>
    </row>
    <row r="565" spans="1:17" x14ac:dyDescent="0.25">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f t="shared" si="87"/>
        <v>75155.710000000006</v>
      </c>
      <c r="M565" s="7">
        <f t="shared" si="87"/>
        <v>58898.98</v>
      </c>
      <c r="N565" s="7">
        <f t="shared" si="87"/>
        <v>61416</v>
      </c>
      <c r="O565" s="7" t="str">
        <f t="shared" si="87"/>
        <v/>
      </c>
      <c r="P565" s="6"/>
      <c r="Q565" s="9" t="s">
        <v>14</v>
      </c>
    </row>
    <row r="566" spans="1:17" x14ac:dyDescent="0.25">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f t="shared" si="87"/>
        <v>80048.800000000003</v>
      </c>
      <c r="L566" s="18">
        <f t="shared" si="87"/>
        <v>70488.02</v>
      </c>
      <c r="M566" s="18">
        <f t="shared" si="87"/>
        <v>64502.3</v>
      </c>
      <c r="N566" s="18">
        <f t="shared" si="87"/>
        <v>67281.05</v>
      </c>
      <c r="O566" s="18" t="str">
        <f t="shared" si="87"/>
        <v/>
      </c>
      <c r="P566" s="6"/>
      <c r="Q566" s="9" t="s">
        <v>19</v>
      </c>
    </row>
    <row r="567" spans="1:17" x14ac:dyDescent="0.25">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80048.800000000003</v>
      </c>
      <c r="L567" s="18">
        <f t="shared" si="88"/>
        <v>298038.74000000005</v>
      </c>
      <c r="M567" s="18">
        <f t="shared" si="88"/>
        <v>245134.94</v>
      </c>
      <c r="N567" s="18">
        <f>IF(N564="",N563*4,IF(N565="",(N564+N563)*2,IF(N566="",((N565+N564+N563)/3)*4,SUM(N563:N566))))</f>
        <v>257977.05</v>
      </c>
      <c r="O567" s="18">
        <f>IF(O564="",O563*4,IF(O565="",(O564+O563)*2,IF(O566="",((O565+O564+O563)/3)*4,SUM(O563:O566))))</f>
        <v>269544</v>
      </c>
      <c r="P567" s="6"/>
      <c r="Q567" s="9" t="s">
        <v>15</v>
      </c>
    </row>
    <row r="568" spans="1:17" x14ac:dyDescent="0.25">
      <c r="B568" s="12" t="e">
        <f t="shared" ref="B568:O568" si="89">+B567/(B$465+B$472)</f>
        <v>#DIV/0!</v>
      </c>
      <c r="C568" s="12" t="e">
        <f t="shared" si="89"/>
        <v>#DIV/0!</v>
      </c>
      <c r="D568" s="12" t="e">
        <f t="shared" si="89"/>
        <v>#DIV/0!</v>
      </c>
      <c r="E568" s="12" t="e">
        <f t="shared" si="89"/>
        <v>#DIV/0!</v>
      </c>
      <c r="F568" s="12" t="e">
        <f t="shared" si="89"/>
        <v>#DIV/0!</v>
      </c>
      <c r="G568" s="12" t="e">
        <f t="shared" si="89"/>
        <v>#DIV/0!</v>
      </c>
      <c r="H568" s="12" t="e">
        <f t="shared" si="89"/>
        <v>#DIV/0!</v>
      </c>
      <c r="I568" s="12" t="e">
        <f t="shared" si="89"/>
        <v>#DIV/0!</v>
      </c>
      <c r="J568" s="12" t="e">
        <f t="shared" si="89"/>
        <v>#DIV/0!</v>
      </c>
      <c r="K568" s="12">
        <f t="shared" si="89"/>
        <v>1.7275003357939807E-2</v>
      </c>
      <c r="L568" s="12">
        <f t="shared" si="89"/>
        <v>1.6580443120880421E-2</v>
      </c>
      <c r="M568" s="12">
        <f t="shared" si="89"/>
        <v>1.2953091042629433E-2</v>
      </c>
      <c r="N568" s="12">
        <f t="shared" si="89"/>
        <v>9.9536704433437779E-3</v>
      </c>
      <c r="O568" s="12">
        <f t="shared" si="89"/>
        <v>8.0606198421201772E-3</v>
      </c>
      <c r="P568" s="6"/>
      <c r="Q568" s="11" t="s">
        <v>1424</v>
      </c>
    </row>
    <row r="569" spans="1:17" x14ac:dyDescent="0.25">
      <c r="B569" s="203" t="s">
        <v>29</v>
      </c>
      <c r="C569" s="203"/>
      <c r="D569" s="203"/>
      <c r="E569" s="203"/>
      <c r="F569" s="203"/>
      <c r="G569" s="203"/>
      <c r="H569" s="203"/>
      <c r="I569" s="203"/>
      <c r="J569" s="203"/>
      <c r="K569" s="203"/>
      <c r="L569" s="203"/>
      <c r="M569" s="203"/>
      <c r="N569" s="203"/>
      <c r="O569" s="203"/>
      <c r="P569" s="6"/>
      <c r="Q569" s="3"/>
    </row>
    <row r="570" spans="1:17" x14ac:dyDescent="0.25">
      <c r="B570" s="7" t="str">
        <f t="shared" ref="B570:O573" si="90">IFERROR(B547-B563,"")</f>
        <v/>
      </c>
      <c r="C570" s="7" t="str">
        <f t="shared" si="90"/>
        <v/>
      </c>
      <c r="D570" s="7" t="str">
        <f t="shared" si="90"/>
        <v/>
      </c>
      <c r="E570" s="7" t="str">
        <f t="shared" si="90"/>
        <v/>
      </c>
      <c r="F570" s="7" t="str">
        <f t="shared" si="90"/>
        <v/>
      </c>
      <c r="G570" s="7" t="str">
        <f t="shared" si="90"/>
        <v/>
      </c>
      <c r="H570" s="7" t="str">
        <f t="shared" si="90"/>
        <v/>
      </c>
      <c r="I570" s="7" t="str">
        <f t="shared" si="90"/>
        <v/>
      </c>
      <c r="J570" s="7" t="str">
        <f t="shared" si="90"/>
        <v/>
      </c>
      <c r="K570" s="7" t="str">
        <f t="shared" si="90"/>
        <v/>
      </c>
      <c r="L570" s="7" t="str">
        <f t="shared" si="90"/>
        <v/>
      </c>
      <c r="M570" s="7" t="str">
        <f t="shared" si="90"/>
        <v/>
      </c>
      <c r="N570" s="7" t="str">
        <f t="shared" si="90"/>
        <v/>
      </c>
      <c r="O570" s="7" t="str">
        <f t="shared" si="90"/>
        <v/>
      </c>
      <c r="P570" s="6"/>
      <c r="Q570" s="9" t="s">
        <v>12</v>
      </c>
    </row>
    <row r="571" spans="1:17" x14ac:dyDescent="0.25">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25">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25">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25">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136778.11000000004</v>
      </c>
      <c r="L574" s="18">
        <f t="shared" si="91"/>
        <v>887452.16000000061</v>
      </c>
      <c r="M574" s="18">
        <f t="shared" si="91"/>
        <v>904592.65999999898</v>
      </c>
      <c r="N574" s="18" t="str">
        <f>IFERROR(N551-N567,"")</f>
        <v/>
      </c>
      <c r="O574" s="18" t="str">
        <f>IFERROR(O551-O567,"")</f>
        <v/>
      </c>
      <c r="P574" s="6"/>
      <c r="Q574" s="9" t="s">
        <v>15</v>
      </c>
    </row>
    <row r="575" spans="1:17" x14ac:dyDescent="0.25">
      <c r="B575" s="12" t="e">
        <f t="shared" ref="B575:O575" si="92">+B574/(B$465+B$472)</f>
        <v>#DIV/0!</v>
      </c>
      <c r="C575" s="12" t="e">
        <f t="shared" si="92"/>
        <v>#DIV/0!</v>
      </c>
      <c r="D575" s="12" t="e">
        <f t="shared" si="92"/>
        <v>#DIV/0!</v>
      </c>
      <c r="E575" s="12" t="e">
        <f t="shared" si="92"/>
        <v>#DIV/0!</v>
      </c>
      <c r="F575" s="12" t="e">
        <f t="shared" si="92"/>
        <v>#DIV/0!</v>
      </c>
      <c r="G575" s="12" t="e">
        <f t="shared" si="92"/>
        <v>#DIV/0!</v>
      </c>
      <c r="H575" s="12" t="e">
        <f t="shared" si="92"/>
        <v>#DIV/0!</v>
      </c>
      <c r="I575" s="12" t="e">
        <f t="shared" si="92"/>
        <v>#DIV/0!</v>
      </c>
      <c r="J575" s="12" t="e">
        <f t="shared" si="92"/>
        <v>#DIV/0!</v>
      </c>
      <c r="K575" s="12">
        <f t="shared" si="92"/>
        <v>2.9517523180143376E-2</v>
      </c>
      <c r="L575" s="12">
        <f t="shared" si="92"/>
        <v>4.937059545139158E-2</v>
      </c>
      <c r="M575" s="12">
        <f t="shared" si="92"/>
        <v>4.7799269583823176E-2</v>
      </c>
      <c r="N575" s="12" t="e">
        <f t="shared" si="92"/>
        <v>#VALUE!</v>
      </c>
      <c r="O575" s="12" t="e">
        <f t="shared" si="92"/>
        <v>#VALUE!</v>
      </c>
      <c r="P575" s="6"/>
      <c r="Q575" s="11" t="s">
        <v>30</v>
      </c>
    </row>
    <row r="576" spans="1:17" x14ac:dyDescent="0.25">
      <c r="B576" s="206" t="s">
        <v>868</v>
      </c>
      <c r="C576" s="206"/>
      <c r="D576" s="206"/>
      <c r="E576" s="206"/>
      <c r="F576" s="206"/>
      <c r="G576" s="206"/>
      <c r="H576" s="206"/>
      <c r="I576" s="206"/>
      <c r="J576" s="206"/>
      <c r="K576" s="206"/>
      <c r="L576" s="206"/>
      <c r="M576" s="206"/>
      <c r="N576" s="206"/>
      <c r="O576" s="206"/>
      <c r="P576" s="6"/>
      <c r="Q576" s="3"/>
    </row>
    <row r="577" spans="1:17" x14ac:dyDescent="0.25">
      <c r="B577" s="7" t="str">
        <f t="shared" ref="B577:O580" si="93">IFERROR(VLOOKUP($B$576,$130:$216,MATCH($Q577&amp;"/"&amp;B$348,$128:$128,0),FALSE),"")</f>
        <v/>
      </c>
      <c r="C577" s="7" t="str">
        <f t="shared" si="93"/>
        <v/>
      </c>
      <c r="D577" s="7" t="str">
        <f t="shared" si="93"/>
        <v/>
      </c>
      <c r="E577" s="7" t="str">
        <f t="shared" si="93"/>
        <v/>
      </c>
      <c r="F577" s="7" t="str">
        <f t="shared" si="93"/>
        <v/>
      </c>
      <c r="G577" s="7" t="str">
        <f t="shared" si="93"/>
        <v/>
      </c>
      <c r="H577" s="7" t="str">
        <f t="shared" si="93"/>
        <v/>
      </c>
      <c r="I577" s="7" t="str">
        <f t="shared" si="93"/>
        <v/>
      </c>
      <c r="J577" s="7" t="str">
        <f t="shared" si="93"/>
        <v/>
      </c>
      <c r="K577" s="7" t="str">
        <f t="shared" si="93"/>
        <v/>
      </c>
      <c r="L577" s="7">
        <f t="shared" si="93"/>
        <v>61370.95</v>
      </c>
      <c r="M577" s="7">
        <f t="shared" si="93"/>
        <v>44292.959999999999</v>
      </c>
      <c r="N577" s="7">
        <f t="shared" si="93"/>
        <v>140460</v>
      </c>
      <c r="O577" s="7">
        <f t="shared" si="93"/>
        <v>109335</v>
      </c>
      <c r="P577" s="6"/>
      <c r="Q577" s="9" t="s">
        <v>12</v>
      </c>
    </row>
    <row r="578" spans="1:17" x14ac:dyDescent="0.25">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f t="shared" si="93"/>
        <v>50197.13</v>
      </c>
      <c r="M578" s="7">
        <f t="shared" si="93"/>
        <v>35419.839999999997</v>
      </c>
      <c r="N578" s="7">
        <f t="shared" si="93"/>
        <v>138875</v>
      </c>
      <c r="O578" s="7" t="str">
        <f t="shared" si="93"/>
        <v/>
      </c>
      <c r="P578" s="6"/>
      <c r="Q578" s="9" t="s">
        <v>13</v>
      </c>
    </row>
    <row r="579" spans="1:17" x14ac:dyDescent="0.25">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f t="shared" si="93"/>
        <v>5346.02</v>
      </c>
      <c r="M579" s="7">
        <f t="shared" si="93"/>
        <v>45925.46</v>
      </c>
      <c r="N579" s="7">
        <f t="shared" si="93"/>
        <v>86190</v>
      </c>
      <c r="O579" s="7" t="str">
        <f t="shared" si="93"/>
        <v/>
      </c>
      <c r="P579" s="6"/>
      <c r="Q579" s="9" t="s">
        <v>14</v>
      </c>
    </row>
    <row r="580" spans="1:17" x14ac:dyDescent="0.25">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f t="shared" si="93"/>
        <v>26753.360000000001</v>
      </c>
      <c r="L580" s="18">
        <f t="shared" si="93"/>
        <v>15209.72</v>
      </c>
      <c r="M580" s="18">
        <f t="shared" si="93"/>
        <v>51609.62</v>
      </c>
      <c r="N580" s="18">
        <f t="shared" si="93"/>
        <v>82003.92</v>
      </c>
      <c r="O580" s="18" t="str">
        <f t="shared" si="93"/>
        <v/>
      </c>
      <c r="P580" s="6"/>
      <c r="Q580" s="9" t="s">
        <v>19</v>
      </c>
    </row>
    <row r="581" spans="1:17" x14ac:dyDescent="0.25">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26753.360000000001</v>
      </c>
      <c r="L581" s="18">
        <f t="shared" si="94"/>
        <v>132123.81999999998</v>
      </c>
      <c r="M581" s="18">
        <f t="shared" si="94"/>
        <v>177247.87999999998</v>
      </c>
      <c r="N581" s="18">
        <f>IF(N578="",N577*4,IF(N579="",(N578+N577)*2,IF(N580="",((N579+N578+N577)/3)*4,SUM(N577:N580))))</f>
        <v>447528.92</v>
      </c>
      <c r="O581" s="18">
        <f>IF(O578="",O577*4,IF(O579="",(O578+O577)*2,IF(O580="",((O579+O578+O577)/3)*4,SUM(O577:O580))))</f>
        <v>437340</v>
      </c>
      <c r="P581" s="6"/>
      <c r="Q581" s="9" t="s">
        <v>15</v>
      </c>
    </row>
    <row r="582" spans="1:17" x14ac:dyDescent="0.25">
      <c r="B582" s="12" t="e">
        <f t="shared" ref="B582:M582" si="95">+B581/B$574</f>
        <v>#DIV/0!</v>
      </c>
      <c r="C582" s="12" t="e">
        <f t="shared" si="95"/>
        <v>#DIV/0!</v>
      </c>
      <c r="D582" s="12" t="e">
        <f t="shared" si="95"/>
        <v>#DIV/0!</v>
      </c>
      <c r="E582" s="12" t="e">
        <f t="shared" si="95"/>
        <v>#DIV/0!</v>
      </c>
      <c r="F582" s="12" t="e">
        <f t="shared" si="95"/>
        <v>#DIV/0!</v>
      </c>
      <c r="G582" s="12" t="e">
        <f t="shared" si="95"/>
        <v>#DIV/0!</v>
      </c>
      <c r="H582" s="12" t="e">
        <f t="shared" si="95"/>
        <v>#DIV/0!</v>
      </c>
      <c r="I582" s="12" t="e">
        <f t="shared" si="95"/>
        <v>#DIV/0!</v>
      </c>
      <c r="J582" s="12" t="e">
        <f t="shared" si="95"/>
        <v>#DIV/0!</v>
      </c>
      <c r="K582" s="12">
        <f t="shared" si="95"/>
        <v>0.19559679542289327</v>
      </c>
      <c r="L582" s="12">
        <f t="shared" si="95"/>
        <v>0.14887993511672773</v>
      </c>
      <c r="M582" s="12">
        <f t="shared" si="95"/>
        <v>0.19594220452772651</v>
      </c>
      <c r="N582" s="12" t="e">
        <f>+N581/N$574</f>
        <v>#VALUE!</v>
      </c>
      <c r="O582" s="12" t="e">
        <f>+O581/O$574</f>
        <v>#VALUE!</v>
      </c>
      <c r="P582" s="6"/>
      <c r="Q582" s="11" t="s">
        <v>31</v>
      </c>
    </row>
    <row r="583" spans="1:17" x14ac:dyDescent="0.25">
      <c r="B583" s="203" t="s">
        <v>2003</v>
      </c>
      <c r="C583" s="203"/>
      <c r="D583" s="203"/>
      <c r="E583" s="203"/>
      <c r="F583" s="203"/>
      <c r="G583" s="203"/>
      <c r="H583" s="203"/>
      <c r="I583" s="203"/>
      <c r="J583" s="203"/>
      <c r="K583" s="203"/>
      <c r="L583" s="203"/>
      <c r="M583" s="203"/>
      <c r="N583" s="203"/>
      <c r="O583" s="203"/>
      <c r="P583" s="6"/>
      <c r="Q583" s="3"/>
    </row>
    <row r="584" spans="1:17" x14ac:dyDescent="0.25">
      <c r="B584" s="7" t="str">
        <f t="shared" ref="B584:O587" si="96">IFERROR(VLOOKUP($B$583,$130:$216,MATCH($Q584&amp;"/"&amp;B$348,$128:$128,0),FALSE),"")</f>
        <v/>
      </c>
      <c r="C584" s="7" t="str">
        <f t="shared" si="96"/>
        <v/>
      </c>
      <c r="D584" s="7" t="str">
        <f t="shared" si="96"/>
        <v/>
      </c>
      <c r="E584" s="7" t="str">
        <f t="shared" si="96"/>
        <v/>
      </c>
      <c r="F584" s="7" t="str">
        <f t="shared" si="96"/>
        <v/>
      </c>
      <c r="G584" s="7" t="str">
        <f t="shared" si="96"/>
        <v/>
      </c>
      <c r="H584" s="7" t="str">
        <f t="shared" si="96"/>
        <v/>
      </c>
      <c r="I584" s="7" t="str">
        <f t="shared" si="96"/>
        <v/>
      </c>
      <c r="J584" s="7" t="str">
        <f t="shared" si="96"/>
        <v/>
      </c>
      <c r="K584" s="7" t="str">
        <f t="shared" si="96"/>
        <v/>
      </c>
      <c r="L584" s="7">
        <f t="shared" si="96"/>
        <v>246682.2</v>
      </c>
      <c r="M584" s="7">
        <f t="shared" si="96"/>
        <v>177300.3</v>
      </c>
      <c r="N584" s="7">
        <f t="shared" si="96"/>
        <v>543153</v>
      </c>
      <c r="O584" s="7">
        <f t="shared" si="96"/>
        <v>459532</v>
      </c>
      <c r="P584" s="6"/>
      <c r="Q584" s="9" t="s">
        <v>12</v>
      </c>
    </row>
    <row r="585" spans="1:17" x14ac:dyDescent="0.25">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f t="shared" si="96"/>
        <v>192492.87</v>
      </c>
      <c r="M585" s="7">
        <f t="shared" si="96"/>
        <v>146393.14000000001</v>
      </c>
      <c r="N585" s="7">
        <f t="shared" si="96"/>
        <v>601310</v>
      </c>
      <c r="O585" s="7" t="str">
        <f t="shared" si="96"/>
        <v/>
      </c>
      <c r="P585" s="6"/>
      <c r="Q585" s="9" t="s">
        <v>13</v>
      </c>
    </row>
    <row r="586" spans="1:17" x14ac:dyDescent="0.25">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f t="shared" si="96"/>
        <v>133972.29</v>
      </c>
      <c r="M586" s="7">
        <f t="shared" si="96"/>
        <v>187586.65</v>
      </c>
      <c r="N586" s="7">
        <f t="shared" si="96"/>
        <v>340393</v>
      </c>
      <c r="O586" s="7" t="str">
        <f t="shared" si="96"/>
        <v/>
      </c>
      <c r="P586" s="6"/>
      <c r="Q586" s="9" t="s">
        <v>14</v>
      </c>
    </row>
    <row r="587" spans="1:17" x14ac:dyDescent="0.25">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f t="shared" si="96"/>
        <v>109688.01</v>
      </c>
      <c r="L587" s="18">
        <f t="shared" si="96"/>
        <v>152363.54999999999</v>
      </c>
      <c r="M587" s="18">
        <f t="shared" si="96"/>
        <v>215400.11</v>
      </c>
      <c r="N587" s="18">
        <f t="shared" si="96"/>
        <v>333206.78999999998</v>
      </c>
      <c r="O587" s="18" t="str">
        <f t="shared" si="96"/>
        <v/>
      </c>
      <c r="P587" s="6"/>
      <c r="Q587" s="9" t="s">
        <v>19</v>
      </c>
    </row>
    <row r="588" spans="1:17" x14ac:dyDescent="0.25">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109688.01</v>
      </c>
      <c r="L588" s="18">
        <f t="shared" si="97"/>
        <v>725510.90999999992</v>
      </c>
      <c r="M588" s="18">
        <f t="shared" si="97"/>
        <v>726680.2</v>
      </c>
      <c r="N588" s="18">
        <f>IF(N585="",N584*4,IF(N586="",(N585+N584)*2,IF(N587="",((N586+N585+N584)/3)*4,SUM(N584:N587))))</f>
        <v>1818062.79</v>
      </c>
      <c r="O588" s="18">
        <f>IF(O585="",O584*4,IF(O586="",(O585+O584)*2,IF(O587="",((O586+O585+O584)/3)*4,SUM(O584:O587))))</f>
        <v>1838128</v>
      </c>
      <c r="P588" s="6"/>
      <c r="Q588" s="9" t="s">
        <v>15</v>
      </c>
    </row>
    <row r="589" spans="1:17" x14ac:dyDescent="0.25">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f t="shared" si="98"/>
        <v>2.3671319758394069E-2</v>
      </c>
      <c r="L589" s="10">
        <f t="shared" si="98"/>
        <v>4.0361505946620198E-2</v>
      </c>
      <c r="M589" s="10">
        <f t="shared" si="98"/>
        <v>3.8398258483577107E-2</v>
      </c>
      <c r="N589" s="10">
        <f t="shared" si="98"/>
        <v>7.0147316813515492E-2</v>
      </c>
      <c r="O589" s="10">
        <f t="shared" si="98"/>
        <v>5.4968580377068969E-2</v>
      </c>
      <c r="P589" s="6"/>
      <c r="Q589" s="11" t="s">
        <v>32</v>
      </c>
    </row>
    <row r="590" spans="1:17" s="87" customFormat="1" x14ac:dyDescent="0.25">
      <c r="A590" s="86"/>
      <c r="B590" s="19"/>
      <c r="C590" s="12" t="e">
        <f t="shared" ref="C590:M590" si="99">C588/B588-1</f>
        <v>#DIV/0!</v>
      </c>
      <c r="D590" s="12" t="e">
        <f t="shared" si="99"/>
        <v>#DIV/0!</v>
      </c>
      <c r="E590" s="12" t="e">
        <f t="shared" si="99"/>
        <v>#DIV/0!</v>
      </c>
      <c r="F590" s="12" t="e">
        <f t="shared" si="99"/>
        <v>#DIV/0!</v>
      </c>
      <c r="G590" s="12" t="e">
        <f t="shared" si="99"/>
        <v>#DIV/0!</v>
      </c>
      <c r="H590" s="12" t="e">
        <f t="shared" si="99"/>
        <v>#DIV/0!</v>
      </c>
      <c r="I590" s="12" t="e">
        <f t="shared" si="99"/>
        <v>#DIV/0!</v>
      </c>
      <c r="J590" s="12" t="e">
        <f t="shared" si="99"/>
        <v>#DIV/0!</v>
      </c>
      <c r="K590" s="12" t="e">
        <f t="shared" si="99"/>
        <v>#DIV/0!</v>
      </c>
      <c r="L590" s="12">
        <f t="shared" si="99"/>
        <v>5.6143137249002875</v>
      </c>
      <c r="M590" s="12">
        <f t="shared" si="99"/>
        <v>1.6116780380326379E-3</v>
      </c>
      <c r="N590" s="12">
        <f>N588/M588-1</f>
        <v>1.5018746760954822</v>
      </c>
      <c r="O590" s="12">
        <f>O588/N588-1</f>
        <v>1.1036588015752802E-2</v>
      </c>
      <c r="P590" s="17"/>
      <c r="Q590" s="14" t="s">
        <v>20</v>
      </c>
    </row>
    <row r="591" spans="1:17" x14ac:dyDescent="0.25">
      <c r="B591" s="187" t="s">
        <v>9</v>
      </c>
      <c r="C591" s="187"/>
      <c r="D591" s="187"/>
      <c r="E591" s="187"/>
      <c r="F591" s="187"/>
      <c r="G591" s="187"/>
      <c r="H591" s="187"/>
      <c r="I591" s="187"/>
      <c r="J591" s="187"/>
      <c r="K591" s="187"/>
      <c r="L591" s="187"/>
      <c r="M591" s="187"/>
      <c r="N591" s="187"/>
      <c r="O591" s="187"/>
    </row>
    <row r="592" spans="1:17" x14ac:dyDescent="0.25">
      <c r="B592" s="188" t="s">
        <v>869</v>
      </c>
      <c r="C592" s="188"/>
      <c r="D592" s="188"/>
      <c r="E592" s="188"/>
      <c r="F592" s="188"/>
      <c r="G592" s="188"/>
      <c r="H592" s="188"/>
      <c r="I592" s="188"/>
      <c r="J592" s="188"/>
      <c r="K592" s="188"/>
      <c r="L592" s="188"/>
      <c r="M592" s="188"/>
      <c r="N592" s="188"/>
      <c r="O592" s="188"/>
    </row>
    <row r="593" spans="2:17" x14ac:dyDescent="0.25">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f t="shared" si="100"/>
        <v>100379.42</v>
      </c>
      <c r="M593" s="7">
        <f t="shared" si="100"/>
        <v>117959.2</v>
      </c>
      <c r="N593" s="8">
        <f t="shared" si="100"/>
        <v>132463</v>
      </c>
      <c r="O593" s="8">
        <f t="shared" si="100"/>
        <v>168172</v>
      </c>
      <c r="P593" s="6"/>
      <c r="Q593" s="9" t="s">
        <v>12</v>
      </c>
    </row>
    <row r="594" spans="2:17" x14ac:dyDescent="0.25">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f t="shared" si="100"/>
        <v>203168.56</v>
      </c>
      <c r="M594" s="7">
        <f t="shared" si="100"/>
        <v>235482.64</v>
      </c>
      <c r="N594" s="8">
        <f t="shared" si="100"/>
        <v>278285</v>
      </c>
      <c r="O594" s="8" t="str">
        <f t="shared" si="100"/>
        <v/>
      </c>
      <c r="P594" s="6"/>
      <c r="Q594" s="9" t="s">
        <v>13</v>
      </c>
    </row>
    <row r="595" spans="2:17" x14ac:dyDescent="0.25">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f t="shared" si="100"/>
        <v>305282.13</v>
      </c>
      <c r="M595" s="7">
        <f t="shared" si="100"/>
        <v>369917.53</v>
      </c>
      <c r="N595" s="8">
        <f t="shared" si="100"/>
        <v>422804</v>
      </c>
      <c r="O595" s="8" t="str">
        <f t="shared" si="100"/>
        <v/>
      </c>
      <c r="P595" s="6"/>
      <c r="Q595" s="9" t="s">
        <v>14</v>
      </c>
    </row>
    <row r="596" spans="2:17" x14ac:dyDescent="0.25">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f t="shared" si="100"/>
        <v>387876.35</v>
      </c>
      <c r="L596" s="7">
        <f t="shared" si="100"/>
        <v>407767.07</v>
      </c>
      <c r="M596" s="7">
        <f t="shared" si="100"/>
        <v>503030.8</v>
      </c>
      <c r="N596" s="8">
        <f>IFERROR(VLOOKUP($B$592,$221:$343,MATCH($Q596&amp;"/"&amp;N$348,$219:$219,0),FALSE),IFERROR((VLOOKUP($B$592,$221:$343,MATCH($Q595&amp;"/"&amp;N$348,$219:$219,0),FALSE)/3)*4,IFERROR(VLOOKUP($B$592,$221:$343,MATCH($Q594&amp;"/"&amp;N$348,$219:$219,0),FALSE)*2,IFERROR(VLOOKUP($B$592,$221:$343,MATCH($Q593&amp;"/"&amp;N$348,$219:$219,0),FALSE)*4,""))))</f>
        <v>589755.31000000006</v>
      </c>
      <c r="O596" s="8">
        <f>IFERROR(VLOOKUP($B$592,$221:$343,MATCH($Q596&amp;"/"&amp;O$348,$219:$219,0),FALSE),IFERROR((VLOOKUP($B$592,$221:$343,MATCH($Q595&amp;"/"&amp;O$348,$219:$219,0),FALSE)/3)*4,IFERROR(VLOOKUP($B$592,$221:$343,MATCH($Q594&amp;"/"&amp;O$348,$219:$219,0),FALSE)*2,IFERROR(VLOOKUP($B$592,$221:$343,MATCH($Q593&amp;"/"&amp;O$348,$219:$219,0),FALSE)*4,""))))</f>
        <v>672688</v>
      </c>
      <c r="P596" s="6"/>
      <c r="Q596" s="9" t="s">
        <v>15</v>
      </c>
    </row>
    <row r="597" spans="2:17" x14ac:dyDescent="0.25">
      <c r="B597" s="12" t="e">
        <f t="shared" ref="B597:O597" si="101">B596/(B$465+B472)</f>
        <v>#VALUE!</v>
      </c>
      <c r="C597" s="12" t="e">
        <f t="shared" si="101"/>
        <v>#VALUE!</v>
      </c>
      <c r="D597" s="12" t="e">
        <f t="shared" si="101"/>
        <v>#VALUE!</v>
      </c>
      <c r="E597" s="12" t="e">
        <f t="shared" si="101"/>
        <v>#VALUE!</v>
      </c>
      <c r="F597" s="12" t="e">
        <f t="shared" si="101"/>
        <v>#VALUE!</v>
      </c>
      <c r="G597" s="12" t="e">
        <f t="shared" si="101"/>
        <v>#VALUE!</v>
      </c>
      <c r="H597" s="12" t="e">
        <f t="shared" si="101"/>
        <v>#VALUE!</v>
      </c>
      <c r="I597" s="12" t="e">
        <f t="shared" si="101"/>
        <v>#VALUE!</v>
      </c>
      <c r="J597" s="12" t="e">
        <f t="shared" si="101"/>
        <v>#VALUE!</v>
      </c>
      <c r="K597" s="12">
        <f t="shared" si="101"/>
        <v>8.3706004945925935E-2</v>
      </c>
      <c r="L597" s="12">
        <f t="shared" si="101"/>
        <v>2.2684831880255111E-2</v>
      </c>
      <c r="M597" s="12">
        <f t="shared" si="101"/>
        <v>2.65804774694571E-2</v>
      </c>
      <c r="N597" s="12">
        <f t="shared" si="101"/>
        <v>2.2754853573029258E-2</v>
      </c>
      <c r="O597" s="12">
        <f t="shared" si="101"/>
        <v>2.0116501351750134E-2</v>
      </c>
      <c r="P597" s="6"/>
      <c r="Q597" s="11" t="s">
        <v>1424</v>
      </c>
    </row>
    <row r="598" spans="2:17" x14ac:dyDescent="0.25">
      <c r="B598" s="187" t="s">
        <v>871</v>
      </c>
      <c r="C598" s="187"/>
      <c r="D598" s="187"/>
      <c r="E598" s="187"/>
      <c r="F598" s="187"/>
      <c r="G598" s="187"/>
      <c r="H598" s="187"/>
      <c r="I598" s="187"/>
      <c r="J598" s="187"/>
      <c r="K598" s="187"/>
      <c r="L598" s="187"/>
      <c r="M598" s="187"/>
      <c r="N598" s="187"/>
      <c r="O598" s="187"/>
    </row>
    <row r="599" spans="2:17" x14ac:dyDescent="0.25">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f t="shared" si="102"/>
        <v>799280.71</v>
      </c>
      <c r="M599" s="7">
        <f t="shared" si="102"/>
        <v>465375.97</v>
      </c>
      <c r="N599" s="8">
        <f t="shared" si="102"/>
        <v>435739</v>
      </c>
      <c r="O599" s="8">
        <f t="shared" si="102"/>
        <v>318936</v>
      </c>
      <c r="P599" s="6"/>
      <c r="Q599" s="9" t="s">
        <v>12</v>
      </c>
    </row>
    <row r="600" spans="2:17" x14ac:dyDescent="0.25">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f t="shared" si="102"/>
        <v>595521.77</v>
      </c>
      <c r="M600" s="7">
        <f t="shared" si="102"/>
        <v>837620.97</v>
      </c>
      <c r="N600" s="8">
        <f t="shared" si="102"/>
        <v>121123</v>
      </c>
      <c r="O600" s="8" t="str">
        <f t="shared" si="102"/>
        <v/>
      </c>
      <c r="P600" s="6"/>
      <c r="Q600" s="9" t="s">
        <v>13</v>
      </c>
    </row>
    <row r="601" spans="2:17" x14ac:dyDescent="0.25">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f t="shared" si="102"/>
        <v>205844.46</v>
      </c>
      <c r="M601" s="7">
        <f t="shared" si="102"/>
        <v>102103.34</v>
      </c>
      <c r="N601" s="8">
        <f t="shared" si="102"/>
        <v>-1185947</v>
      </c>
      <c r="O601" s="8" t="str">
        <f t="shared" si="102"/>
        <v/>
      </c>
      <c r="P601" s="6"/>
      <c r="Q601" s="9" t="s">
        <v>14</v>
      </c>
    </row>
    <row r="602" spans="2:17" x14ac:dyDescent="0.25">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f t="shared" si="102"/>
        <v>852353.34</v>
      </c>
      <c r="L602" s="7">
        <f t="shared" si="102"/>
        <v>588262.94999999995</v>
      </c>
      <c r="M602" s="7">
        <f t="shared" si="102"/>
        <v>-59079.42</v>
      </c>
      <c r="N602" s="8">
        <f t="shared" si="102"/>
        <v>-660700.61</v>
      </c>
      <c r="O602" s="8" t="str">
        <f t="shared" si="102"/>
        <v/>
      </c>
      <c r="P602" s="6"/>
      <c r="Q602" s="9" t="s">
        <v>15</v>
      </c>
    </row>
    <row r="603" spans="2:17" x14ac:dyDescent="0.25">
      <c r="B603" s="157" t="e">
        <f t="shared" ref="B603:M603" si="103">B602/B$588</f>
        <v>#VALUE!</v>
      </c>
      <c r="C603" s="157" t="e">
        <f t="shared" si="103"/>
        <v>#VALUE!</v>
      </c>
      <c r="D603" s="157" t="e">
        <f t="shared" si="103"/>
        <v>#VALUE!</v>
      </c>
      <c r="E603" s="157" t="e">
        <f t="shared" si="103"/>
        <v>#VALUE!</v>
      </c>
      <c r="F603" s="157" t="e">
        <f t="shared" si="103"/>
        <v>#VALUE!</v>
      </c>
      <c r="G603" s="157" t="e">
        <f t="shared" si="103"/>
        <v>#VALUE!</v>
      </c>
      <c r="H603" s="157" t="e">
        <f t="shared" si="103"/>
        <v>#VALUE!</v>
      </c>
      <c r="I603" s="157" t="e">
        <f t="shared" si="103"/>
        <v>#VALUE!</v>
      </c>
      <c r="J603" s="157" t="e">
        <f t="shared" si="103"/>
        <v>#VALUE!</v>
      </c>
      <c r="K603" s="157">
        <f t="shared" si="103"/>
        <v>7.7707065703899634</v>
      </c>
      <c r="L603" s="157">
        <f t="shared" si="103"/>
        <v>0.81082578069018973</v>
      </c>
      <c r="M603" s="157">
        <f t="shared" si="103"/>
        <v>-8.1300440000979801E-2</v>
      </c>
      <c r="N603" s="157">
        <f>IFERROR(N602/N$588,IFERROR(N601/N$588,IFERROR(N600/N$588,N599/N$588)))</f>
        <v>-0.36340912626015515</v>
      </c>
      <c r="O603" s="157">
        <f>IFERROR(O602/O$588,IFERROR(O601/O$588,IFERROR(O600/O$588,O599/O$588)))</f>
        <v>0.17351131150823013</v>
      </c>
      <c r="P603" s="6"/>
      <c r="Q603" s="11" t="s">
        <v>33</v>
      </c>
    </row>
    <row r="604" spans="2:17" x14ac:dyDescent="0.25">
      <c r="B604" s="203" t="s">
        <v>34</v>
      </c>
      <c r="C604" s="203"/>
      <c r="D604" s="203"/>
      <c r="E604" s="203"/>
      <c r="F604" s="203"/>
      <c r="G604" s="203"/>
      <c r="H604" s="203"/>
      <c r="I604" s="203"/>
      <c r="J604" s="203"/>
      <c r="K604" s="203"/>
      <c r="L604" s="203"/>
      <c r="M604" s="203"/>
      <c r="N604" s="203"/>
      <c r="O604" s="203"/>
    </row>
    <row r="605" spans="2:17" x14ac:dyDescent="0.25">
      <c r="B605" s="7" t="str">
        <f>IFERROR(B599+B611,"")</f>
        <v/>
      </c>
      <c r="C605" s="7" t="str">
        <f t="shared" ref="C605:O608" si="104">IFERROR(C599+C611,"")</f>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f t="shared" si="104"/>
        <v>361522.74</v>
      </c>
      <c r="M605" s="7">
        <f t="shared" si="104"/>
        <v>269915.42999999993</v>
      </c>
      <c r="N605" s="8">
        <f t="shared" si="104"/>
        <v>-94448</v>
      </c>
      <c r="O605" s="8">
        <f t="shared" si="104"/>
        <v>-660600</v>
      </c>
      <c r="P605" s="6"/>
      <c r="Q605" s="9" t="s">
        <v>12</v>
      </c>
    </row>
    <row r="606" spans="2:17" x14ac:dyDescent="0.25">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f t="shared" si="105"/>
        <v>-7588.9799999999814</v>
      </c>
      <c r="M606" s="7">
        <f t="shared" si="105"/>
        <v>269994.40999999992</v>
      </c>
      <c r="N606" s="8">
        <f t="shared" si="105"/>
        <v>-781402</v>
      </c>
      <c r="O606" s="8" t="str">
        <f t="shared" si="104"/>
        <v/>
      </c>
      <c r="P606" s="6"/>
      <c r="Q606" s="9" t="s">
        <v>13</v>
      </c>
    </row>
    <row r="607" spans="2:17" x14ac:dyDescent="0.25">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f t="shared" si="105"/>
        <v>-855987.54</v>
      </c>
      <c r="M607" s="7">
        <f t="shared" si="105"/>
        <v>-755810.98</v>
      </c>
      <c r="N607" s="8">
        <f t="shared" si="105"/>
        <v>-2806669</v>
      </c>
      <c r="O607" s="8" t="str">
        <f t="shared" si="104"/>
        <v/>
      </c>
      <c r="P607" s="6"/>
      <c r="Q607" s="9" t="s">
        <v>14</v>
      </c>
    </row>
    <row r="608" spans="2:17" x14ac:dyDescent="0.25">
      <c r="B608" s="7" t="str">
        <f t="shared" si="105"/>
        <v/>
      </c>
      <c r="C608" s="7" t="str">
        <f t="shared" si="105"/>
        <v/>
      </c>
      <c r="D608" s="7" t="str">
        <f t="shared" si="105"/>
        <v/>
      </c>
      <c r="E608" s="7" t="str">
        <f t="shared" si="105"/>
        <v/>
      </c>
      <c r="F608" s="7" t="str">
        <f t="shared" si="105"/>
        <v/>
      </c>
      <c r="G608" s="7" t="str">
        <f t="shared" si="105"/>
        <v/>
      </c>
      <c r="H608" s="7" t="str">
        <f t="shared" si="105"/>
        <v/>
      </c>
      <c r="I608" s="7" t="str">
        <f t="shared" si="105"/>
        <v/>
      </c>
      <c r="J608" s="7" t="str">
        <f t="shared" si="105"/>
        <v/>
      </c>
      <c r="K608" s="7">
        <f t="shared" si="105"/>
        <v>-255048.55999999994</v>
      </c>
      <c r="L608" s="7">
        <f t="shared" si="105"/>
        <v>-580784.62000000011</v>
      </c>
      <c r="M608" s="7">
        <f t="shared" si="105"/>
        <v>-1332026.75</v>
      </c>
      <c r="N608" s="7">
        <f t="shared" si="105"/>
        <v>-3230525.02</v>
      </c>
      <c r="O608" s="7" t="str">
        <f t="shared" si="104"/>
        <v/>
      </c>
      <c r="P608" s="6"/>
      <c r="Q608" s="9" t="s">
        <v>15</v>
      </c>
    </row>
    <row r="609" spans="2:17" x14ac:dyDescent="0.25">
      <c r="B609" s="211" t="s">
        <v>10</v>
      </c>
      <c r="C609" s="211"/>
      <c r="D609" s="211"/>
      <c r="E609" s="211"/>
      <c r="F609" s="211"/>
      <c r="G609" s="211"/>
      <c r="H609" s="211"/>
      <c r="I609" s="211"/>
      <c r="J609" s="211"/>
      <c r="K609" s="211"/>
      <c r="L609" s="211"/>
      <c r="M609" s="211"/>
      <c r="N609" s="211"/>
      <c r="O609" s="211"/>
      <c r="P609" s="6"/>
      <c r="Q609" s="9"/>
    </row>
    <row r="610" spans="2:17" x14ac:dyDescent="0.25">
      <c r="B610" s="205" t="s">
        <v>872</v>
      </c>
      <c r="C610" s="205"/>
      <c r="D610" s="205"/>
      <c r="E610" s="205"/>
      <c r="F610" s="205"/>
      <c r="G610" s="205"/>
      <c r="H610" s="205"/>
      <c r="I610" s="205"/>
      <c r="J610" s="205"/>
      <c r="K610" s="205"/>
      <c r="L610" s="205"/>
      <c r="M610" s="205"/>
      <c r="N610" s="205"/>
      <c r="O610" s="205"/>
    </row>
    <row r="611" spans="2:17" x14ac:dyDescent="0.25">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f t="shared" si="106"/>
        <v>-437757.97</v>
      </c>
      <c r="M611" s="7">
        <f t="shared" si="106"/>
        <v>-195460.54</v>
      </c>
      <c r="N611" s="8">
        <f t="shared" si="106"/>
        <v>-530187</v>
      </c>
      <c r="O611" s="8">
        <f t="shared" si="106"/>
        <v>-979536</v>
      </c>
      <c r="P611" s="6"/>
      <c r="Q611" s="9" t="s">
        <v>12</v>
      </c>
    </row>
    <row r="612" spans="2:17" x14ac:dyDescent="0.25">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f t="shared" si="106"/>
        <v>-603110.75</v>
      </c>
      <c r="M612" s="7">
        <f t="shared" si="106"/>
        <v>-567626.56000000006</v>
      </c>
      <c r="N612" s="8">
        <f t="shared" si="106"/>
        <v>-902525</v>
      </c>
      <c r="O612" s="8" t="str">
        <f t="shared" si="106"/>
        <v/>
      </c>
      <c r="P612" s="6"/>
      <c r="Q612" s="9" t="s">
        <v>13</v>
      </c>
    </row>
    <row r="613" spans="2:17" x14ac:dyDescent="0.25">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f t="shared" si="106"/>
        <v>-1061832</v>
      </c>
      <c r="M613" s="7">
        <f t="shared" si="106"/>
        <v>-857914.32</v>
      </c>
      <c r="N613" s="8">
        <f t="shared" si="106"/>
        <v>-1620722</v>
      </c>
      <c r="O613" s="8" t="str">
        <f t="shared" si="106"/>
        <v/>
      </c>
      <c r="P613" s="6"/>
      <c r="Q613" s="9" t="s">
        <v>14</v>
      </c>
    </row>
    <row r="614" spans="2:17" x14ac:dyDescent="0.25">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f t="shared" si="106"/>
        <v>-1107401.8999999999</v>
      </c>
      <c r="L614" s="7">
        <f t="shared" si="106"/>
        <v>-1169047.57</v>
      </c>
      <c r="M614" s="7">
        <f t="shared" si="106"/>
        <v>-1272947.33</v>
      </c>
      <c r="N614" s="8">
        <f t="shared" si="106"/>
        <v>-2569824.41</v>
      </c>
      <c r="O614" s="8" t="str">
        <f t="shared" si="106"/>
        <v/>
      </c>
      <c r="P614" s="6"/>
      <c r="Q614" s="9" t="s">
        <v>15</v>
      </c>
    </row>
    <row r="615" spans="2:17" x14ac:dyDescent="0.25">
      <c r="B615" s="206" t="s">
        <v>873</v>
      </c>
      <c r="C615" s="206"/>
      <c r="D615" s="206"/>
      <c r="E615" s="206"/>
      <c r="F615" s="206"/>
      <c r="G615" s="206"/>
      <c r="H615" s="206"/>
      <c r="I615" s="206"/>
      <c r="J615" s="206"/>
      <c r="K615" s="206"/>
      <c r="L615" s="206"/>
      <c r="M615" s="206"/>
      <c r="N615" s="206"/>
      <c r="O615" s="206"/>
    </row>
    <row r="616" spans="2:17" x14ac:dyDescent="0.25">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f t="shared" si="107"/>
        <v>-524952.66</v>
      </c>
      <c r="M616" s="7">
        <f t="shared" si="107"/>
        <v>-60315.7</v>
      </c>
      <c r="N616" s="8">
        <f t="shared" si="107"/>
        <v>-527806</v>
      </c>
      <c r="O616" s="8">
        <f t="shared" si="107"/>
        <v>-1149501</v>
      </c>
      <c r="P616" s="6"/>
      <c r="Q616" s="9" t="s">
        <v>12</v>
      </c>
    </row>
    <row r="617" spans="2:17" x14ac:dyDescent="0.25">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f t="shared" si="107"/>
        <v>-687462.63</v>
      </c>
      <c r="M617" s="7">
        <f t="shared" si="107"/>
        <v>-477995.34</v>
      </c>
      <c r="N617" s="8">
        <f t="shared" si="107"/>
        <v>-897834</v>
      </c>
      <c r="O617" s="8" t="str">
        <f t="shared" si="107"/>
        <v/>
      </c>
      <c r="P617" s="6"/>
      <c r="Q617" s="9" t="s">
        <v>13</v>
      </c>
    </row>
    <row r="618" spans="2:17" x14ac:dyDescent="0.25">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f t="shared" si="107"/>
        <v>-1147341.45</v>
      </c>
      <c r="M618" s="7">
        <f t="shared" si="107"/>
        <v>-852003.25</v>
      </c>
      <c r="N618" s="8">
        <f t="shared" si="107"/>
        <v>-1621256</v>
      </c>
      <c r="O618" s="8" t="str">
        <f t="shared" si="107"/>
        <v/>
      </c>
      <c r="P618" s="6"/>
      <c r="Q618" s="9" t="s">
        <v>14</v>
      </c>
    </row>
    <row r="619" spans="2:17" x14ac:dyDescent="0.25">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f t="shared" si="107"/>
        <v>-1245594.47</v>
      </c>
      <c r="L619" s="7">
        <f t="shared" si="107"/>
        <v>-944040.76</v>
      </c>
      <c r="M619" s="7">
        <f t="shared" si="107"/>
        <v>-1284773.93</v>
      </c>
      <c r="N619" s="8">
        <f t="shared" si="107"/>
        <v>-2558342.41</v>
      </c>
      <c r="O619" s="8" t="str">
        <f t="shared" si="107"/>
        <v/>
      </c>
      <c r="P619" s="6"/>
      <c r="Q619" s="9" t="s">
        <v>15</v>
      </c>
    </row>
    <row r="620" spans="2:17" x14ac:dyDescent="0.25">
      <c r="B620" s="203" t="s">
        <v>874</v>
      </c>
      <c r="C620" s="203"/>
      <c r="D620" s="203"/>
      <c r="E620" s="203"/>
      <c r="F620" s="203"/>
      <c r="G620" s="203"/>
      <c r="H620" s="203"/>
      <c r="I620" s="203"/>
      <c r="J620" s="203"/>
      <c r="K620" s="203"/>
      <c r="L620" s="203"/>
      <c r="M620" s="203"/>
      <c r="N620" s="203"/>
      <c r="O620" s="203"/>
    </row>
    <row r="621" spans="2:17" x14ac:dyDescent="0.25">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f t="shared" si="108"/>
        <v>-274181.38</v>
      </c>
      <c r="M621" s="7">
        <f t="shared" si="108"/>
        <v>-536113.56999999995</v>
      </c>
      <c r="N621" s="7">
        <f t="shared" si="108"/>
        <v>215622</v>
      </c>
      <c r="O621" s="7">
        <f t="shared" si="108"/>
        <v>653740</v>
      </c>
      <c r="P621" s="6"/>
      <c r="Q621" s="9" t="s">
        <v>12</v>
      </c>
    </row>
    <row r="622" spans="2:17" x14ac:dyDescent="0.25">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f t="shared" si="108"/>
        <v>58018.8</v>
      </c>
      <c r="M622" s="7">
        <f t="shared" si="108"/>
        <v>-302708.93</v>
      </c>
      <c r="N622" s="7">
        <f t="shared" si="108"/>
        <v>825414</v>
      </c>
      <c r="O622" s="7" t="str">
        <f t="shared" si="108"/>
        <v/>
      </c>
      <c r="P622" s="6"/>
      <c r="Q622" s="9" t="s">
        <v>13</v>
      </c>
    </row>
    <row r="623" spans="2:17" x14ac:dyDescent="0.25">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f t="shared" si="108"/>
        <v>916003.21</v>
      </c>
      <c r="M623" s="7">
        <f t="shared" si="108"/>
        <v>722821.99</v>
      </c>
      <c r="N623" s="7">
        <f t="shared" si="108"/>
        <v>2847403</v>
      </c>
      <c r="O623" s="7" t="str">
        <f t="shared" si="108"/>
        <v/>
      </c>
      <c r="P623" s="6"/>
      <c r="Q623" s="9" t="s">
        <v>14</v>
      </c>
    </row>
    <row r="624" spans="2:17" x14ac:dyDescent="0.25">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f t="shared" si="108"/>
        <v>470116.43</v>
      </c>
      <c r="L624" s="7">
        <f t="shared" si="108"/>
        <v>392700.05</v>
      </c>
      <c r="M624" s="7">
        <f t="shared" si="108"/>
        <v>1239409.54</v>
      </c>
      <c r="N624" s="7">
        <f t="shared" si="108"/>
        <v>3420523.47</v>
      </c>
      <c r="O624" s="7" t="str">
        <f t="shared" si="108"/>
        <v/>
      </c>
      <c r="P624" s="6"/>
      <c r="Q624" s="9" t="s">
        <v>15</v>
      </c>
    </row>
    <row r="625" spans="2:17" x14ac:dyDescent="0.25">
      <c r="B625" s="214" t="s">
        <v>875</v>
      </c>
      <c r="C625" s="214"/>
      <c r="D625" s="214"/>
      <c r="E625" s="214"/>
      <c r="F625" s="214"/>
      <c r="G625" s="214"/>
      <c r="H625" s="214"/>
      <c r="I625" s="214"/>
      <c r="J625" s="214"/>
      <c r="K625" s="214"/>
      <c r="L625" s="214"/>
      <c r="M625" s="214"/>
      <c r="N625" s="214"/>
      <c r="O625" s="214"/>
    </row>
    <row r="626" spans="2:17" x14ac:dyDescent="0.25">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f t="shared" si="109"/>
        <v>146.66999999999999</v>
      </c>
      <c r="M626" s="7">
        <f t="shared" si="109"/>
        <v>-131053.3</v>
      </c>
      <c r="N626" s="8">
        <f t="shared" si="109"/>
        <v>123555</v>
      </c>
      <c r="O626" s="8">
        <f t="shared" si="109"/>
        <v>-176825</v>
      </c>
      <c r="P626" s="6"/>
      <c r="Q626" s="9" t="s">
        <v>12</v>
      </c>
    </row>
    <row r="627" spans="2:17" x14ac:dyDescent="0.25">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f t="shared" si="109"/>
        <v>-33922.06</v>
      </c>
      <c r="M627" s="7">
        <f t="shared" si="109"/>
        <v>56916.7</v>
      </c>
      <c r="N627" s="8">
        <f t="shared" si="109"/>
        <v>48703</v>
      </c>
      <c r="O627" s="8" t="str">
        <f t="shared" si="109"/>
        <v/>
      </c>
      <c r="P627" s="6"/>
      <c r="Q627" s="9" t="s">
        <v>13</v>
      </c>
    </row>
    <row r="628" spans="2:17" x14ac:dyDescent="0.25">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f t="shared" si="109"/>
        <v>-25493.78</v>
      </c>
      <c r="M628" s="7">
        <f t="shared" si="109"/>
        <v>-27077.919999999998</v>
      </c>
      <c r="N628" s="8">
        <f t="shared" si="109"/>
        <v>40200</v>
      </c>
      <c r="O628" s="8" t="str">
        <f t="shared" si="109"/>
        <v/>
      </c>
      <c r="P628" s="6"/>
      <c r="Q628" s="9" t="s">
        <v>14</v>
      </c>
    </row>
    <row r="629" spans="2:17" x14ac:dyDescent="0.25">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f t="shared" si="109"/>
        <v>76875.289999999994</v>
      </c>
      <c r="L629" s="7">
        <f t="shared" si="109"/>
        <v>36922.25</v>
      </c>
      <c r="M629" s="7">
        <f t="shared" si="109"/>
        <v>-104443.81</v>
      </c>
      <c r="N629" s="8">
        <f t="shared" si="109"/>
        <v>201480.44</v>
      </c>
      <c r="O629" s="8" t="str">
        <f t="shared" si="109"/>
        <v/>
      </c>
      <c r="P629" s="6"/>
      <c r="Q629" s="9" t="s">
        <v>15</v>
      </c>
    </row>
    <row r="630" spans="2:17" x14ac:dyDescent="0.25">
      <c r="B630" s="215" t="s">
        <v>35</v>
      </c>
      <c r="C630" s="215"/>
      <c r="D630" s="215"/>
      <c r="E630" s="215"/>
      <c r="F630" s="215"/>
      <c r="G630" s="215"/>
      <c r="H630" s="215"/>
      <c r="I630" s="215"/>
      <c r="J630" s="215"/>
      <c r="K630" s="215"/>
      <c r="L630" s="215"/>
      <c r="M630" s="215"/>
      <c r="N630" s="215"/>
      <c r="O630" s="215"/>
      <c r="P630" s="28"/>
      <c r="Q630" s="89"/>
    </row>
    <row r="631" spans="2:17" x14ac:dyDescent="0.25">
      <c r="B631" s="213" t="s">
        <v>36</v>
      </c>
      <c r="C631" s="213"/>
      <c r="D631" s="213"/>
      <c r="E631" s="213"/>
      <c r="F631" s="213"/>
      <c r="G631" s="213"/>
      <c r="H631" s="213"/>
      <c r="I631" s="213"/>
      <c r="J631" s="213"/>
      <c r="K631" s="213"/>
      <c r="L631" s="213"/>
      <c r="M631" s="213"/>
      <c r="N631" s="213"/>
      <c r="O631" s="213"/>
      <c r="P631" s="28"/>
      <c r="Q631" s="89"/>
    </row>
    <row r="632" spans="2:17" x14ac:dyDescent="0.25">
      <c r="B632" s="158" t="e">
        <f t="shared" ref="B632:O632" si="110">B588/B402</f>
        <v>#VALUE!</v>
      </c>
      <c r="C632" s="158" t="e">
        <f t="shared" si="110"/>
        <v>#VALUE!</v>
      </c>
      <c r="D632" s="158" t="e">
        <f t="shared" si="110"/>
        <v>#VALUE!</v>
      </c>
      <c r="E632" s="158" t="e">
        <f t="shared" si="110"/>
        <v>#VALUE!</v>
      </c>
      <c r="F632" s="158" t="e">
        <f t="shared" si="110"/>
        <v>#VALUE!</v>
      </c>
      <c r="G632" s="158" t="e">
        <f t="shared" si="110"/>
        <v>#VALUE!</v>
      </c>
      <c r="H632" s="158" t="e">
        <f t="shared" si="110"/>
        <v>#VALUE!</v>
      </c>
      <c r="I632" s="158" t="e">
        <f t="shared" si="110"/>
        <v>#VALUE!</v>
      </c>
      <c r="J632" s="158" t="e">
        <f t="shared" si="110"/>
        <v>#VALUE!</v>
      </c>
      <c r="K632" s="158">
        <f t="shared" si="110"/>
        <v>6.5781359010824523E-3</v>
      </c>
      <c r="L632" s="158">
        <f t="shared" si="110"/>
        <v>3.9969280937566874E-2</v>
      </c>
      <c r="M632" s="158">
        <f t="shared" si="110"/>
        <v>3.499515286108322E-2</v>
      </c>
      <c r="N632" s="158">
        <f t="shared" si="110"/>
        <v>6.6775461365727318E-2</v>
      </c>
      <c r="O632" s="158">
        <f t="shared" si="110"/>
        <v>6.0254006382939665E-2</v>
      </c>
      <c r="P632" s="6"/>
      <c r="Q632" s="89" t="s">
        <v>37</v>
      </c>
    </row>
    <row r="633" spans="2:17" x14ac:dyDescent="0.25">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#VALUE!</v>
      </c>
      <c r="L633" s="29" t="e">
        <f t="shared" si="111"/>
        <v>#VALUE!</v>
      </c>
      <c r="M633" s="29" t="e">
        <f t="shared" si="111"/>
        <v>#VALUE!</v>
      </c>
      <c r="N633" s="29" t="e">
        <f t="shared" si="111"/>
        <v>#VALUE!</v>
      </c>
      <c r="O633" s="29" t="e">
        <f t="shared" si="111"/>
        <v>#VALUE!</v>
      </c>
      <c r="P633" s="6"/>
      <c r="Q633" s="89" t="s">
        <v>38</v>
      </c>
    </row>
    <row r="634" spans="2:17" x14ac:dyDescent="0.25">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f t="shared" si="112"/>
        <v>2.2888062963551413E-2</v>
      </c>
      <c r="L634" s="29">
        <f t="shared" si="112"/>
        <v>0.1123017784229174</v>
      </c>
      <c r="M634" s="29">
        <f t="shared" si="112"/>
        <v>0.10249722426230214</v>
      </c>
      <c r="N634" s="29">
        <f t="shared" si="112"/>
        <v>0.16710529479684613</v>
      </c>
      <c r="O634" s="29">
        <f t="shared" si="112"/>
        <v>0.16203516094445286</v>
      </c>
      <c r="P634" s="6"/>
      <c r="Q634" s="89" t="s">
        <v>39</v>
      </c>
    </row>
    <row r="635" spans="2:17" x14ac:dyDescent="0.25">
      <c r="B635" s="213" t="s">
        <v>59</v>
      </c>
      <c r="C635" s="213"/>
      <c r="D635" s="213"/>
      <c r="E635" s="213"/>
      <c r="F635" s="213"/>
      <c r="G635" s="213"/>
      <c r="H635" s="213"/>
      <c r="I635" s="213"/>
      <c r="J635" s="213"/>
      <c r="K635" s="213"/>
      <c r="L635" s="213"/>
      <c r="M635" s="213"/>
      <c r="N635" s="213"/>
      <c r="O635" s="213"/>
      <c r="P635" s="28"/>
      <c r="Q635" s="89"/>
    </row>
    <row r="636" spans="2:17" x14ac:dyDescent="0.25">
      <c r="B636" s="159" t="e">
        <f t="shared" ref="B636:N636" si="113">B378/B414</f>
        <v>#VALUE!</v>
      </c>
      <c r="C636" s="159" t="e">
        <f t="shared" si="113"/>
        <v>#VALUE!</v>
      </c>
      <c r="D636" s="159" t="e">
        <f t="shared" si="113"/>
        <v>#VALUE!</v>
      </c>
      <c r="E636" s="159" t="e">
        <f t="shared" si="113"/>
        <v>#VALUE!</v>
      </c>
      <c r="F636" s="159" t="e">
        <f t="shared" si="113"/>
        <v>#VALUE!</v>
      </c>
      <c r="G636" s="159" t="e">
        <f t="shared" si="113"/>
        <v>#VALUE!</v>
      </c>
      <c r="H636" s="159" t="e">
        <f t="shared" si="113"/>
        <v>#VALUE!</v>
      </c>
      <c r="I636" s="159" t="e">
        <f t="shared" si="113"/>
        <v>#VALUE!</v>
      </c>
      <c r="J636" s="159" t="e">
        <f t="shared" si="113"/>
        <v>#VALUE!</v>
      </c>
      <c r="K636" s="159">
        <f t="shared" si="113"/>
        <v>0.76398225609739001</v>
      </c>
      <c r="L636" s="159">
        <f t="shared" si="113"/>
        <v>0.90489971563823579</v>
      </c>
      <c r="M636" s="159">
        <f t="shared" si="113"/>
        <v>0.91329800527982596</v>
      </c>
      <c r="N636" s="159">
        <f t="shared" si="113"/>
        <v>1.0486500890019987</v>
      </c>
      <c r="O636" s="159">
        <f>O378/O414</f>
        <v>1.0014297224461695</v>
      </c>
      <c r="P636" s="6"/>
      <c r="Q636" s="89" t="s">
        <v>1426</v>
      </c>
    </row>
    <row r="637" spans="2:17" x14ac:dyDescent="0.25">
      <c r="B637" s="13" t="e">
        <f t="shared" ref="B637:N637" si="114">(B378-B372)/B414</f>
        <v>#VALUE!</v>
      </c>
      <c r="C637" s="13" t="e">
        <f t="shared" si="114"/>
        <v>#VALUE!</v>
      </c>
      <c r="D637" s="13" t="e">
        <f t="shared" si="114"/>
        <v>#VALUE!</v>
      </c>
      <c r="E637" s="13" t="e">
        <f t="shared" si="114"/>
        <v>#VALUE!</v>
      </c>
      <c r="F637" s="13" t="e">
        <f t="shared" si="114"/>
        <v>#VALUE!</v>
      </c>
      <c r="G637" s="13" t="e">
        <f t="shared" si="114"/>
        <v>#VALUE!</v>
      </c>
      <c r="H637" s="13" t="e">
        <f t="shared" si="114"/>
        <v>#VALUE!</v>
      </c>
      <c r="I637" s="13" t="e">
        <f t="shared" si="114"/>
        <v>#VALUE!</v>
      </c>
      <c r="J637" s="13" t="e">
        <f t="shared" si="114"/>
        <v>#VALUE!</v>
      </c>
      <c r="K637" s="13">
        <f t="shared" si="114"/>
        <v>0.11157541342548775</v>
      </c>
      <c r="L637" s="13">
        <f t="shared" si="114"/>
        <v>0.12744865176528855</v>
      </c>
      <c r="M637" s="13">
        <f t="shared" si="114"/>
        <v>0.11143896156147631</v>
      </c>
      <c r="N637" s="13">
        <f t="shared" si="114"/>
        <v>0.16341262920121738</v>
      </c>
      <c r="O637" s="13">
        <f>(O378-O372)/O414</f>
        <v>0.1455893162098516</v>
      </c>
      <c r="P637" s="6"/>
      <c r="Q637" s="89" t="s">
        <v>1427</v>
      </c>
    </row>
    <row r="638" spans="2:17" x14ac:dyDescent="0.25">
      <c r="B638" s="213" t="s">
        <v>876</v>
      </c>
      <c r="C638" s="213"/>
      <c r="D638" s="213"/>
      <c r="E638" s="213"/>
      <c r="F638" s="213"/>
      <c r="G638" s="213"/>
      <c r="H638" s="213"/>
      <c r="I638" s="213"/>
      <c r="J638" s="213"/>
      <c r="K638" s="213"/>
      <c r="L638" s="213"/>
      <c r="M638" s="213"/>
      <c r="N638" s="213"/>
      <c r="O638" s="213"/>
      <c r="P638" s="28"/>
      <c r="Q638" s="89"/>
    </row>
    <row r="639" spans="2:17" x14ac:dyDescent="0.25">
      <c r="B639" s="159" t="e">
        <f t="shared" ref="B639:N639" si="115">B432/B457</f>
        <v>#VALUE!</v>
      </c>
      <c r="C639" s="159" t="e">
        <f t="shared" si="115"/>
        <v>#VALUE!</v>
      </c>
      <c r="D639" s="159" t="e">
        <f t="shared" si="115"/>
        <v>#VALUE!</v>
      </c>
      <c r="E639" s="159" t="e">
        <f t="shared" si="115"/>
        <v>#VALUE!</v>
      </c>
      <c r="F639" s="159" t="e">
        <f t="shared" si="115"/>
        <v>#VALUE!</v>
      </c>
      <c r="G639" s="159" t="e">
        <f t="shared" si="115"/>
        <v>#VALUE!</v>
      </c>
      <c r="H639" s="159" t="e">
        <f t="shared" si="115"/>
        <v>#VALUE!</v>
      </c>
      <c r="I639" s="159" t="e">
        <f t="shared" si="115"/>
        <v>#VALUE!</v>
      </c>
      <c r="J639" s="159" t="e">
        <f t="shared" si="115"/>
        <v>#VALUE!</v>
      </c>
      <c r="K639" s="159" t="e">
        <f t="shared" si="115"/>
        <v>#VALUE!</v>
      </c>
      <c r="L639" s="159" t="e">
        <f t="shared" si="115"/>
        <v>#VALUE!</v>
      </c>
      <c r="M639" s="159" t="e">
        <f t="shared" si="115"/>
        <v>#VALUE!</v>
      </c>
      <c r="N639" s="159" t="e">
        <f t="shared" si="115"/>
        <v>#VALUE!</v>
      </c>
      <c r="O639" s="159" t="e">
        <f>O432/O457</f>
        <v>#VALUE!</v>
      </c>
      <c r="P639" s="6"/>
      <c r="Q639" s="89" t="s">
        <v>40</v>
      </c>
    </row>
    <row r="640" spans="2:17" x14ac:dyDescent="0.25">
      <c r="B640" s="13" t="e">
        <f t="shared" ref="B640:N640" si="116">B432/B588</f>
        <v>#VALUE!</v>
      </c>
      <c r="C640" s="13" t="e">
        <f t="shared" si="116"/>
        <v>#VALUE!</v>
      </c>
      <c r="D640" s="13" t="e">
        <f t="shared" si="116"/>
        <v>#VALUE!</v>
      </c>
      <c r="E640" s="13" t="e">
        <f t="shared" si="116"/>
        <v>#VALUE!</v>
      </c>
      <c r="F640" s="13" t="e">
        <f t="shared" si="116"/>
        <v>#VALUE!</v>
      </c>
      <c r="G640" s="13" t="e">
        <f t="shared" si="116"/>
        <v>#VALUE!</v>
      </c>
      <c r="H640" s="13" t="e">
        <f t="shared" si="116"/>
        <v>#VALUE!</v>
      </c>
      <c r="I640" s="13" t="e">
        <f t="shared" si="116"/>
        <v>#VALUE!</v>
      </c>
      <c r="J640" s="13" t="e">
        <f t="shared" si="116"/>
        <v>#VALUE!</v>
      </c>
      <c r="K640" s="13" t="e">
        <f t="shared" si="116"/>
        <v>#VALUE!</v>
      </c>
      <c r="L640" s="13" t="e">
        <f t="shared" si="116"/>
        <v>#VALUE!</v>
      </c>
      <c r="M640" s="13" t="e">
        <f t="shared" si="116"/>
        <v>#VALUE!</v>
      </c>
      <c r="N640" s="13" t="e">
        <f t="shared" si="116"/>
        <v>#VALUE!</v>
      </c>
      <c r="O640" s="13" t="e">
        <f>O432/O588</f>
        <v>#VALUE!</v>
      </c>
      <c r="P640" s="6"/>
      <c r="Q640" s="89" t="s">
        <v>41</v>
      </c>
    </row>
    <row r="641" spans="2:17" x14ac:dyDescent="0.25">
      <c r="B641" s="220" t="s">
        <v>1425</v>
      </c>
      <c r="C641" s="220"/>
      <c r="D641" s="220"/>
      <c r="E641" s="220"/>
      <c r="F641" s="220"/>
      <c r="G641" s="220"/>
      <c r="H641" s="220"/>
      <c r="I641" s="220"/>
      <c r="J641" s="220"/>
      <c r="K641" s="220"/>
      <c r="L641" s="220"/>
      <c r="M641" s="220"/>
      <c r="N641" s="220"/>
      <c r="O641" s="220"/>
      <c r="P641" s="40"/>
      <c r="Q641" s="41"/>
    </row>
    <row r="642" spans="2:17" x14ac:dyDescent="0.25">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f t="shared" si="117"/>
        <v>17.459817097179272</v>
      </c>
      <c r="M642" s="43">
        <f t="shared" si="117"/>
        <v>18.196773985668475</v>
      </c>
      <c r="N642" s="44">
        <f t="shared" si="117"/>
        <v>18.171006716758562</v>
      </c>
      <c r="O642" s="44">
        <f t="shared" si="117"/>
        <v>18.184745623206869</v>
      </c>
      <c r="P642" s="40"/>
      <c r="Q642" s="41" t="s">
        <v>60</v>
      </c>
    </row>
    <row r="643" spans="2:17" x14ac:dyDescent="0.25">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f t="shared" si="118"/>
        <v>162.88757701406357</v>
      </c>
      <c r="M643" s="43">
        <f t="shared" si="118"/>
        <v>180.99906806589837</v>
      </c>
      <c r="N643" s="44">
        <f t="shared" si="118"/>
        <v>180.5289508608659</v>
      </c>
      <c r="O643" s="44">
        <f t="shared" si="118"/>
        <v>170.10339029735584</v>
      </c>
      <c r="P643" s="40"/>
      <c r="Q643" s="41" t="s">
        <v>61</v>
      </c>
    </row>
    <row r="644" spans="2:17" x14ac:dyDescent="0.25">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f t="shared" si="119"/>
        <v>56.501243434050167</v>
      </c>
      <c r="M644" s="43">
        <f t="shared" si="119"/>
        <v>61.847709722997017</v>
      </c>
      <c r="N644" s="44">
        <f t="shared" si="119"/>
        <v>59.790368971576484</v>
      </c>
      <c r="O644" s="44">
        <f t="shared" si="119"/>
        <v>65.286379471647038</v>
      </c>
      <c r="P644" s="40"/>
      <c r="Q644" s="41" t="s">
        <v>62</v>
      </c>
    </row>
    <row r="645" spans="2:17" x14ac:dyDescent="0.25">
      <c r="B645" s="161"/>
      <c r="C645" s="162" t="e">
        <f t="shared" ref="C645:M645" si="120">C643+C642-C644</f>
        <v>#VALUE!</v>
      </c>
      <c r="D645" s="162" t="e">
        <f t="shared" si="120"/>
        <v>#VALUE!</v>
      </c>
      <c r="E645" s="162" t="e">
        <f t="shared" si="120"/>
        <v>#VALUE!</v>
      </c>
      <c r="F645" s="162" t="e">
        <f t="shared" si="120"/>
        <v>#VALUE!</v>
      </c>
      <c r="G645" s="162" t="e">
        <f t="shared" si="120"/>
        <v>#VALUE!</v>
      </c>
      <c r="H645" s="162" t="e">
        <f t="shared" si="120"/>
        <v>#VALUE!</v>
      </c>
      <c r="I645" s="162" t="e">
        <f t="shared" si="120"/>
        <v>#VALUE!</v>
      </c>
      <c r="J645" s="162" t="e">
        <f t="shared" si="120"/>
        <v>#VALUE!</v>
      </c>
      <c r="K645" s="162" t="e">
        <f t="shared" si="120"/>
        <v>#VALUE!</v>
      </c>
      <c r="L645" s="162">
        <f t="shared" si="120"/>
        <v>123.84615067719267</v>
      </c>
      <c r="M645" s="162">
        <f t="shared" si="120"/>
        <v>137.34813232856982</v>
      </c>
      <c r="N645" s="163">
        <f>N643+N642-N644</f>
        <v>138.90958860604798</v>
      </c>
      <c r="O645" s="163">
        <f>O643+O642-O644</f>
        <v>123.00175644891569</v>
      </c>
      <c r="P645" s="40"/>
      <c r="Q645" s="41" t="s">
        <v>63</v>
      </c>
    </row>
    <row r="646" spans="2:17" x14ac:dyDescent="0.25">
      <c r="B646" s="213" t="s">
        <v>42</v>
      </c>
      <c r="C646" s="213"/>
      <c r="D646" s="213"/>
      <c r="E646" s="213"/>
      <c r="F646" s="213"/>
      <c r="G646" s="213"/>
      <c r="H646" s="213"/>
      <c r="I646" s="213"/>
      <c r="J646" s="213"/>
      <c r="K646" s="213"/>
      <c r="L646" s="213"/>
      <c r="M646" s="213"/>
      <c r="N646" s="213"/>
      <c r="O646" s="213"/>
      <c r="P646" s="28"/>
      <c r="Q646" s="89"/>
    </row>
    <row r="647" spans="2:17" x14ac:dyDescent="0.25">
      <c r="B647" s="167" t="e">
        <v>#N/A</v>
      </c>
      <c r="C647" s="167" t="e">
        <v>#N/A</v>
      </c>
      <c r="D647" s="167" t="e">
        <v>#N/A</v>
      </c>
      <c r="E647" s="167" t="e">
        <v>#N/A</v>
      </c>
      <c r="F647" s="167" t="e">
        <v>#N/A</v>
      </c>
      <c r="G647" s="167" t="e">
        <v>#N/A</v>
      </c>
      <c r="H647" s="167" t="e">
        <v>#N/A</v>
      </c>
      <c r="I647" s="167" t="e">
        <v>#N/A</v>
      </c>
      <c r="J647" s="167" t="e">
        <v>#N/A</v>
      </c>
      <c r="K647" s="167" t="e">
        <v>#N/A</v>
      </c>
      <c r="L647" s="167">
        <v>1856160</v>
      </c>
      <c r="M647" s="167">
        <v>2165517.966</v>
      </c>
      <c r="N647" s="168">
        <v>2422170.0219999999</v>
      </c>
      <c r="O647" s="168">
        <v>2422170.0219999999</v>
      </c>
      <c r="P647" s="30"/>
      <c r="Q647" s="90" t="s">
        <v>43</v>
      </c>
    </row>
    <row r="648" spans="2:17" x14ac:dyDescent="0.25">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#N/A</v>
      </c>
      <c r="L648" s="13">
        <f t="shared" si="121"/>
        <v>3.4805021334367727</v>
      </c>
      <c r="M648" s="13">
        <f t="shared" si="121"/>
        <v>3.2739303165864384</v>
      </c>
      <c r="N648" s="13">
        <f t="shared" si="121"/>
        <v>4.4917341355816678</v>
      </c>
      <c r="O648" s="13">
        <f>O457/O647</f>
        <v>4.6834065721914877</v>
      </c>
      <c r="P648" s="6"/>
      <c r="Q648" s="90" t="s">
        <v>44</v>
      </c>
    </row>
    <row r="649" spans="2:17" x14ac:dyDescent="0.25">
      <c r="B649" s="13" t="e">
        <f t="shared" ref="B649:O649" si="122">B588/B647</f>
        <v>#N/A</v>
      </c>
      <c r="C649" s="13" t="e">
        <f t="shared" si="122"/>
        <v>#N/A</v>
      </c>
      <c r="D649" s="13" t="e">
        <f t="shared" si="122"/>
        <v>#N/A</v>
      </c>
      <c r="E649" s="13" t="e">
        <f t="shared" si="122"/>
        <v>#N/A</v>
      </c>
      <c r="F649" s="13" t="e">
        <f t="shared" si="122"/>
        <v>#N/A</v>
      </c>
      <c r="G649" s="13" t="e">
        <f t="shared" si="122"/>
        <v>#N/A</v>
      </c>
      <c r="H649" s="13" t="e">
        <f t="shared" si="122"/>
        <v>#N/A</v>
      </c>
      <c r="I649" s="13" t="e">
        <f t="shared" si="122"/>
        <v>#N/A</v>
      </c>
      <c r="J649" s="13" t="e">
        <f t="shared" si="122"/>
        <v>#N/A</v>
      </c>
      <c r="K649" s="13" t="e">
        <f t="shared" si="122"/>
        <v>#N/A</v>
      </c>
      <c r="L649" s="13">
        <f t="shared" si="122"/>
        <v>0.39086657938970776</v>
      </c>
      <c r="M649" s="13">
        <f t="shared" si="122"/>
        <v>0.33556876987831002</v>
      </c>
      <c r="N649" s="13">
        <f t="shared" si="122"/>
        <v>0.75059255687543147</v>
      </c>
      <c r="O649" s="13">
        <f t="shared" si="122"/>
        <v>0.75887653769335606</v>
      </c>
      <c r="P649" s="6"/>
      <c r="Q649" s="89" t="s">
        <v>45</v>
      </c>
    </row>
    <row r="650" spans="2:17" x14ac:dyDescent="0.25">
      <c r="B650" s="91"/>
      <c r="C650" s="91" t="e">
        <f t="shared" ref="C650:M650" si="123">+C649/B649-1</f>
        <v>#N/A</v>
      </c>
      <c r="D650" s="92" t="e">
        <f t="shared" si="123"/>
        <v>#N/A</v>
      </c>
      <c r="E650" s="91" t="e">
        <f t="shared" si="123"/>
        <v>#N/A</v>
      </c>
      <c r="F650" s="92" t="e">
        <f t="shared" si="123"/>
        <v>#N/A</v>
      </c>
      <c r="G650" s="91" t="e">
        <f t="shared" si="123"/>
        <v>#N/A</v>
      </c>
      <c r="H650" s="92" t="e">
        <f t="shared" si="123"/>
        <v>#N/A</v>
      </c>
      <c r="I650" s="91" t="e">
        <f t="shared" si="123"/>
        <v>#N/A</v>
      </c>
      <c r="J650" s="92" t="e">
        <f t="shared" si="123"/>
        <v>#N/A</v>
      </c>
      <c r="K650" s="91" t="e">
        <f t="shared" si="123"/>
        <v>#N/A</v>
      </c>
      <c r="L650" s="92" t="e">
        <f t="shared" si="123"/>
        <v>#N/A</v>
      </c>
      <c r="M650" s="91">
        <f t="shared" si="123"/>
        <v>-0.14147489815511671</v>
      </c>
      <c r="N650" s="93">
        <f>+N649/M649-1</f>
        <v>1.2367771504709002</v>
      </c>
      <c r="O650" s="93">
        <f>+O649/N649-1</f>
        <v>1.1036588015752802E-2</v>
      </c>
      <c r="P650" s="31"/>
      <c r="Q650" s="94" t="s">
        <v>46</v>
      </c>
    </row>
    <row r="651" spans="2:17" x14ac:dyDescent="0.25">
      <c r="B651" s="141">
        <v>0</v>
      </c>
      <c r="C651" s="141">
        <v>0</v>
      </c>
      <c r="D651" s="141">
        <v>0</v>
      </c>
      <c r="E651" s="141">
        <v>0</v>
      </c>
      <c r="F651" s="141">
        <v>0</v>
      </c>
      <c r="G651" s="141">
        <v>0</v>
      </c>
      <c r="H651" s="141">
        <v>0</v>
      </c>
      <c r="I651" s="141">
        <v>0</v>
      </c>
      <c r="J651" s="141">
        <v>0</v>
      </c>
      <c r="K651" s="141">
        <v>0</v>
      </c>
      <c r="L651" s="141">
        <v>1.4244800555925922E-2</v>
      </c>
      <c r="M651" s="141">
        <v>7.7157407746900001E-3</v>
      </c>
      <c r="N651" s="141">
        <v>2.22222223E-2</v>
      </c>
      <c r="O651" s="141">
        <v>0</v>
      </c>
      <c r="P651" s="6"/>
      <c r="Q651" s="90" t="s">
        <v>47</v>
      </c>
    </row>
    <row r="652" spans="2:17" x14ac:dyDescent="0.25">
      <c r="B652" s="91" t="e">
        <f t="shared" ref="B652:O652" si="124">+B651/B661</f>
        <v>#N/A</v>
      </c>
      <c r="C652" s="91" t="e">
        <f t="shared" si="124"/>
        <v>#N/A</v>
      </c>
      <c r="D652" s="92" t="e">
        <f t="shared" si="124"/>
        <v>#N/A</v>
      </c>
      <c r="E652" s="91" t="e">
        <f t="shared" si="124"/>
        <v>#N/A</v>
      </c>
      <c r="F652" s="92" t="e">
        <f t="shared" si="124"/>
        <v>#N/A</v>
      </c>
      <c r="G652" s="91" t="e">
        <f t="shared" si="124"/>
        <v>#N/A</v>
      </c>
      <c r="H652" s="92" t="e">
        <f t="shared" si="124"/>
        <v>#N/A</v>
      </c>
      <c r="I652" s="91" t="e">
        <f t="shared" si="124"/>
        <v>#N/A</v>
      </c>
      <c r="J652" s="92" t="e">
        <f t="shared" si="124"/>
        <v>#N/A</v>
      </c>
      <c r="K652" s="91" t="e">
        <f t="shared" si="124"/>
        <v>#N/A</v>
      </c>
      <c r="L652" s="92">
        <f t="shared" si="124"/>
        <v>2.1220634522694719E-3</v>
      </c>
      <c r="M652" s="91">
        <f t="shared" si="124"/>
        <v>1.002132474531585E-3</v>
      </c>
      <c r="N652" s="93">
        <f t="shared" si="124"/>
        <v>1.2151616229614743E-3</v>
      </c>
      <c r="O652" s="93">
        <f t="shared" si="124"/>
        <v>0</v>
      </c>
      <c r="P652" s="6"/>
      <c r="Q652" s="94" t="s">
        <v>48</v>
      </c>
    </row>
    <row r="653" spans="2:17" x14ac:dyDescent="0.25">
      <c r="B653" s="95" t="e">
        <f t="shared" ref="B653:M653" si="125">+B651/B649</f>
        <v>#N/A</v>
      </c>
      <c r="C653" s="95" t="e">
        <f t="shared" si="125"/>
        <v>#N/A</v>
      </c>
      <c r="D653" s="96" t="e">
        <f t="shared" si="125"/>
        <v>#N/A</v>
      </c>
      <c r="E653" s="95" t="e">
        <f t="shared" si="125"/>
        <v>#N/A</v>
      </c>
      <c r="F653" s="96" t="e">
        <f t="shared" si="125"/>
        <v>#N/A</v>
      </c>
      <c r="G653" s="95" t="e">
        <f t="shared" si="125"/>
        <v>#N/A</v>
      </c>
      <c r="H653" s="96" t="e">
        <f t="shared" si="125"/>
        <v>#N/A</v>
      </c>
      <c r="I653" s="95" t="e">
        <f t="shared" si="125"/>
        <v>#N/A</v>
      </c>
      <c r="J653" s="96" t="e">
        <f t="shared" si="125"/>
        <v>#N/A</v>
      </c>
      <c r="K653" s="95" t="e">
        <f t="shared" si="125"/>
        <v>#N/A</v>
      </c>
      <c r="L653" s="96">
        <f t="shared" si="125"/>
        <v>3.6444150784565678E-2</v>
      </c>
      <c r="M653" s="95">
        <f t="shared" si="125"/>
        <v>2.2993023985777999E-2</v>
      </c>
      <c r="N653" s="97">
        <f>+N651/N649</f>
        <v>2.9606238559714369E-2</v>
      </c>
      <c r="O653" s="97">
        <f>+O651/O649</f>
        <v>0</v>
      </c>
      <c r="P653" s="28"/>
      <c r="Q653" s="98" t="s">
        <v>49</v>
      </c>
    </row>
    <row r="654" spans="2:17" x14ac:dyDescent="0.25">
      <c r="B654" s="16" t="e">
        <f t="shared" ref="B654:M654" si="126">+B661*B647</f>
        <v>#N/A</v>
      </c>
      <c r="C654" s="16" t="e">
        <f t="shared" si="126"/>
        <v>#N/A</v>
      </c>
      <c r="D654" s="16" t="e">
        <f t="shared" si="126"/>
        <v>#N/A</v>
      </c>
      <c r="E654" s="16" t="e">
        <f t="shared" si="126"/>
        <v>#N/A</v>
      </c>
      <c r="F654" s="16" t="e">
        <f t="shared" si="126"/>
        <v>#N/A</v>
      </c>
      <c r="G654" s="16" t="e">
        <f t="shared" si="126"/>
        <v>#N/A</v>
      </c>
      <c r="H654" s="16" t="e">
        <f t="shared" si="126"/>
        <v>#N/A</v>
      </c>
      <c r="I654" s="16" t="e">
        <f t="shared" si="126"/>
        <v>#N/A</v>
      </c>
      <c r="J654" s="16" t="e">
        <f t="shared" si="126"/>
        <v>#N/A</v>
      </c>
      <c r="K654" s="16" t="e">
        <f t="shared" si="126"/>
        <v>#N/A</v>
      </c>
      <c r="L654" s="16">
        <f t="shared" si="126"/>
        <v>12459867.291720303</v>
      </c>
      <c r="M654" s="16">
        <f t="shared" si="126"/>
        <v>16673020.477058033</v>
      </c>
      <c r="N654" s="16">
        <f>+N661*N647</f>
        <v>44295342.825343981</v>
      </c>
      <c r="O654" s="16">
        <f>+O661*O647</f>
        <v>48902493.956238203</v>
      </c>
      <c r="P654" s="6"/>
      <c r="Q654" s="89" t="s">
        <v>50</v>
      </c>
    </row>
    <row r="655" spans="2:17" x14ac:dyDescent="0.25">
      <c r="B655" s="32" t="e">
        <f t="shared" ref="B655:M655" si="127">+B661/B$648</f>
        <v>#N/A</v>
      </c>
      <c r="C655" s="32" t="e">
        <f t="shared" si="127"/>
        <v>#N/A</v>
      </c>
      <c r="D655" s="33" t="e">
        <f t="shared" si="127"/>
        <v>#N/A</v>
      </c>
      <c r="E655" s="32" t="e">
        <f t="shared" si="127"/>
        <v>#N/A</v>
      </c>
      <c r="F655" s="33" t="e">
        <f t="shared" si="127"/>
        <v>#N/A</v>
      </c>
      <c r="G655" s="32" t="e">
        <f t="shared" si="127"/>
        <v>#N/A</v>
      </c>
      <c r="H655" s="33" t="e">
        <f t="shared" si="127"/>
        <v>#N/A</v>
      </c>
      <c r="I655" s="32" t="e">
        <f t="shared" si="127"/>
        <v>#N/A</v>
      </c>
      <c r="J655" s="33" t="e">
        <f t="shared" si="127"/>
        <v>#N/A</v>
      </c>
      <c r="K655" s="32" t="e">
        <f t="shared" si="127"/>
        <v>#N/A</v>
      </c>
      <c r="L655" s="172">
        <f t="shared" si="127"/>
        <v>1.9286619077495741</v>
      </c>
      <c r="M655" s="173">
        <f t="shared" si="127"/>
        <v>2.3517061823990431</v>
      </c>
      <c r="N655" s="174">
        <f>+N661/N$648</f>
        <v>4.0713590100793331</v>
      </c>
      <c r="O655" s="174">
        <f>+O661/O$648</f>
        <v>4.3108659890846512</v>
      </c>
      <c r="P655" s="175">
        <f>(SUM(INDEX($B655:$O655,,$Q$348-$B$348-$P$348+1):INDEX($B655:$O655,$Q$348-$B$348+1))-MAX(INDEX($B655:$O655,,$Q$348-$B$348-$P$348+1):INDEX($B655:$O655,$Q$348-$B$348+1))-MIN(INDEX($B655:$O655,,$Q$348-$B$348-$P$348+1):INDEX($B655:$O655,$Q$348-$B$348+1)))/(COUNT(INDEX($B655:$O655,,$Q$348-$B$348-$P$348+1):INDEX($B655:$O655,$Q$348-$B$348+1))-2)</f>
        <v>3.2115325962391883</v>
      </c>
      <c r="Q655" s="176" t="s">
        <v>51</v>
      </c>
    </row>
    <row r="656" spans="2:17" x14ac:dyDescent="0.25">
      <c r="B656" s="32" t="e">
        <f t="shared" ref="B656:M656" si="128">+B661/B$649</f>
        <v>#N/A</v>
      </c>
      <c r="C656" s="32" t="e">
        <f t="shared" si="128"/>
        <v>#N/A</v>
      </c>
      <c r="D656" s="33" t="e">
        <f t="shared" si="128"/>
        <v>#N/A</v>
      </c>
      <c r="E656" s="32" t="e">
        <f t="shared" si="128"/>
        <v>#N/A</v>
      </c>
      <c r="F656" s="33" t="e">
        <f t="shared" si="128"/>
        <v>#N/A</v>
      </c>
      <c r="G656" s="32" t="e">
        <f t="shared" si="128"/>
        <v>#N/A</v>
      </c>
      <c r="H656" s="33" t="e">
        <f t="shared" si="128"/>
        <v>#N/A</v>
      </c>
      <c r="I656" s="32" t="e">
        <f t="shared" si="128"/>
        <v>#N/A</v>
      </c>
      <c r="J656" s="33" t="e">
        <f t="shared" si="128"/>
        <v>#N/A</v>
      </c>
      <c r="K656" s="32" t="e">
        <f t="shared" si="128"/>
        <v>#N/A</v>
      </c>
      <c r="L656" s="172">
        <f t="shared" si="128"/>
        <v>17.173921329067682</v>
      </c>
      <c r="M656" s="173">
        <f t="shared" si="128"/>
        <v>22.94409628480043</v>
      </c>
      <c r="N656" s="174">
        <f>+N661/N$649</f>
        <v>24.364033557578054</v>
      </c>
      <c r="O656" s="174">
        <f>+O661/O$649</f>
        <v>26.604509564207827</v>
      </c>
      <c r="P656" s="175">
        <f>(SUM(INDEX($B656:$O656,,$Q$348-$B$348-$P$348+1):INDEX($B656:$O656,$Q$348-$B$348+1))-MAX(INDEX($B656:$O656,,$Q$348-$B$348-$P$348+1):INDEX($B656:$O656,$Q$348-$B$348+1))-MIN(INDEX($B656:$O656,,$Q$348-$B$348-$P$348+1):INDEX($B656:$O656,$Q$348-$B$348+1)))/(COUNT(INDEX($B656:$O656,,$Q$348-$B$348-$P$348+1):INDEX($B656:$O656,$Q$348-$B$348+1))-2)</f>
        <v>23.654064921189239</v>
      </c>
      <c r="Q656" s="176" t="s">
        <v>52</v>
      </c>
    </row>
    <row r="657" spans="1:17" x14ac:dyDescent="0.25">
      <c r="B657" s="32" t="e">
        <f t="shared" ref="B657:O657" si="129">+(B654+B432-B354-B360)/B559</f>
        <v>#N/A</v>
      </c>
      <c r="C657" s="32" t="e">
        <f t="shared" si="129"/>
        <v>#N/A</v>
      </c>
      <c r="D657" s="33" t="e">
        <f t="shared" si="129"/>
        <v>#N/A</v>
      </c>
      <c r="E657" s="32" t="e">
        <f t="shared" si="129"/>
        <v>#N/A</v>
      </c>
      <c r="F657" s="33" t="e">
        <f t="shared" si="129"/>
        <v>#N/A</v>
      </c>
      <c r="G657" s="32" t="e">
        <f t="shared" si="129"/>
        <v>#N/A</v>
      </c>
      <c r="H657" s="33" t="e">
        <f t="shared" si="129"/>
        <v>#N/A</v>
      </c>
      <c r="I657" s="32" t="e">
        <f t="shared" si="129"/>
        <v>#N/A</v>
      </c>
      <c r="J657" s="33" t="e">
        <f t="shared" si="129"/>
        <v>#N/A</v>
      </c>
      <c r="K657" s="32" t="e">
        <f t="shared" si="129"/>
        <v>#N/A</v>
      </c>
      <c r="L657" s="172" t="e">
        <f t="shared" si="129"/>
        <v>#VALUE!</v>
      </c>
      <c r="M657" s="173" t="e">
        <f t="shared" si="129"/>
        <v>#VALUE!</v>
      </c>
      <c r="N657" s="174" t="e">
        <f t="shared" si="129"/>
        <v>#VALUE!</v>
      </c>
      <c r="O657" s="174" t="e">
        <f t="shared" si="129"/>
        <v>#VALUE!</v>
      </c>
      <c r="P657" s="175" t="e">
        <f>(SUM(INDEX($B657:$O657,,$Q$348-$B$348-$P$348+1):INDEX($B657:$O657,$Q$348-$B$348+1))-MAX(INDEX($B657:$O657,,$Q$348-$B$348-$P$348+1):INDEX($B657:$O657,$Q$348-$B$348+1))-MIN(INDEX($B657:$O657,,$Q$348-$B$348-$P$348+1):INDEX($B657:$O657,$Q$348-$B$348+1)))/(COUNT(INDEX($B657:$O657,,$Q$348-$B$348-$P$348+1):INDEX($B657:$O657,$Q$348-$B$348+1))-2)</f>
        <v>#VALUE!</v>
      </c>
      <c r="Q657" s="176" t="s">
        <v>53</v>
      </c>
    </row>
    <row r="658" spans="1:17" x14ac:dyDescent="0.25">
      <c r="B658" s="32" t="e">
        <f t="shared" ref="B658:O658" si="130">B654/B465</f>
        <v>#N/A</v>
      </c>
      <c r="C658" s="32" t="e">
        <f t="shared" si="130"/>
        <v>#N/A</v>
      </c>
      <c r="D658" s="33" t="e">
        <f t="shared" si="130"/>
        <v>#N/A</v>
      </c>
      <c r="E658" s="32" t="e">
        <f t="shared" si="130"/>
        <v>#N/A</v>
      </c>
      <c r="F658" s="33" t="e">
        <f t="shared" si="130"/>
        <v>#N/A</v>
      </c>
      <c r="G658" s="32" t="e">
        <f t="shared" si="130"/>
        <v>#N/A</v>
      </c>
      <c r="H658" s="33" t="e">
        <f t="shared" si="130"/>
        <v>#N/A</v>
      </c>
      <c r="I658" s="32" t="e">
        <f t="shared" si="130"/>
        <v>#N/A</v>
      </c>
      <c r="J658" s="33" t="e">
        <f t="shared" si="130"/>
        <v>#N/A</v>
      </c>
      <c r="K658" s="32" t="e">
        <f t="shared" si="130"/>
        <v>#N/A</v>
      </c>
      <c r="L658" s="172">
        <f t="shared" si="130"/>
        <v>0.70274232584983665</v>
      </c>
      <c r="M658" s="173">
        <f t="shared" si="130"/>
        <v>0.89554391874910833</v>
      </c>
      <c r="N658" s="174">
        <f t="shared" si="130"/>
        <v>1.7178989957067994</v>
      </c>
      <c r="O658" s="174">
        <f t="shared" si="130"/>
        <v>1.4698060711207455</v>
      </c>
      <c r="P658" s="175">
        <f>(SUM(INDEX($B658:$O658,,$Q$348-$B$348-$P$348+1):INDEX($B658:$O658,$Q$348-$B$348+1))-MAX(INDEX($B658:$O658,,$Q$348-$B$348-$P$348+1):INDEX($B658:$O658,$Q$348-$B$348+1))-MIN(INDEX($B658:$O658,,$Q$348-$B$348-$P$348+1):INDEX($B658:$O658,$Q$348-$B$348+1)))/(COUNT(INDEX($B658:$O658,,$Q$348-$B$348-$P$348+1):INDEX($B658:$O658,$Q$348-$B$348+1))-2)</f>
        <v>1.1826749949349264</v>
      </c>
      <c r="Q658" s="176" t="s">
        <v>54</v>
      </c>
    </row>
    <row r="659" spans="1:17" s="15" customFormat="1" x14ac:dyDescent="0.25">
      <c r="A659" s="99"/>
      <c r="B659" s="141" t="e">
        <v>#N/A</v>
      </c>
      <c r="C659" s="141" t="e">
        <v>#N/A</v>
      </c>
      <c r="D659" s="141" t="e">
        <v>#N/A</v>
      </c>
      <c r="E659" s="141" t="e">
        <v>#N/A</v>
      </c>
      <c r="F659" s="141" t="e">
        <v>#N/A</v>
      </c>
      <c r="G659" s="141" t="e">
        <v>#N/A</v>
      </c>
      <c r="H659" s="141" t="e">
        <v>#N/A</v>
      </c>
      <c r="I659" s="141" t="e">
        <v>#N/A</v>
      </c>
      <c r="J659" s="141" t="e">
        <v>#N/A</v>
      </c>
      <c r="K659" s="141" t="e">
        <v>#N/A</v>
      </c>
      <c r="L659" s="141">
        <v>8.504941646225701</v>
      </c>
      <c r="M659" s="141">
        <v>12.076741910999999</v>
      </c>
      <c r="N659" s="148">
        <v>25.623975000000002</v>
      </c>
      <c r="O659" s="148">
        <v>23.3</v>
      </c>
      <c r="P659" s="31"/>
      <c r="Q659" s="37" t="s">
        <v>55</v>
      </c>
    </row>
    <row r="660" spans="1:17" s="71" customFormat="1" x14ac:dyDescent="0.25">
      <c r="A660" s="100"/>
      <c r="B660" s="141" t="e">
        <v>#N/A</v>
      </c>
      <c r="C660" s="141" t="e">
        <v>#N/A</v>
      </c>
      <c r="D660" s="141" t="e">
        <v>#N/A</v>
      </c>
      <c r="E660" s="141" t="e">
        <v>#N/A</v>
      </c>
      <c r="F660" s="141" t="e">
        <v>#N/A</v>
      </c>
      <c r="G660" s="141" t="e">
        <v>#N/A</v>
      </c>
      <c r="H660" s="141" t="e">
        <v>#N/A</v>
      </c>
      <c r="I660" s="141" t="e">
        <v>#N/A</v>
      </c>
      <c r="J660" s="141" t="e">
        <v>#N/A</v>
      </c>
      <c r="K660" s="141" t="e">
        <v>#N/A</v>
      </c>
      <c r="L660" s="141">
        <v>5.1095579657557506</v>
      </c>
      <c r="M660" s="141">
        <v>2.9845706124000002</v>
      </c>
      <c r="N660" s="148">
        <v>10.307537682000001</v>
      </c>
      <c r="O660" s="148">
        <v>17.582630000000002</v>
      </c>
      <c r="P660" s="38"/>
      <c r="Q660" s="39" t="s">
        <v>56</v>
      </c>
    </row>
    <row r="661" spans="1:17" s="3" customFormat="1" x14ac:dyDescent="0.25">
      <c r="A661" s="101"/>
      <c r="B661" s="164" t="e">
        <v>#N/A</v>
      </c>
      <c r="C661" s="164" t="e">
        <v>#N/A</v>
      </c>
      <c r="D661" s="164" t="e">
        <v>#N/A</v>
      </c>
      <c r="E661" s="164" t="e">
        <v>#N/A</v>
      </c>
      <c r="F661" s="164" t="e">
        <v>#N/A</v>
      </c>
      <c r="G661" s="164" t="e">
        <v>#N/A</v>
      </c>
      <c r="H661" s="164" t="e">
        <v>#N/A</v>
      </c>
      <c r="I661" s="164" t="e">
        <v>#N/A</v>
      </c>
      <c r="J661" s="164" t="e">
        <v>#N/A</v>
      </c>
      <c r="K661" s="164" t="e">
        <v>#N/A</v>
      </c>
      <c r="L661" s="164">
        <v>6.7127118846006288</v>
      </c>
      <c r="M661" s="164">
        <v>7.6993221662599831</v>
      </c>
      <c r="N661" s="165">
        <v>18.287462243781327</v>
      </c>
      <c r="O661" s="166">
        <v>20.189538105115812</v>
      </c>
      <c r="P661" s="151" t="s">
        <v>607</v>
      </c>
      <c r="Q661" s="36" t="s">
        <v>57</v>
      </c>
    </row>
    <row r="662" spans="1:17" x14ac:dyDescent="0.25">
      <c r="B662" s="221" t="s">
        <v>64</v>
      </c>
      <c r="C662" s="221"/>
      <c r="D662" s="221"/>
      <c r="E662" s="221"/>
      <c r="F662" s="221"/>
      <c r="G662" s="221"/>
      <c r="H662" s="221"/>
      <c r="I662" s="221"/>
      <c r="J662" s="221"/>
      <c r="K662" s="221"/>
      <c r="L662" s="221"/>
      <c r="M662" s="221"/>
      <c r="N662" s="221"/>
      <c r="O662" s="221"/>
      <c r="P662" s="28"/>
      <c r="Q662" s="89"/>
    </row>
    <row r="663" spans="1:17" x14ac:dyDescent="0.25">
      <c r="B663" s="107"/>
      <c r="C663" s="106" t="e">
        <f t="shared" ref="C663:O663" si="131">+C656/C650/100</f>
        <v>#N/A</v>
      </c>
      <c r="D663" s="107" t="e">
        <f t="shared" si="131"/>
        <v>#N/A</v>
      </c>
      <c r="E663" s="106" t="e">
        <f t="shared" si="131"/>
        <v>#N/A</v>
      </c>
      <c r="F663" s="107" t="e">
        <f t="shared" si="131"/>
        <v>#N/A</v>
      </c>
      <c r="G663" s="106" t="e">
        <f t="shared" si="131"/>
        <v>#N/A</v>
      </c>
      <c r="H663" s="107" t="e">
        <f t="shared" si="131"/>
        <v>#N/A</v>
      </c>
      <c r="I663" s="106" t="e">
        <f t="shared" si="131"/>
        <v>#N/A</v>
      </c>
      <c r="J663" s="107" t="e">
        <f t="shared" si="131"/>
        <v>#N/A</v>
      </c>
      <c r="K663" s="106" t="e">
        <f t="shared" si="131"/>
        <v>#N/A</v>
      </c>
      <c r="L663" s="107" t="e">
        <f t="shared" si="131"/>
        <v>#N/A</v>
      </c>
      <c r="M663" s="106">
        <f t="shared" si="131"/>
        <v>-1.6217786041198585</v>
      </c>
      <c r="N663" s="108">
        <f t="shared" si="131"/>
        <v>0.19699614880741856</v>
      </c>
      <c r="O663" s="108">
        <f t="shared" si="131"/>
        <v>24.105737684721525</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23.50</v>
      </c>
      <c r="P664" s="30"/>
      <c r="Q664" s="90" t="s">
        <v>66</v>
      </c>
    </row>
    <row r="665" spans="1:17" x14ac:dyDescent="0.25">
      <c r="B665" s="48" t="e">
        <f t="shared" ref="B665:O668" si="132">($P655-B655)/$P655</f>
        <v>#N/A</v>
      </c>
      <c r="C665" s="49" t="e">
        <f t="shared" si="132"/>
        <v>#N/A</v>
      </c>
      <c r="D665" s="48" t="e">
        <f t="shared" si="132"/>
        <v>#N/A</v>
      </c>
      <c r="E665" s="49" t="e">
        <f t="shared" si="132"/>
        <v>#N/A</v>
      </c>
      <c r="F665" s="48" t="e">
        <f t="shared" si="132"/>
        <v>#N/A</v>
      </c>
      <c r="G665" s="49" t="e">
        <f t="shared" si="132"/>
        <v>#N/A</v>
      </c>
      <c r="H665" s="48" t="e">
        <f t="shared" si="132"/>
        <v>#N/A</v>
      </c>
      <c r="I665" s="49" t="e">
        <f t="shared" si="132"/>
        <v>#N/A</v>
      </c>
      <c r="J665" s="48" t="e">
        <f t="shared" si="132"/>
        <v>#N/A</v>
      </c>
      <c r="K665" s="49" t="e">
        <f t="shared" si="132"/>
        <v>#N/A</v>
      </c>
      <c r="L665" s="48">
        <f t="shared" si="132"/>
        <v>0.39945747086356792</v>
      </c>
      <c r="M665" s="49">
        <f t="shared" si="132"/>
        <v>0.26773086931984769</v>
      </c>
      <c r="N665" s="50">
        <f t="shared" si="132"/>
        <v>-0.26773086931984752</v>
      </c>
      <c r="O665" s="50">
        <f t="shared" si="132"/>
        <v>-0.34230802892451379</v>
      </c>
      <c r="P665" s="31"/>
      <c r="Q665" s="51" t="s">
        <v>67</v>
      </c>
    </row>
    <row r="666" spans="1:17" x14ac:dyDescent="0.25">
      <c r="B666" s="48" t="e">
        <f t="shared" si="132"/>
        <v>#N/A</v>
      </c>
      <c r="C666" s="49" t="e">
        <f t="shared" si="132"/>
        <v>#N/A</v>
      </c>
      <c r="D666" s="48" t="e">
        <f t="shared" si="132"/>
        <v>#N/A</v>
      </c>
      <c r="E666" s="49" t="e">
        <f t="shared" si="132"/>
        <v>#N/A</v>
      </c>
      <c r="F666" s="48" t="e">
        <f t="shared" si="132"/>
        <v>#N/A</v>
      </c>
      <c r="G666" s="49" t="e">
        <f t="shared" si="132"/>
        <v>#N/A</v>
      </c>
      <c r="H666" s="48" t="e">
        <f t="shared" si="132"/>
        <v>#N/A</v>
      </c>
      <c r="I666" s="49" t="e">
        <f t="shared" si="132"/>
        <v>#N/A</v>
      </c>
      <c r="J666" s="48" t="e">
        <f t="shared" si="132"/>
        <v>#N/A</v>
      </c>
      <c r="K666" s="49" t="e">
        <f t="shared" si="132"/>
        <v>#N/A</v>
      </c>
      <c r="L666" s="48">
        <f t="shared" si="132"/>
        <v>0.27395475634788946</v>
      </c>
      <c r="M666" s="49">
        <f t="shared" si="132"/>
        <v>3.0014656624740239E-2</v>
      </c>
      <c r="N666" s="50">
        <f t="shared" si="132"/>
        <v>-3.0014656624740538E-2</v>
      </c>
      <c r="O666" s="50">
        <f t="shared" si="132"/>
        <v>-0.12473309145167642</v>
      </c>
      <c r="P666" s="31"/>
      <c r="Q666" s="51" t="s">
        <v>68</v>
      </c>
    </row>
    <row r="667" spans="1:17" x14ac:dyDescent="0.25">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x14ac:dyDescent="0.25">
      <c r="B668" s="48" t="e">
        <f t="shared" si="132"/>
        <v>#N/A</v>
      </c>
      <c r="C668" s="49" t="e">
        <f t="shared" si="132"/>
        <v>#N/A</v>
      </c>
      <c r="D668" s="48" t="e">
        <f t="shared" si="132"/>
        <v>#N/A</v>
      </c>
      <c r="E668" s="49" t="e">
        <f t="shared" si="132"/>
        <v>#N/A</v>
      </c>
      <c r="F668" s="48" t="e">
        <f t="shared" si="132"/>
        <v>#N/A</v>
      </c>
      <c r="G668" s="49" t="e">
        <f t="shared" si="132"/>
        <v>#N/A</v>
      </c>
      <c r="H668" s="48" t="e">
        <f t="shared" si="132"/>
        <v>#N/A</v>
      </c>
      <c r="I668" s="49" t="e">
        <f t="shared" si="132"/>
        <v>#N/A</v>
      </c>
      <c r="J668" s="48" t="e">
        <f t="shared" si="132"/>
        <v>#N/A</v>
      </c>
      <c r="K668" s="49" t="e">
        <f t="shared" si="132"/>
        <v>#N/A</v>
      </c>
      <c r="L668" s="48">
        <f t="shared" si="132"/>
        <v>0.40580266864566356</v>
      </c>
      <c r="M668" s="49">
        <f t="shared" si="132"/>
        <v>0.24278104924473926</v>
      </c>
      <c r="N668" s="50">
        <f t="shared" si="132"/>
        <v>-0.45255374727976067</v>
      </c>
      <c r="O668" s="50">
        <f t="shared" si="132"/>
        <v>-0.24278104924474</v>
      </c>
      <c r="P668" s="31"/>
      <c r="Q668" s="51" t="s">
        <v>70</v>
      </c>
    </row>
    <row r="669" spans="1:17" x14ac:dyDescent="0.25">
      <c r="B669" s="105"/>
      <c r="D669" s="105"/>
      <c r="F669" s="105"/>
      <c r="H669" s="105"/>
      <c r="I669" s="96"/>
      <c r="J669" s="95"/>
      <c r="K669" s="96"/>
      <c r="L669" s="95"/>
      <c r="M669" s="96"/>
      <c r="N669" s="97">
        <f>N664/N661-1</f>
        <v>-1</v>
      </c>
      <c r="O669" s="97">
        <f>O664/O661-1</f>
        <v>0.16396917441342329</v>
      </c>
      <c r="P669" s="28"/>
      <c r="Q669" s="98" t="s">
        <v>71</v>
      </c>
    </row>
    <row r="670" spans="1:17" x14ac:dyDescent="0.25">
      <c r="B670" s="95" t="e">
        <f t="shared" ref="B670:M670" si="133">AVERAGE(B665:B669)</f>
        <v>#N/A</v>
      </c>
      <c r="C670" s="96" t="e">
        <f t="shared" si="133"/>
        <v>#N/A</v>
      </c>
      <c r="D670" s="95" t="e">
        <f t="shared" si="133"/>
        <v>#N/A</v>
      </c>
      <c r="E670" s="96" t="e">
        <f t="shared" si="133"/>
        <v>#N/A</v>
      </c>
      <c r="F670" s="95" t="e">
        <f t="shared" si="133"/>
        <v>#N/A</v>
      </c>
      <c r="G670" s="96" t="e">
        <f t="shared" si="133"/>
        <v>#N/A</v>
      </c>
      <c r="H670" s="95" t="e">
        <f t="shared" si="133"/>
        <v>#N/A</v>
      </c>
      <c r="I670" s="96" t="e">
        <f t="shared" si="133"/>
        <v>#N/A</v>
      </c>
      <c r="J670" s="48" t="e">
        <f t="shared" si="133"/>
        <v>#N/A</v>
      </c>
      <c r="K670" s="49" t="e">
        <f t="shared" si="133"/>
        <v>#N/A</v>
      </c>
      <c r="L670" s="48" t="e">
        <f t="shared" si="133"/>
        <v>#VALUE!</v>
      </c>
      <c r="M670" s="49" t="e">
        <f t="shared" si="133"/>
        <v>#VALUE!</v>
      </c>
      <c r="N670" s="50" t="e">
        <f>AVERAGE(N665:N669)</f>
        <v>#VALUE!</v>
      </c>
      <c r="O670" s="50" t="e">
        <f>AVERAGE(O665:O669)</f>
        <v>#VALUE!</v>
      </c>
      <c r="P670" s="31"/>
      <c r="Q670" s="51" t="s">
        <v>72</v>
      </c>
    </row>
    <row r="671" spans="1:17" x14ac:dyDescent="0.25">
      <c r="B671" s="222" t="s">
        <v>73</v>
      </c>
      <c r="C671" s="222"/>
      <c r="D671" s="222"/>
      <c r="E671" s="222"/>
      <c r="F671" s="222"/>
      <c r="G671" s="222"/>
      <c r="H671" s="222"/>
      <c r="I671" s="222"/>
      <c r="J671" s="222"/>
      <c r="K671" s="222"/>
      <c r="L671" s="222"/>
      <c r="M671" s="222"/>
      <c r="N671" s="222"/>
      <c r="O671" s="222"/>
      <c r="P671" s="28"/>
      <c r="Q671" s="89"/>
    </row>
    <row r="672" spans="1:17" s="3" customFormat="1" x14ac:dyDescent="0.25">
      <c r="B672" s="58"/>
      <c r="C672" s="59">
        <f>+B$651+B672</f>
        <v>0</v>
      </c>
      <c r="D672" s="59">
        <f t="shared" ref="D672:N672" si="134">+C$651+C672</f>
        <v>0</v>
      </c>
      <c r="E672" s="59">
        <f t="shared" si="134"/>
        <v>0</v>
      </c>
      <c r="F672" s="59">
        <f t="shared" si="134"/>
        <v>0</v>
      </c>
      <c r="G672" s="59">
        <f t="shared" si="134"/>
        <v>0</v>
      </c>
      <c r="H672" s="59">
        <f t="shared" si="134"/>
        <v>0</v>
      </c>
      <c r="I672" s="59">
        <f t="shared" si="134"/>
        <v>0</v>
      </c>
      <c r="J672" s="59">
        <f t="shared" si="134"/>
        <v>0</v>
      </c>
      <c r="K672" s="59">
        <f t="shared" si="134"/>
        <v>0</v>
      </c>
      <c r="L672" s="59">
        <f t="shared" si="134"/>
        <v>0</v>
      </c>
      <c r="M672" s="59">
        <f t="shared" si="134"/>
        <v>1.4244800555925922E-2</v>
      </c>
      <c r="N672" s="60">
        <f t="shared" si="134"/>
        <v>2.1960541330615924E-2</v>
      </c>
      <c r="O672" s="60">
        <f>+N$651+N672</f>
        <v>4.418276363061592E-2</v>
      </c>
      <c r="P672" s="31"/>
      <c r="Q672" s="36" t="s">
        <v>74</v>
      </c>
    </row>
    <row r="673" spans="1:17" s="3" customFormat="1" x14ac:dyDescent="0.25">
      <c r="B673" s="58" t="e">
        <f>+B$661+B672</f>
        <v>#N/A</v>
      </c>
      <c r="C673" s="59" t="e">
        <f t="shared" ref="C673:O673" si="135">+C$661+C672</f>
        <v>#N/A</v>
      </c>
      <c r="D673" s="59" t="e">
        <f t="shared" si="135"/>
        <v>#N/A</v>
      </c>
      <c r="E673" s="59" t="e">
        <f t="shared" si="135"/>
        <v>#N/A</v>
      </c>
      <c r="F673" s="59" t="e">
        <f t="shared" si="135"/>
        <v>#N/A</v>
      </c>
      <c r="G673" s="59" t="e">
        <f t="shared" si="135"/>
        <v>#N/A</v>
      </c>
      <c r="H673" s="59" t="e">
        <f t="shared" si="135"/>
        <v>#N/A</v>
      </c>
      <c r="I673" s="59" t="e">
        <f t="shared" si="135"/>
        <v>#N/A</v>
      </c>
      <c r="J673" s="59" t="e">
        <f t="shared" si="135"/>
        <v>#N/A</v>
      </c>
      <c r="K673" s="59" t="e">
        <f t="shared" si="135"/>
        <v>#N/A</v>
      </c>
      <c r="L673" s="59">
        <f t="shared" si="135"/>
        <v>6.7127118846006288</v>
      </c>
      <c r="M673" s="59">
        <f t="shared" si="135"/>
        <v>7.7135669668159093</v>
      </c>
      <c r="N673" s="60">
        <f t="shared" si="135"/>
        <v>18.309422785111945</v>
      </c>
      <c r="O673" s="60">
        <f t="shared" si="135"/>
        <v>20.233720868746428</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6">RATE(D$348-$B$348,,-$B673,D673)</f>
        <v>#N/A</v>
      </c>
      <c r="E675" s="66" t="e">
        <f t="shared" si="136"/>
        <v>#N/A</v>
      </c>
      <c r="F675" s="66" t="e">
        <f t="shared" si="136"/>
        <v>#N/A</v>
      </c>
      <c r="G675" s="66" t="e">
        <f t="shared" si="136"/>
        <v>#N/A</v>
      </c>
      <c r="H675" s="66" t="e">
        <f t="shared" si="136"/>
        <v>#N/A</v>
      </c>
      <c r="I675" s="66" t="e">
        <f t="shared" si="136"/>
        <v>#N/A</v>
      </c>
      <c r="J675" s="66" t="e">
        <f t="shared" si="136"/>
        <v>#N/A</v>
      </c>
      <c r="K675" s="66" t="e">
        <f t="shared" si="136"/>
        <v>#N/A</v>
      </c>
      <c r="L675" s="66" t="e">
        <f t="shared" si="136"/>
        <v>#N/A</v>
      </c>
      <c r="M675" s="66" t="e">
        <f t="shared" si="136"/>
        <v>#N/A</v>
      </c>
      <c r="N675" s="67" t="e">
        <f t="shared" si="136"/>
        <v>#N/A</v>
      </c>
      <c r="O675" s="67" t="e">
        <f t="shared" si="136"/>
        <v>#N/A</v>
      </c>
      <c r="P675" s="68"/>
      <c r="Q675" s="69" t="s">
        <v>77</v>
      </c>
    </row>
    <row r="676" spans="1:17" s="3" customFormat="1" x14ac:dyDescent="0.25">
      <c r="B676" s="55"/>
      <c r="C676" s="56"/>
      <c r="D676" s="56">
        <f t="shared" ref="D676:N676" si="137">+C$651+C676</f>
        <v>0</v>
      </c>
      <c r="E676" s="56">
        <f t="shared" si="137"/>
        <v>0</v>
      </c>
      <c r="F676" s="56">
        <f t="shared" si="137"/>
        <v>0</v>
      </c>
      <c r="G676" s="56">
        <f t="shared" si="137"/>
        <v>0</v>
      </c>
      <c r="H676" s="56">
        <f t="shared" si="137"/>
        <v>0</v>
      </c>
      <c r="I676" s="56">
        <f t="shared" si="137"/>
        <v>0</v>
      </c>
      <c r="J676" s="56">
        <f t="shared" si="137"/>
        <v>0</v>
      </c>
      <c r="K676" s="56">
        <f t="shared" si="137"/>
        <v>0</v>
      </c>
      <c r="L676" s="56">
        <f t="shared" si="137"/>
        <v>0</v>
      </c>
      <c r="M676" s="56">
        <f t="shared" si="137"/>
        <v>1.4244800555925922E-2</v>
      </c>
      <c r="N676" s="57">
        <f t="shared" si="137"/>
        <v>2.1960541330615924E-2</v>
      </c>
      <c r="O676" s="57">
        <f>+N$651+N676</f>
        <v>4.418276363061592E-2</v>
      </c>
      <c r="P676" s="31"/>
      <c r="Q676" s="36" t="s">
        <v>74</v>
      </c>
    </row>
    <row r="677" spans="1:17" s="3" customFormat="1" x14ac:dyDescent="0.25">
      <c r="B677" s="58"/>
      <c r="C677" s="59" t="e">
        <f t="shared" ref="C677:O677" si="138">+C$661+C676</f>
        <v>#N/A</v>
      </c>
      <c r="D677" s="59" t="e">
        <f t="shared" si="138"/>
        <v>#N/A</v>
      </c>
      <c r="E677" s="59" t="e">
        <f t="shared" si="138"/>
        <v>#N/A</v>
      </c>
      <c r="F677" s="59" t="e">
        <f t="shared" si="138"/>
        <v>#N/A</v>
      </c>
      <c r="G677" s="59" t="e">
        <f t="shared" si="138"/>
        <v>#N/A</v>
      </c>
      <c r="H677" s="59" t="e">
        <f t="shared" si="138"/>
        <v>#N/A</v>
      </c>
      <c r="I677" s="59" t="e">
        <f t="shared" si="138"/>
        <v>#N/A</v>
      </c>
      <c r="J677" s="59" t="e">
        <f t="shared" si="138"/>
        <v>#N/A</v>
      </c>
      <c r="K677" s="59" t="e">
        <f t="shared" si="138"/>
        <v>#N/A</v>
      </c>
      <c r="L677" s="59">
        <f t="shared" si="138"/>
        <v>6.7127118846006288</v>
      </c>
      <c r="M677" s="59">
        <f t="shared" si="138"/>
        <v>7.7135669668159093</v>
      </c>
      <c r="N677" s="60">
        <f t="shared" si="138"/>
        <v>18.309422785111945</v>
      </c>
      <c r="O677" s="60">
        <f t="shared" si="138"/>
        <v>20.233720868746428</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39">RATE(E$348-$C$348,,-$C677,E677)</f>
        <v>#N/A</v>
      </c>
      <c r="F679" s="66" t="e">
        <f t="shared" si="139"/>
        <v>#N/A</v>
      </c>
      <c r="G679" s="66" t="e">
        <f t="shared" si="139"/>
        <v>#N/A</v>
      </c>
      <c r="H679" s="66" t="e">
        <f t="shared" si="139"/>
        <v>#N/A</v>
      </c>
      <c r="I679" s="66" t="e">
        <f t="shared" si="139"/>
        <v>#N/A</v>
      </c>
      <c r="J679" s="66" t="e">
        <f t="shared" si="139"/>
        <v>#N/A</v>
      </c>
      <c r="K679" s="66" t="e">
        <f t="shared" si="139"/>
        <v>#N/A</v>
      </c>
      <c r="L679" s="66" t="e">
        <f t="shared" si="139"/>
        <v>#N/A</v>
      </c>
      <c r="M679" s="66" t="e">
        <f t="shared" si="139"/>
        <v>#N/A</v>
      </c>
      <c r="N679" s="67" t="e">
        <f t="shared" si="139"/>
        <v>#N/A</v>
      </c>
      <c r="O679" s="67" t="e">
        <f t="shared" si="139"/>
        <v>#N/A</v>
      </c>
      <c r="P679" s="68"/>
      <c r="Q679" s="69" t="s">
        <v>77</v>
      </c>
    </row>
    <row r="680" spans="1:17" s="3" customFormat="1" x14ac:dyDescent="0.25">
      <c r="B680" s="55"/>
      <c r="C680" s="56"/>
      <c r="D680" s="56"/>
      <c r="E680" s="56">
        <f t="shared" ref="E680:N680" si="140">+D$651+D680</f>
        <v>0</v>
      </c>
      <c r="F680" s="56">
        <f t="shared" si="140"/>
        <v>0</v>
      </c>
      <c r="G680" s="56">
        <f t="shared" si="140"/>
        <v>0</v>
      </c>
      <c r="H680" s="56">
        <f t="shared" si="140"/>
        <v>0</v>
      </c>
      <c r="I680" s="56">
        <f t="shared" si="140"/>
        <v>0</v>
      </c>
      <c r="J680" s="56">
        <f t="shared" si="140"/>
        <v>0</v>
      </c>
      <c r="K680" s="56">
        <f t="shared" si="140"/>
        <v>0</v>
      </c>
      <c r="L680" s="56">
        <f t="shared" si="140"/>
        <v>0</v>
      </c>
      <c r="M680" s="56">
        <f t="shared" si="140"/>
        <v>1.4244800555925922E-2</v>
      </c>
      <c r="N680" s="57">
        <f t="shared" si="140"/>
        <v>2.1960541330615924E-2</v>
      </c>
      <c r="O680" s="57">
        <f>+N$651+N680</f>
        <v>4.418276363061592E-2</v>
      </c>
      <c r="P680" s="31"/>
      <c r="Q680" s="36" t="s">
        <v>74</v>
      </c>
    </row>
    <row r="681" spans="1:17" s="3" customFormat="1" x14ac:dyDescent="0.25">
      <c r="B681" s="58"/>
      <c r="C681" s="59"/>
      <c r="D681" s="59" t="e">
        <f t="shared" ref="D681:O681" si="141">+D$661+D680</f>
        <v>#N/A</v>
      </c>
      <c r="E681" s="59" t="e">
        <f t="shared" si="141"/>
        <v>#N/A</v>
      </c>
      <c r="F681" s="59" t="e">
        <f t="shared" si="141"/>
        <v>#N/A</v>
      </c>
      <c r="G681" s="59" t="e">
        <f t="shared" si="141"/>
        <v>#N/A</v>
      </c>
      <c r="H681" s="59" t="e">
        <f t="shared" si="141"/>
        <v>#N/A</v>
      </c>
      <c r="I681" s="59" t="e">
        <f t="shared" si="141"/>
        <v>#N/A</v>
      </c>
      <c r="J681" s="59" t="e">
        <f t="shared" si="141"/>
        <v>#N/A</v>
      </c>
      <c r="K681" s="59" t="e">
        <f t="shared" si="141"/>
        <v>#N/A</v>
      </c>
      <c r="L681" s="59">
        <f t="shared" si="141"/>
        <v>6.7127118846006288</v>
      </c>
      <c r="M681" s="59">
        <f t="shared" si="141"/>
        <v>7.7135669668159093</v>
      </c>
      <c r="N681" s="60">
        <f t="shared" si="141"/>
        <v>18.309422785111945</v>
      </c>
      <c r="O681" s="60">
        <f t="shared" si="141"/>
        <v>20.233720868746428</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2">RATE(F$348-$D$348,,-$D681,F681)</f>
        <v>#N/A</v>
      </c>
      <c r="G683" s="66" t="e">
        <f t="shared" si="142"/>
        <v>#N/A</v>
      </c>
      <c r="H683" s="66" t="e">
        <f t="shared" si="142"/>
        <v>#N/A</v>
      </c>
      <c r="I683" s="66" t="e">
        <f t="shared" si="142"/>
        <v>#N/A</v>
      </c>
      <c r="J683" s="66" t="e">
        <f t="shared" si="142"/>
        <v>#N/A</v>
      </c>
      <c r="K683" s="66" t="e">
        <f t="shared" si="142"/>
        <v>#N/A</v>
      </c>
      <c r="L683" s="66" t="e">
        <f t="shared" si="142"/>
        <v>#N/A</v>
      </c>
      <c r="M683" s="66" t="e">
        <f t="shared" si="142"/>
        <v>#N/A</v>
      </c>
      <c r="N683" s="67" t="e">
        <f t="shared" si="142"/>
        <v>#N/A</v>
      </c>
      <c r="O683" s="67" t="e">
        <f t="shared" si="142"/>
        <v>#N/A</v>
      </c>
      <c r="P683" s="68"/>
      <c r="Q683" s="69" t="s">
        <v>77</v>
      </c>
    </row>
    <row r="684" spans="1:17" s="3" customFormat="1" x14ac:dyDescent="0.25">
      <c r="B684" s="55"/>
      <c r="C684" s="56"/>
      <c r="D684" s="56"/>
      <c r="E684" s="56"/>
      <c r="F684" s="56">
        <f t="shared" ref="F684:N684" si="143">+E$651+E684</f>
        <v>0</v>
      </c>
      <c r="G684" s="56">
        <f t="shared" si="143"/>
        <v>0</v>
      </c>
      <c r="H684" s="56">
        <f t="shared" si="143"/>
        <v>0</v>
      </c>
      <c r="I684" s="56">
        <f t="shared" si="143"/>
        <v>0</v>
      </c>
      <c r="J684" s="56">
        <f t="shared" si="143"/>
        <v>0</v>
      </c>
      <c r="K684" s="56">
        <f t="shared" si="143"/>
        <v>0</v>
      </c>
      <c r="L684" s="56">
        <f t="shared" si="143"/>
        <v>0</v>
      </c>
      <c r="M684" s="56">
        <f t="shared" si="143"/>
        <v>1.4244800555925922E-2</v>
      </c>
      <c r="N684" s="57">
        <f t="shared" si="143"/>
        <v>2.1960541330615924E-2</v>
      </c>
      <c r="O684" s="57">
        <f>+N$651+N684</f>
        <v>4.418276363061592E-2</v>
      </c>
      <c r="P684" s="31"/>
      <c r="Q684" s="36" t="s">
        <v>74</v>
      </c>
    </row>
    <row r="685" spans="1:17" s="3" customFormat="1" x14ac:dyDescent="0.25">
      <c r="B685" s="58"/>
      <c r="C685" s="59"/>
      <c r="D685" s="59"/>
      <c r="E685" s="59" t="e">
        <f t="shared" ref="E685:O685" si="144">+E$661+E684</f>
        <v>#N/A</v>
      </c>
      <c r="F685" s="59" t="e">
        <f t="shared" si="144"/>
        <v>#N/A</v>
      </c>
      <c r="G685" s="59" t="e">
        <f t="shared" si="144"/>
        <v>#N/A</v>
      </c>
      <c r="H685" s="59" t="e">
        <f t="shared" si="144"/>
        <v>#N/A</v>
      </c>
      <c r="I685" s="59" t="e">
        <f t="shared" si="144"/>
        <v>#N/A</v>
      </c>
      <c r="J685" s="59" t="e">
        <f t="shared" si="144"/>
        <v>#N/A</v>
      </c>
      <c r="K685" s="59" t="e">
        <f t="shared" si="144"/>
        <v>#N/A</v>
      </c>
      <c r="L685" s="59">
        <f t="shared" si="144"/>
        <v>6.7127118846006288</v>
      </c>
      <c r="M685" s="59">
        <f t="shared" si="144"/>
        <v>7.7135669668159093</v>
      </c>
      <c r="N685" s="60">
        <f t="shared" si="144"/>
        <v>18.309422785111945</v>
      </c>
      <c r="O685" s="60">
        <f t="shared" si="144"/>
        <v>20.233720868746428</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5">RATE(G$348-$E$348,,-$E685,G685)</f>
        <v>#N/A</v>
      </c>
      <c r="H687" s="66" t="e">
        <f t="shared" si="145"/>
        <v>#N/A</v>
      </c>
      <c r="I687" s="66" t="e">
        <f t="shared" si="145"/>
        <v>#N/A</v>
      </c>
      <c r="J687" s="66" t="e">
        <f t="shared" si="145"/>
        <v>#N/A</v>
      </c>
      <c r="K687" s="66" t="e">
        <f t="shared" si="145"/>
        <v>#N/A</v>
      </c>
      <c r="L687" s="66" t="e">
        <f t="shared" si="145"/>
        <v>#N/A</v>
      </c>
      <c r="M687" s="66" t="e">
        <f t="shared" si="145"/>
        <v>#N/A</v>
      </c>
      <c r="N687" s="67" t="e">
        <f t="shared" si="145"/>
        <v>#N/A</v>
      </c>
      <c r="O687" s="67" t="e">
        <f t="shared" si="145"/>
        <v>#N/A</v>
      </c>
      <c r="P687" s="68"/>
      <c r="Q687" s="69" t="s">
        <v>77</v>
      </c>
    </row>
    <row r="688" spans="1:17" s="3" customFormat="1" x14ac:dyDescent="0.25">
      <c r="B688" s="55"/>
      <c r="C688" s="56"/>
      <c r="D688" s="56"/>
      <c r="E688" s="56"/>
      <c r="F688" s="56"/>
      <c r="G688" s="56">
        <f t="shared" ref="G688:N688" si="146">+F$651+F688</f>
        <v>0</v>
      </c>
      <c r="H688" s="56">
        <f t="shared" si="146"/>
        <v>0</v>
      </c>
      <c r="I688" s="56">
        <f t="shared" si="146"/>
        <v>0</v>
      </c>
      <c r="J688" s="56">
        <f t="shared" si="146"/>
        <v>0</v>
      </c>
      <c r="K688" s="56">
        <f t="shared" si="146"/>
        <v>0</v>
      </c>
      <c r="L688" s="56">
        <f t="shared" si="146"/>
        <v>0</v>
      </c>
      <c r="M688" s="56">
        <f t="shared" si="146"/>
        <v>1.4244800555925922E-2</v>
      </c>
      <c r="N688" s="57">
        <f t="shared" si="146"/>
        <v>2.1960541330615924E-2</v>
      </c>
      <c r="O688" s="57">
        <f>+N$651+N688</f>
        <v>4.418276363061592E-2</v>
      </c>
      <c r="P688" s="31"/>
      <c r="Q688" s="36" t="s">
        <v>74</v>
      </c>
    </row>
    <row r="689" spans="1:17" s="3" customFormat="1" x14ac:dyDescent="0.25">
      <c r="B689" s="58"/>
      <c r="C689" s="59"/>
      <c r="D689" s="59"/>
      <c r="E689" s="59"/>
      <c r="F689" s="59" t="e">
        <f t="shared" ref="F689:O689" si="147">+F$661+F688</f>
        <v>#N/A</v>
      </c>
      <c r="G689" s="59" t="e">
        <f t="shared" si="147"/>
        <v>#N/A</v>
      </c>
      <c r="H689" s="59" t="e">
        <f t="shared" si="147"/>
        <v>#N/A</v>
      </c>
      <c r="I689" s="59" t="e">
        <f t="shared" si="147"/>
        <v>#N/A</v>
      </c>
      <c r="J689" s="59" t="e">
        <f t="shared" si="147"/>
        <v>#N/A</v>
      </c>
      <c r="K689" s="59" t="e">
        <f t="shared" si="147"/>
        <v>#N/A</v>
      </c>
      <c r="L689" s="59">
        <f t="shared" si="147"/>
        <v>6.7127118846006288</v>
      </c>
      <c r="M689" s="59">
        <f t="shared" si="147"/>
        <v>7.7135669668159093</v>
      </c>
      <c r="N689" s="60">
        <f t="shared" si="147"/>
        <v>18.309422785111945</v>
      </c>
      <c r="O689" s="60">
        <f t="shared" si="147"/>
        <v>20.233720868746428</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#N/A</v>
      </c>
      <c r="H691" s="66" t="e">
        <f t="shared" ref="H691:O691" si="148">RATE(H$348-$F$348,,-$F689,H689)</f>
        <v>#N/A</v>
      </c>
      <c r="I691" s="66" t="e">
        <f t="shared" si="148"/>
        <v>#N/A</v>
      </c>
      <c r="J691" s="66" t="e">
        <f t="shared" si="148"/>
        <v>#N/A</v>
      </c>
      <c r="K691" s="66" t="e">
        <f t="shared" si="148"/>
        <v>#N/A</v>
      </c>
      <c r="L691" s="66" t="e">
        <f t="shared" si="148"/>
        <v>#N/A</v>
      </c>
      <c r="M691" s="66" t="e">
        <f t="shared" si="148"/>
        <v>#N/A</v>
      </c>
      <c r="N691" s="67" t="e">
        <f t="shared" si="148"/>
        <v>#N/A</v>
      </c>
      <c r="O691" s="67" t="e">
        <f t="shared" si="148"/>
        <v>#N/A</v>
      </c>
      <c r="P691" s="68"/>
      <c r="Q691" s="69" t="s">
        <v>77</v>
      </c>
    </row>
    <row r="692" spans="1:17" s="3" customFormat="1" x14ac:dyDescent="0.25">
      <c r="B692" s="55"/>
      <c r="C692" s="56"/>
      <c r="D692" s="56"/>
      <c r="E692" s="56"/>
      <c r="F692" s="56"/>
      <c r="G692" s="56"/>
      <c r="H692" s="56">
        <f t="shared" ref="H692:N692" si="149">+G$651+G692</f>
        <v>0</v>
      </c>
      <c r="I692" s="56">
        <f t="shared" si="149"/>
        <v>0</v>
      </c>
      <c r="J692" s="56">
        <f t="shared" si="149"/>
        <v>0</v>
      </c>
      <c r="K692" s="56">
        <f t="shared" si="149"/>
        <v>0</v>
      </c>
      <c r="L692" s="56">
        <f t="shared" si="149"/>
        <v>0</v>
      </c>
      <c r="M692" s="56">
        <f t="shared" si="149"/>
        <v>1.4244800555925922E-2</v>
      </c>
      <c r="N692" s="57">
        <f t="shared" si="149"/>
        <v>2.1960541330615924E-2</v>
      </c>
      <c r="O692" s="57">
        <f>+N$651+N692</f>
        <v>4.418276363061592E-2</v>
      </c>
      <c r="P692" s="31"/>
      <c r="Q692" s="36" t="s">
        <v>74</v>
      </c>
    </row>
    <row r="693" spans="1:17" s="3" customFormat="1" x14ac:dyDescent="0.25">
      <c r="B693" s="58"/>
      <c r="C693" s="59"/>
      <c r="D693" s="59"/>
      <c r="E693" s="59"/>
      <c r="F693" s="59"/>
      <c r="G693" s="59" t="e">
        <f t="shared" ref="G693:O693" si="150">+G$661+G692</f>
        <v>#N/A</v>
      </c>
      <c r="H693" s="59" t="e">
        <f t="shared" si="150"/>
        <v>#N/A</v>
      </c>
      <c r="I693" s="59" t="e">
        <f t="shared" si="150"/>
        <v>#N/A</v>
      </c>
      <c r="J693" s="59" t="e">
        <f t="shared" si="150"/>
        <v>#N/A</v>
      </c>
      <c r="K693" s="59" t="e">
        <f t="shared" si="150"/>
        <v>#N/A</v>
      </c>
      <c r="L693" s="59">
        <f t="shared" si="150"/>
        <v>6.7127118846006288</v>
      </c>
      <c r="M693" s="59">
        <f t="shared" si="150"/>
        <v>7.7135669668159093</v>
      </c>
      <c r="N693" s="60">
        <f t="shared" si="150"/>
        <v>18.309422785111945</v>
      </c>
      <c r="O693" s="60">
        <f t="shared" si="150"/>
        <v>20.233720868746428</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#N/A</v>
      </c>
      <c r="I695" s="66" t="e">
        <f t="shared" ref="I695:O695" si="151">RATE(I$348-$G$348,,-$G693,I693)</f>
        <v>#N/A</v>
      </c>
      <c r="J695" s="66" t="e">
        <f t="shared" si="151"/>
        <v>#N/A</v>
      </c>
      <c r="K695" s="66" t="e">
        <f t="shared" si="151"/>
        <v>#N/A</v>
      </c>
      <c r="L695" s="66" t="e">
        <f t="shared" si="151"/>
        <v>#N/A</v>
      </c>
      <c r="M695" s="66" t="e">
        <f t="shared" si="151"/>
        <v>#N/A</v>
      </c>
      <c r="N695" s="67" t="e">
        <f t="shared" si="151"/>
        <v>#N/A</v>
      </c>
      <c r="O695" s="67" t="e">
        <f t="shared" si="151"/>
        <v>#N/A</v>
      </c>
      <c r="P695" s="68"/>
      <c r="Q695" s="69" t="s">
        <v>77</v>
      </c>
    </row>
    <row r="696" spans="1:17" s="3" customFormat="1" x14ac:dyDescent="0.25">
      <c r="B696" s="55"/>
      <c r="C696" s="56"/>
      <c r="D696" s="56"/>
      <c r="E696" s="56"/>
      <c r="F696" s="56"/>
      <c r="G696" s="56"/>
      <c r="H696" s="56"/>
      <c r="I696" s="56">
        <f t="shared" ref="I696:N696" si="152">+H$651+H696</f>
        <v>0</v>
      </c>
      <c r="J696" s="56">
        <f t="shared" si="152"/>
        <v>0</v>
      </c>
      <c r="K696" s="56">
        <f t="shared" si="152"/>
        <v>0</v>
      </c>
      <c r="L696" s="56">
        <f t="shared" si="152"/>
        <v>0</v>
      </c>
      <c r="M696" s="56">
        <f t="shared" si="152"/>
        <v>1.4244800555925922E-2</v>
      </c>
      <c r="N696" s="57">
        <f t="shared" si="152"/>
        <v>2.1960541330615924E-2</v>
      </c>
      <c r="O696" s="57">
        <f>+N$651+N696</f>
        <v>4.418276363061592E-2</v>
      </c>
      <c r="P696" s="31"/>
      <c r="Q696" s="36" t="s">
        <v>74</v>
      </c>
    </row>
    <row r="697" spans="1:17" s="3" customFormat="1" x14ac:dyDescent="0.25">
      <c r="B697" s="58"/>
      <c r="C697" s="59"/>
      <c r="D697" s="59"/>
      <c r="E697" s="59"/>
      <c r="F697" s="59"/>
      <c r="G697" s="59"/>
      <c r="H697" s="59" t="e">
        <f t="shared" ref="H697:O697" si="153">+H$661+H696</f>
        <v>#N/A</v>
      </c>
      <c r="I697" s="59" t="e">
        <f t="shared" si="153"/>
        <v>#N/A</v>
      </c>
      <c r="J697" s="59" t="e">
        <f t="shared" si="153"/>
        <v>#N/A</v>
      </c>
      <c r="K697" s="59" t="e">
        <f t="shared" si="153"/>
        <v>#N/A</v>
      </c>
      <c r="L697" s="59">
        <f t="shared" si="153"/>
        <v>6.7127118846006288</v>
      </c>
      <c r="M697" s="59">
        <f t="shared" si="153"/>
        <v>7.7135669668159093</v>
      </c>
      <c r="N697" s="60">
        <f t="shared" si="153"/>
        <v>18.309422785111945</v>
      </c>
      <c r="O697" s="60">
        <f t="shared" si="153"/>
        <v>20.233720868746428</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4">RATE(I$348-$H$348,,-$H697,I697)</f>
        <v>#N/A</v>
      </c>
      <c r="J699" s="66" t="e">
        <f t="shared" si="154"/>
        <v>#N/A</v>
      </c>
      <c r="K699" s="66" t="e">
        <f t="shared" si="154"/>
        <v>#N/A</v>
      </c>
      <c r="L699" s="66" t="e">
        <f t="shared" si="154"/>
        <v>#N/A</v>
      </c>
      <c r="M699" s="66" t="e">
        <f t="shared" si="154"/>
        <v>#N/A</v>
      </c>
      <c r="N699" s="67" t="e">
        <f t="shared" si="154"/>
        <v>#N/A</v>
      </c>
      <c r="O699" s="67" t="e">
        <f t="shared" si="154"/>
        <v>#N/A</v>
      </c>
      <c r="P699" s="68"/>
      <c r="Q699" s="69" t="s">
        <v>77</v>
      </c>
    </row>
    <row r="700" spans="1:17" s="3" customFormat="1" x14ac:dyDescent="0.25">
      <c r="B700" s="55"/>
      <c r="C700" s="56"/>
      <c r="D700" s="56"/>
      <c r="E700" s="56"/>
      <c r="F700" s="56"/>
      <c r="G700" s="56"/>
      <c r="H700" s="56"/>
      <c r="I700" s="56"/>
      <c r="J700" s="56">
        <f t="shared" ref="J700:N700" si="155">+I$651+I700</f>
        <v>0</v>
      </c>
      <c r="K700" s="56">
        <f t="shared" si="155"/>
        <v>0</v>
      </c>
      <c r="L700" s="56">
        <f t="shared" si="155"/>
        <v>0</v>
      </c>
      <c r="M700" s="56">
        <f t="shared" si="155"/>
        <v>1.4244800555925922E-2</v>
      </c>
      <c r="N700" s="57">
        <f t="shared" si="155"/>
        <v>2.1960541330615924E-2</v>
      </c>
      <c r="O700" s="57">
        <f>+N$651+N700</f>
        <v>4.418276363061592E-2</v>
      </c>
      <c r="P700" s="31"/>
      <c r="Q700" s="36" t="s">
        <v>74</v>
      </c>
    </row>
    <row r="701" spans="1:17" s="3" customFormat="1" x14ac:dyDescent="0.25">
      <c r="B701" s="58"/>
      <c r="C701" s="59"/>
      <c r="D701" s="59"/>
      <c r="E701" s="59"/>
      <c r="F701" s="59"/>
      <c r="G701" s="59"/>
      <c r="H701" s="59"/>
      <c r="I701" s="59" t="e">
        <f t="shared" ref="I701:O701" si="156">+I$661+I700</f>
        <v>#N/A</v>
      </c>
      <c r="J701" s="59" t="e">
        <f t="shared" si="156"/>
        <v>#N/A</v>
      </c>
      <c r="K701" s="59" t="e">
        <f t="shared" si="156"/>
        <v>#N/A</v>
      </c>
      <c r="L701" s="59">
        <f t="shared" si="156"/>
        <v>6.7127118846006288</v>
      </c>
      <c r="M701" s="59">
        <f t="shared" si="156"/>
        <v>7.7135669668159093</v>
      </c>
      <c r="N701" s="60">
        <f t="shared" si="156"/>
        <v>18.309422785111945</v>
      </c>
      <c r="O701" s="60">
        <f t="shared" si="156"/>
        <v>20.233720868746428</v>
      </c>
      <c r="P701" s="31"/>
      <c r="Q701" s="36" t="s">
        <v>75</v>
      </c>
    </row>
    <row r="702" spans="1:17" s="3" customFormat="1" x14ac:dyDescent="0.25">
      <c r="B702" s="72"/>
      <c r="I702" s="61"/>
      <c r="J702" s="61"/>
      <c r="K702" s="61"/>
      <c r="L702" s="61"/>
      <c r="M702" s="61"/>
      <c r="N702" s="62"/>
      <c r="O702" s="62" t="e">
        <f>+O701/I701-1</f>
        <v>#N/A</v>
      </c>
      <c r="P702" s="31"/>
      <c r="Q702" s="63" t="s">
        <v>76</v>
      </c>
    </row>
    <row r="703" spans="1:17" s="70" customFormat="1" x14ac:dyDescent="0.25">
      <c r="A703" s="64"/>
      <c r="B703" s="65"/>
      <c r="C703" s="66"/>
      <c r="D703" s="66"/>
      <c r="E703" s="66"/>
      <c r="F703" s="66"/>
      <c r="G703" s="66"/>
      <c r="H703" s="66"/>
      <c r="I703" s="66"/>
      <c r="J703" s="66" t="e">
        <f t="shared" ref="J703:O703" si="157">RATE(J$348-$I$348,,-$I701,J701)</f>
        <v>#N/A</v>
      </c>
      <c r="K703" s="66" t="e">
        <f t="shared" si="157"/>
        <v>#N/A</v>
      </c>
      <c r="L703" s="66" t="e">
        <f t="shared" si="157"/>
        <v>#N/A</v>
      </c>
      <c r="M703" s="66" t="e">
        <f t="shared" si="157"/>
        <v>#N/A</v>
      </c>
      <c r="N703" s="67" t="e">
        <f t="shared" si="157"/>
        <v>#N/A</v>
      </c>
      <c r="O703" s="67" t="e">
        <f t="shared" si="157"/>
        <v>#N/A</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1.4244800555925922E-2</v>
      </c>
      <c r="N704" s="57">
        <f>+M$651+M704</f>
        <v>2.1960541330615924E-2</v>
      </c>
      <c r="O704" s="57">
        <f>+N$651+N704</f>
        <v>4.418276363061592E-2</v>
      </c>
      <c r="P704" s="31"/>
      <c r="Q704" s="36" t="s">
        <v>74</v>
      </c>
    </row>
    <row r="705" spans="1:17" s="3" customFormat="1" x14ac:dyDescent="0.25">
      <c r="B705" s="58"/>
      <c r="C705" s="59"/>
      <c r="D705" s="59"/>
      <c r="E705" s="59"/>
      <c r="F705" s="59"/>
      <c r="G705" s="59"/>
      <c r="H705" s="59"/>
      <c r="I705" s="59"/>
      <c r="J705" s="59" t="e">
        <f t="shared" ref="J705:O705" si="158">+J$661+J704</f>
        <v>#N/A</v>
      </c>
      <c r="K705" s="59" t="e">
        <f t="shared" si="158"/>
        <v>#N/A</v>
      </c>
      <c r="L705" s="59">
        <f t="shared" si="158"/>
        <v>6.7127118846006288</v>
      </c>
      <c r="M705" s="59">
        <f t="shared" si="158"/>
        <v>7.7135669668159093</v>
      </c>
      <c r="N705" s="60">
        <f t="shared" si="158"/>
        <v>18.309422785111945</v>
      </c>
      <c r="O705" s="60">
        <f t="shared" si="158"/>
        <v>20.233720868746428</v>
      </c>
      <c r="P705" s="31"/>
      <c r="Q705" s="36" t="s">
        <v>75</v>
      </c>
    </row>
    <row r="706" spans="1:17" s="3" customFormat="1" x14ac:dyDescent="0.25">
      <c r="B706" s="72"/>
      <c r="I706" s="61"/>
      <c r="J706" s="61"/>
      <c r="K706" s="61"/>
      <c r="L706" s="61"/>
      <c r="M706" s="61"/>
      <c r="N706" s="62"/>
      <c r="O706" s="62" t="e">
        <f>+O705/J705-1</f>
        <v>#N/A</v>
      </c>
      <c r="P706" s="31"/>
      <c r="Q706" s="63" t="s">
        <v>76</v>
      </c>
    </row>
    <row r="707" spans="1:17" s="70" customFormat="1" x14ac:dyDescent="0.25">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x14ac:dyDescent="0.25">
      <c r="B708" s="73"/>
      <c r="C708" s="74"/>
      <c r="D708" s="74"/>
      <c r="E708" s="74"/>
      <c r="F708" s="74"/>
      <c r="G708" s="74"/>
      <c r="H708" s="74"/>
      <c r="I708" s="74"/>
      <c r="J708" s="74"/>
      <c r="K708" s="74"/>
      <c r="L708" s="74">
        <f>+K$651+K708</f>
        <v>0</v>
      </c>
      <c r="M708" s="74">
        <f>+L$651+L708</f>
        <v>1.4244800555925922E-2</v>
      </c>
      <c r="N708" s="75">
        <f>+M$651+M708</f>
        <v>2.1960541330615924E-2</v>
      </c>
      <c r="O708" s="75">
        <f>+N$651+N708</f>
        <v>4.418276363061592E-2</v>
      </c>
      <c r="P708" s="31"/>
      <c r="Q708" s="36" t="s">
        <v>74</v>
      </c>
    </row>
    <row r="709" spans="1:17" s="3" customFormat="1" x14ac:dyDescent="0.25">
      <c r="B709" s="76"/>
      <c r="C709" s="77"/>
      <c r="D709" s="77"/>
      <c r="E709" s="77"/>
      <c r="F709" s="77"/>
      <c r="G709" s="77"/>
      <c r="H709" s="77"/>
      <c r="I709" s="77"/>
      <c r="J709" s="77"/>
      <c r="K709" s="77" t="e">
        <f>+K$661+K708</f>
        <v>#N/A</v>
      </c>
      <c r="L709" s="77">
        <f>+L$661+L708</f>
        <v>6.7127118846006288</v>
      </c>
      <c r="M709" s="77">
        <f>+M$661+M708</f>
        <v>7.7135669668159093</v>
      </c>
      <c r="N709" s="78">
        <f>+N$661+N708</f>
        <v>18.309422785111945</v>
      </c>
      <c r="O709" s="78">
        <f>+O$661+O708</f>
        <v>20.233720868746428</v>
      </c>
      <c r="P709" s="31"/>
      <c r="Q709" s="36" t="s">
        <v>75</v>
      </c>
    </row>
    <row r="710" spans="1:17" s="3" customFormat="1" x14ac:dyDescent="0.25">
      <c r="B710" s="72"/>
      <c r="I710" s="61"/>
      <c r="J710" s="61"/>
      <c r="K710" s="61"/>
      <c r="L710" s="61"/>
      <c r="M710" s="61"/>
      <c r="N710" s="62"/>
      <c r="O710" s="62" t="e">
        <f>+O709/K709-1</f>
        <v>#N/A</v>
      </c>
      <c r="P710" s="31"/>
      <c r="Q710" s="63" t="s">
        <v>76</v>
      </c>
    </row>
    <row r="711" spans="1:17" s="70" customFormat="1" x14ac:dyDescent="0.25">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x14ac:dyDescent="0.25">
      <c r="B712" s="73"/>
      <c r="C712" s="74"/>
      <c r="D712" s="74"/>
      <c r="E712" s="74"/>
      <c r="F712" s="74"/>
      <c r="G712" s="74"/>
      <c r="H712" s="74"/>
      <c r="I712" s="74"/>
      <c r="J712" s="74"/>
      <c r="K712" s="74"/>
      <c r="L712" s="74"/>
      <c r="M712" s="74">
        <f>+L$651+L712</f>
        <v>1.4244800555925922E-2</v>
      </c>
      <c r="N712" s="75">
        <f>+M$651+M712</f>
        <v>2.1960541330615924E-2</v>
      </c>
      <c r="O712" s="75">
        <f>+N$651+N712</f>
        <v>4.418276363061592E-2</v>
      </c>
      <c r="P712" s="31"/>
      <c r="Q712" s="36" t="s">
        <v>74</v>
      </c>
    </row>
    <row r="713" spans="1:17" s="3" customFormat="1" x14ac:dyDescent="0.25">
      <c r="B713" s="76"/>
      <c r="C713" s="77"/>
      <c r="D713" s="77"/>
      <c r="E713" s="77"/>
      <c r="F713" s="77"/>
      <c r="G713" s="77"/>
      <c r="H713" s="77"/>
      <c r="I713" s="77"/>
      <c r="J713" s="77"/>
      <c r="K713" s="77"/>
      <c r="L713" s="77">
        <f>+L$661+L712</f>
        <v>6.7127118846006288</v>
      </c>
      <c r="M713" s="77">
        <f>+M$661+M712</f>
        <v>7.7135669668159093</v>
      </c>
      <c r="N713" s="78">
        <f>+N$661+N712</f>
        <v>18.309422785111945</v>
      </c>
      <c r="O713" s="78">
        <f>+O$661+O712</f>
        <v>20.233720868746428</v>
      </c>
      <c r="P713" s="31"/>
      <c r="Q713" s="36" t="s">
        <v>75</v>
      </c>
    </row>
    <row r="714" spans="1:17" s="3" customFormat="1" x14ac:dyDescent="0.25">
      <c r="B714" s="72"/>
      <c r="I714" s="61"/>
      <c r="J714" s="61"/>
      <c r="K714" s="61"/>
      <c r="L714" s="61"/>
      <c r="M714" s="61"/>
      <c r="N714" s="62"/>
      <c r="O714" s="62">
        <f>+O713/L713-1</f>
        <v>2.0142394335683944</v>
      </c>
      <c r="P714" s="31"/>
      <c r="Q714" s="63" t="s">
        <v>76</v>
      </c>
    </row>
    <row r="715" spans="1:17" s="70" customFormat="1" x14ac:dyDescent="0.25">
      <c r="A715" s="64"/>
      <c r="B715" s="65"/>
      <c r="C715" s="66"/>
      <c r="D715" s="66"/>
      <c r="E715" s="66"/>
      <c r="F715" s="66"/>
      <c r="G715" s="66"/>
      <c r="H715" s="66"/>
      <c r="I715" s="66"/>
      <c r="J715" s="66"/>
      <c r="K715" s="66"/>
      <c r="L715" s="66"/>
      <c r="M715" s="66">
        <f>RATE(M$348-$L$348,,-$L713,M713)</f>
        <v>0.14909847158959744</v>
      </c>
      <c r="N715" s="67">
        <f>RATE(N$348-$L$348,,-$L713,N713)</f>
        <v>0.65153705752302926</v>
      </c>
      <c r="O715" s="67">
        <f>RATE(O$348-$L$348,,-$L713,O713)</f>
        <v>0.44452783806368046</v>
      </c>
      <c r="P715" s="68"/>
      <c r="Q715" s="69" t="s">
        <v>77</v>
      </c>
    </row>
    <row r="716" spans="1:17" s="3" customFormat="1" x14ac:dyDescent="0.25">
      <c r="B716" s="73"/>
      <c r="C716" s="74"/>
      <c r="D716" s="74"/>
      <c r="E716" s="74"/>
      <c r="F716" s="74"/>
      <c r="G716" s="74"/>
      <c r="H716" s="74"/>
      <c r="I716" s="74"/>
      <c r="J716" s="74"/>
      <c r="K716" s="74"/>
      <c r="L716" s="74"/>
      <c r="M716" s="74"/>
      <c r="N716" s="75">
        <f>+M$651+M716</f>
        <v>7.7157407746900001E-3</v>
      </c>
      <c r="O716" s="75">
        <f>+N$651+N716</f>
        <v>2.9937963074690002E-2</v>
      </c>
      <c r="P716" s="31"/>
      <c r="Q716" s="36" t="s">
        <v>74</v>
      </c>
    </row>
    <row r="717" spans="1:17" s="3" customFormat="1" x14ac:dyDescent="0.25">
      <c r="B717" s="76"/>
      <c r="C717" s="77"/>
      <c r="D717" s="77"/>
      <c r="E717" s="77"/>
      <c r="F717" s="77"/>
      <c r="G717" s="77"/>
      <c r="H717" s="77"/>
      <c r="I717" s="77"/>
      <c r="J717" s="77"/>
      <c r="K717" s="77"/>
      <c r="L717" s="77"/>
      <c r="M717" s="77">
        <f>+M$661+M716</f>
        <v>7.6993221662599831</v>
      </c>
      <c r="N717" s="78">
        <f>+N$661+N716</f>
        <v>18.295177984556016</v>
      </c>
      <c r="O717" s="78">
        <f>+O$661+O716</f>
        <v>20.219476068190502</v>
      </c>
      <c r="P717" s="31"/>
      <c r="Q717" s="36" t="s">
        <v>75</v>
      </c>
    </row>
    <row r="718" spans="1:17" s="3" customFormat="1" x14ac:dyDescent="0.25">
      <c r="B718" s="72"/>
      <c r="I718" s="61"/>
      <c r="J718" s="61"/>
      <c r="K718" s="61"/>
      <c r="L718" s="61"/>
      <c r="M718" s="61"/>
      <c r="N718" s="62"/>
      <c r="O718" s="62">
        <f>+O717/M717-1</f>
        <v>1.6261371626708145</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1.3762063191392686</v>
      </c>
      <c r="O719" s="67">
        <f>RATE(O$348-$M$348,,-$M717,O717)</f>
        <v>0.6205360726225152</v>
      </c>
      <c r="P719" s="68"/>
      <c r="Q719" s="69" t="s">
        <v>77</v>
      </c>
    </row>
    <row r="720" spans="1:17" s="3" customFormat="1" x14ac:dyDescent="0.25">
      <c r="B720" s="73"/>
      <c r="C720" s="74"/>
      <c r="D720" s="74"/>
      <c r="E720" s="74"/>
      <c r="F720" s="74"/>
      <c r="G720" s="74"/>
      <c r="H720" s="74"/>
      <c r="I720" s="74"/>
      <c r="J720" s="74"/>
      <c r="K720" s="74"/>
      <c r="L720" s="74"/>
      <c r="M720" s="74"/>
      <c r="N720" s="75"/>
      <c r="O720" s="75">
        <f>+N$651+N720</f>
        <v>2.22222223E-2</v>
      </c>
      <c r="P720" s="31"/>
      <c r="Q720" s="36" t="s">
        <v>74</v>
      </c>
    </row>
    <row r="721" spans="1:17" s="3" customFormat="1" x14ac:dyDescent="0.25">
      <c r="B721" s="76"/>
      <c r="C721" s="77"/>
      <c r="D721" s="77"/>
      <c r="E721" s="77"/>
      <c r="F721" s="77"/>
      <c r="G721" s="77"/>
      <c r="H721" s="77"/>
      <c r="I721" s="77"/>
      <c r="J721" s="77"/>
      <c r="K721" s="77"/>
      <c r="L721" s="77"/>
      <c r="M721" s="77"/>
      <c r="N721" s="78">
        <f>+N$661+N720</f>
        <v>18.287462243781327</v>
      </c>
      <c r="O721" s="78">
        <f>+O$661+O720</f>
        <v>20.211760327415814</v>
      </c>
      <c r="P721" s="31"/>
      <c r="Q721" s="36" t="s">
        <v>75</v>
      </c>
    </row>
    <row r="722" spans="1:17" s="3" customFormat="1" x14ac:dyDescent="0.25">
      <c r="B722" s="72"/>
      <c r="I722" s="61"/>
      <c r="J722" s="61"/>
      <c r="K722" s="61"/>
      <c r="L722" s="61"/>
      <c r="M722" s="61"/>
      <c r="N722" s="62"/>
      <c r="O722" s="62">
        <f>+O721/N721-1</f>
        <v>0.10522499283840459</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0.10522499283840467</v>
      </c>
      <c r="P723" s="68"/>
      <c r="Q723" s="69" t="s">
        <v>77</v>
      </c>
    </row>
  </sheetData>
  <mergeCells count="59">
    <mergeCell ref="B374:O374"/>
    <mergeCell ref="B349:O349"/>
    <mergeCell ref="B350:O350"/>
    <mergeCell ref="B356:O356"/>
    <mergeCell ref="B362:O362"/>
    <mergeCell ref="B368:O368"/>
    <mergeCell ref="B440:O440"/>
    <mergeCell ref="B380:O380"/>
    <mergeCell ref="B386:O386"/>
    <mergeCell ref="B392:O392"/>
    <mergeCell ref="B398:O398"/>
    <mergeCell ref="B403:O403"/>
    <mergeCell ref="B404:O404"/>
    <mergeCell ref="B410:O410"/>
    <mergeCell ref="B416:O416"/>
    <mergeCell ref="B422:O422"/>
    <mergeCell ref="B428:O428"/>
    <mergeCell ref="B434:O434"/>
    <mergeCell ref="B498:O498"/>
    <mergeCell ref="B446:O446"/>
    <mergeCell ref="B447:O447"/>
    <mergeCell ref="B453:O453"/>
    <mergeCell ref="B459:O459"/>
    <mergeCell ref="B460:O460"/>
    <mergeCell ref="B467:O467"/>
    <mergeCell ref="B473:O473"/>
    <mergeCell ref="B479:O479"/>
    <mergeCell ref="B485:O485"/>
    <mergeCell ref="B491:O491"/>
    <mergeCell ref="B497:O497"/>
    <mergeCell ref="B583:O583"/>
    <mergeCell ref="B506:O506"/>
    <mergeCell ref="B514:O514"/>
    <mergeCell ref="B515:O515"/>
    <mergeCell ref="B523:O523"/>
    <mergeCell ref="B531:O531"/>
    <mergeCell ref="B539:O539"/>
    <mergeCell ref="B546:O546"/>
    <mergeCell ref="B554:O554"/>
    <mergeCell ref="B562:O562"/>
    <mergeCell ref="B569:O569"/>
    <mergeCell ref="B576:O576"/>
    <mergeCell ref="B635:O635"/>
    <mergeCell ref="B591:O591"/>
    <mergeCell ref="B592:O592"/>
    <mergeCell ref="B598:O598"/>
    <mergeCell ref="B604:O604"/>
    <mergeCell ref="B609:O609"/>
    <mergeCell ref="B610:O610"/>
    <mergeCell ref="B615:O615"/>
    <mergeCell ref="B620:O620"/>
    <mergeCell ref="B625:O625"/>
    <mergeCell ref="B630:O630"/>
    <mergeCell ref="B631:O631"/>
    <mergeCell ref="B638:O638"/>
    <mergeCell ref="B641:O641"/>
    <mergeCell ref="B646:O646"/>
    <mergeCell ref="B662:O662"/>
    <mergeCell ref="B671:O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596" priority="1200" operator="lessThan">
      <formula>0</formula>
    </cfRule>
  </conditionalFormatting>
  <conditionalFormatting sqref="P583">
    <cfRule type="cellIs" dxfId="3595" priority="1195" operator="lessThan">
      <formula>0</formula>
    </cfRule>
  </conditionalFormatting>
  <conditionalFormatting sqref="B348:N348">
    <cfRule type="cellIs" dxfId="3594" priority="1194" operator="lessThan">
      <formula>0</formula>
    </cfRule>
  </conditionalFormatting>
  <conditionalFormatting sqref="P514:P515">
    <cfRule type="cellIs" dxfId="3593" priority="1196" operator="lessThan">
      <formula>0</formula>
    </cfRule>
  </conditionalFormatting>
  <conditionalFormatting sqref="P523 Q529 Q539:Q545">
    <cfRule type="cellIs" dxfId="3592" priority="1197" operator="lessThan">
      <formula>0</formula>
    </cfRule>
  </conditionalFormatting>
  <conditionalFormatting sqref="P531">
    <cfRule type="cellIs" dxfId="3591" priority="1198" operator="lessThan">
      <formula>0</formula>
    </cfRule>
  </conditionalFormatting>
  <conditionalFormatting sqref="P562">
    <cfRule type="cellIs" dxfId="3590" priority="1199" operator="lessThan">
      <formula>0</formula>
    </cfRule>
  </conditionalFormatting>
  <conditionalFormatting sqref="B348:N348">
    <cfRule type="cellIs" dxfId="3589" priority="1193" operator="lessThan">
      <formula>0</formula>
    </cfRule>
  </conditionalFormatting>
  <conditionalFormatting sqref="Q588">
    <cfRule type="cellIs" dxfId="3588" priority="1178" operator="lessThan">
      <formula>0</formula>
    </cfRule>
  </conditionalFormatting>
  <conditionalFormatting sqref="Q499:Q502">
    <cfRule type="cellIs" dxfId="3587" priority="1192" operator="lessThan">
      <formula>0</formula>
    </cfRule>
  </conditionalFormatting>
  <conditionalFormatting sqref="Q503">
    <cfRule type="cellIs" dxfId="3586" priority="1191" operator="lessThan">
      <formula>0</formula>
    </cfRule>
  </conditionalFormatting>
  <conditionalFormatting sqref="Q503">
    <cfRule type="cellIs" dxfId="3585" priority="1190" operator="lessThan">
      <formula>0</formula>
    </cfRule>
  </conditionalFormatting>
  <conditionalFormatting sqref="B514">
    <cfRule type="cellIs" dxfId="3584" priority="1188" operator="lessThan">
      <formula>0</formula>
    </cfRule>
  </conditionalFormatting>
  <conditionalFormatting sqref="B531">
    <cfRule type="cellIs" dxfId="3583" priority="1187" operator="lessThan">
      <formula>0</formula>
    </cfRule>
  </conditionalFormatting>
  <conditionalFormatting sqref="Q520">
    <cfRule type="cellIs" dxfId="3582" priority="1186" operator="lessThan">
      <formula>0</formula>
    </cfRule>
  </conditionalFormatting>
  <conditionalFormatting sqref="Q520">
    <cfRule type="cellIs" dxfId="3581" priority="1185" operator="lessThan">
      <formula>0</formula>
    </cfRule>
  </conditionalFormatting>
  <conditionalFormatting sqref="Q567">
    <cfRule type="cellIs" dxfId="3580" priority="1180" operator="lessThan">
      <formula>0</formula>
    </cfRule>
  </conditionalFormatting>
  <conditionalFormatting sqref="B523 B515">
    <cfRule type="cellIs" dxfId="3579" priority="1189" operator="lessThan">
      <formula>0</formula>
    </cfRule>
  </conditionalFormatting>
  <conditionalFormatting sqref="Q528">
    <cfRule type="cellIs" dxfId="3578" priority="1183" operator="lessThan">
      <formula>0</formula>
    </cfRule>
  </conditionalFormatting>
  <conditionalFormatting sqref="Q536">
    <cfRule type="cellIs" dxfId="3577" priority="1182" operator="lessThan">
      <formula>0</formula>
    </cfRule>
  </conditionalFormatting>
  <conditionalFormatting sqref="Q536">
    <cfRule type="cellIs" dxfId="3576" priority="1181" operator="lessThan">
      <formula>0</formula>
    </cfRule>
  </conditionalFormatting>
  <conditionalFormatting sqref="P539">
    <cfRule type="cellIs" dxfId="3575" priority="1169" operator="lessThan">
      <formula>0</formula>
    </cfRule>
  </conditionalFormatting>
  <conditionalFormatting sqref="Q528">
    <cfRule type="cellIs" dxfId="3574" priority="1184" operator="lessThan">
      <formula>0</formula>
    </cfRule>
  </conditionalFormatting>
  <conditionalFormatting sqref="Q567">
    <cfRule type="cellIs" dxfId="3573" priority="1179" operator="lessThan">
      <formula>0</formula>
    </cfRule>
  </conditionalFormatting>
  <conditionalFormatting sqref="P584:P587">
    <cfRule type="cellIs" dxfId="3572" priority="1171" operator="lessThan">
      <formula>0</formula>
    </cfRule>
  </conditionalFormatting>
  <conditionalFormatting sqref="P563:P566">
    <cfRule type="cellIs" dxfId="3571" priority="1172" operator="lessThan">
      <formula>0</formula>
    </cfRule>
  </conditionalFormatting>
  <conditionalFormatting sqref="Q366">
    <cfRule type="cellIs" dxfId="3570" priority="1130" operator="lessThan">
      <formula>0</formula>
    </cfRule>
  </conditionalFormatting>
  <conditionalFormatting sqref="Q588">
    <cfRule type="cellIs" dxfId="3569" priority="1177" operator="lessThan">
      <formula>0</formula>
    </cfRule>
  </conditionalFormatting>
  <conditionalFormatting sqref="Q544">
    <cfRule type="cellIs" dxfId="3568" priority="1168" operator="lessThan">
      <formula>0</formula>
    </cfRule>
  </conditionalFormatting>
  <conditionalFormatting sqref="J353:N354 K351:N352">
    <cfRule type="cellIs" dxfId="3567" priority="1157" operator="lessThan">
      <formula>0</formula>
    </cfRule>
  </conditionalFormatting>
  <conditionalFormatting sqref="P516:P519">
    <cfRule type="cellIs" dxfId="3566" priority="1176" operator="lessThan">
      <formula>0</formula>
    </cfRule>
  </conditionalFormatting>
  <conditionalFormatting sqref="P524:P527">
    <cfRule type="cellIs" dxfId="3565" priority="1175" operator="lessThan">
      <formula>0</formula>
    </cfRule>
  </conditionalFormatting>
  <conditionalFormatting sqref="P539:P543">
    <cfRule type="cellIs" dxfId="3564" priority="1174" operator="lessThan">
      <formula>0</formula>
    </cfRule>
  </conditionalFormatting>
  <conditionalFormatting sqref="P532:P535">
    <cfRule type="cellIs" dxfId="3563" priority="1173" operator="lessThan">
      <formula>0</formula>
    </cfRule>
  </conditionalFormatting>
  <conditionalFormatting sqref="Q544">
    <cfRule type="cellIs" dxfId="3562" priority="1167" operator="lessThan">
      <formula>0</formula>
    </cfRule>
  </conditionalFormatting>
  <conditionalFormatting sqref="Q354">
    <cfRule type="cellIs" dxfId="3561" priority="1150" operator="lessThan">
      <formula>0</formula>
    </cfRule>
  </conditionalFormatting>
  <conditionalFormatting sqref="Q540:Q543 B539">
    <cfRule type="cellIs" dxfId="3560" priority="1170" operator="lessThan">
      <formula>0</formula>
    </cfRule>
  </conditionalFormatting>
  <conditionalFormatting sqref="P555:P558">
    <cfRule type="cellIs" dxfId="3559" priority="1162" operator="lessThan">
      <formula>0</formula>
    </cfRule>
  </conditionalFormatting>
  <conditionalFormatting sqref="Q555:Q558 Q560">
    <cfRule type="cellIs" dxfId="3558" priority="1165" operator="lessThan">
      <formula>0</formula>
    </cfRule>
  </conditionalFormatting>
  <conditionalFormatting sqref="Q559">
    <cfRule type="cellIs" dxfId="3557" priority="1164" operator="lessThan">
      <formula>0</formula>
    </cfRule>
  </conditionalFormatting>
  <conditionalFormatting sqref="Q468:Q472">
    <cfRule type="cellIs" dxfId="3556" priority="1161" operator="lessThan">
      <formula>0</formula>
    </cfRule>
  </conditionalFormatting>
  <conditionalFormatting sqref="Q559">
    <cfRule type="cellIs" dxfId="3555" priority="1163" operator="lessThan">
      <formula>0</formula>
    </cfRule>
  </conditionalFormatting>
  <conditionalFormatting sqref="J351">
    <cfRule type="cellIs" dxfId="3554" priority="1156" operator="lessThan">
      <formula>0</formula>
    </cfRule>
  </conditionalFormatting>
  <conditionalFormatting sqref="P540:P543">
    <cfRule type="cellIs" dxfId="3553" priority="1166" operator="lessThan">
      <formula>0</formula>
    </cfRule>
  </conditionalFormatting>
  <conditionalFormatting sqref="P349:Q350 Q351:Q353">
    <cfRule type="cellIs" dxfId="3552" priority="1160" operator="lessThan">
      <formula>0</formula>
    </cfRule>
  </conditionalFormatting>
  <conditionalFormatting sqref="Q396">
    <cfRule type="cellIs" dxfId="3551" priority="1083" operator="lessThan">
      <formula>0</formula>
    </cfRule>
  </conditionalFormatting>
  <conditionalFormatting sqref="B349">
    <cfRule type="cellIs" dxfId="3550" priority="1155" operator="lessThan">
      <formula>0</formula>
    </cfRule>
  </conditionalFormatting>
  <conditionalFormatting sqref="P393:P395">
    <cfRule type="cellIs" dxfId="3549" priority="1087" operator="lessThan">
      <formula>0</formula>
    </cfRule>
  </conditionalFormatting>
  <conditionalFormatting sqref="Q397">
    <cfRule type="cellIs" dxfId="3548" priority="1085" operator="lessThan">
      <formula>0</formula>
    </cfRule>
  </conditionalFormatting>
  <conditionalFormatting sqref="P349:P350">
    <cfRule type="cellIs" dxfId="3547" priority="1159" operator="lessThan">
      <formula>0</formula>
    </cfRule>
  </conditionalFormatting>
  <conditionalFormatting sqref="P351:P354">
    <cfRule type="cellIs" dxfId="3546" priority="1158" operator="lessThan">
      <formula>0</formula>
    </cfRule>
  </conditionalFormatting>
  <conditionalFormatting sqref="C397:M397">
    <cfRule type="cellIs" dxfId="3545" priority="1082" operator="lessThan">
      <formula>0</formula>
    </cfRule>
  </conditionalFormatting>
  <conditionalFormatting sqref="Q355">
    <cfRule type="cellIs" dxfId="3544" priority="1153" operator="lessThan">
      <formula>0</formula>
    </cfRule>
  </conditionalFormatting>
  <conditionalFormatting sqref="P398:Q398 Q399:Q401">
    <cfRule type="cellIs" dxfId="3543" priority="1081" operator="lessThan">
      <formula>0</formula>
    </cfRule>
  </conditionalFormatting>
  <conditionalFormatting sqref="P399:P401">
    <cfRule type="cellIs" dxfId="3542" priority="1079" operator="lessThan">
      <formula>0</formula>
    </cfRule>
  </conditionalFormatting>
  <conditionalFormatting sqref="C357:J357">
    <cfRule type="cellIs" dxfId="3541" priority="1144" operator="lessThan">
      <formula>0</formula>
    </cfRule>
  </conditionalFormatting>
  <conditionalFormatting sqref="H385">
    <cfRule type="cellIs" dxfId="3540" priority="1044" operator="lessThan">
      <formula>0</formula>
    </cfRule>
  </conditionalFormatting>
  <conditionalFormatting sqref="Q402">
    <cfRule type="cellIs" dxfId="3539" priority="1077" operator="lessThan">
      <formula>0</formula>
    </cfRule>
  </conditionalFormatting>
  <conditionalFormatting sqref="B350">
    <cfRule type="cellIs" dxfId="3538" priority="1154" operator="lessThan">
      <formula>0</formula>
    </cfRule>
  </conditionalFormatting>
  <conditionalFormatting sqref="J352">
    <cfRule type="cellIs" dxfId="3537" priority="1151" operator="lessThan">
      <formula>0</formula>
    </cfRule>
  </conditionalFormatting>
  <conditionalFormatting sqref="P355">
    <cfRule type="cellIs" dxfId="3536" priority="1152" operator="lessThan">
      <formula>0</formula>
    </cfRule>
  </conditionalFormatting>
  <conditionalFormatting sqref="P440">
    <cfRule type="cellIs" dxfId="3535" priority="1030" operator="lessThan">
      <formula>0</formula>
    </cfRule>
  </conditionalFormatting>
  <conditionalFormatting sqref="Q354">
    <cfRule type="cellIs" dxfId="3534" priority="1149" operator="lessThan">
      <formula>0</formula>
    </cfRule>
  </conditionalFormatting>
  <conditionalFormatting sqref="P356:Q356 Q357:Q359">
    <cfRule type="cellIs" dxfId="3533" priority="1148" operator="lessThan">
      <formula>0</formula>
    </cfRule>
  </conditionalFormatting>
  <conditionalFormatting sqref="P356">
    <cfRule type="cellIs" dxfId="3532" priority="1147" operator="lessThan">
      <formula>0</formula>
    </cfRule>
  </conditionalFormatting>
  <conditionalFormatting sqref="P357:P360">
    <cfRule type="cellIs" dxfId="3531" priority="1146" operator="lessThan">
      <formula>0</formula>
    </cfRule>
  </conditionalFormatting>
  <conditionalFormatting sqref="I358 K358:N358 C359:M360 K357:M357">
    <cfRule type="cellIs" dxfId="3530" priority="1145" operator="lessThan">
      <formula>0</formula>
    </cfRule>
  </conditionalFormatting>
  <conditionalFormatting sqref="B356">
    <cfRule type="cellIs" dxfId="3529" priority="1142" operator="lessThan">
      <formula>0</formula>
    </cfRule>
  </conditionalFormatting>
  <conditionalFormatting sqref="I357">
    <cfRule type="cellIs" dxfId="3528" priority="1143" operator="lessThan">
      <formula>0</formula>
    </cfRule>
  </conditionalFormatting>
  <conditionalFormatting sqref="Q361">
    <cfRule type="cellIs" dxfId="3527" priority="1141" operator="lessThan">
      <formula>0</formula>
    </cfRule>
  </conditionalFormatting>
  <conditionalFormatting sqref="C358:J358">
    <cfRule type="cellIs" dxfId="3526" priority="1140" operator="lessThan">
      <formula>0</formula>
    </cfRule>
  </conditionalFormatting>
  <conditionalFormatting sqref="Q360">
    <cfRule type="cellIs" dxfId="3525" priority="1139" operator="lessThan">
      <formula>0</formula>
    </cfRule>
  </conditionalFormatting>
  <conditionalFormatting sqref="Q360">
    <cfRule type="cellIs" dxfId="3524" priority="1138" operator="lessThan">
      <formula>0</formula>
    </cfRule>
  </conditionalFormatting>
  <conditionalFormatting sqref="P362:Q362 Q363:Q365">
    <cfRule type="cellIs" dxfId="3523" priority="1137" operator="lessThan">
      <formula>0</formula>
    </cfRule>
  </conditionalFormatting>
  <conditionalFormatting sqref="P362">
    <cfRule type="cellIs" dxfId="3522" priority="1136" operator="lessThan">
      <formula>0</formula>
    </cfRule>
  </conditionalFormatting>
  <conditionalFormatting sqref="J363">
    <cfRule type="cellIs" dxfId="3521" priority="1134" operator="lessThan">
      <formula>0</formula>
    </cfRule>
  </conditionalFormatting>
  <conditionalFormatting sqref="K363:N364 J365:M366">
    <cfRule type="cellIs" dxfId="3520" priority="1135" operator="lessThan">
      <formula>0</formula>
    </cfRule>
  </conditionalFormatting>
  <conditionalFormatting sqref="P368">
    <cfRule type="cellIs" dxfId="3519" priority="1127" operator="lessThan">
      <formula>0</formula>
    </cfRule>
  </conditionalFormatting>
  <conditionalFormatting sqref="Q367">
    <cfRule type="cellIs" dxfId="3518" priority="1132" operator="lessThan">
      <formula>0</formula>
    </cfRule>
  </conditionalFormatting>
  <conditionalFormatting sqref="B362">
    <cfRule type="cellIs" dxfId="3517" priority="1133" operator="lessThan">
      <formula>0</formula>
    </cfRule>
  </conditionalFormatting>
  <conditionalFormatting sqref="P405:P407">
    <cfRule type="cellIs" dxfId="3516" priority="1065" operator="lessThan">
      <formula>0</formula>
    </cfRule>
  </conditionalFormatting>
  <conditionalFormatting sqref="J364">
    <cfRule type="cellIs" dxfId="3515" priority="1131" operator="lessThan">
      <formula>0</formula>
    </cfRule>
  </conditionalFormatting>
  <conditionalFormatting sqref="Q366">
    <cfRule type="cellIs" dxfId="3514" priority="1129" operator="lessThan">
      <formula>0</formula>
    </cfRule>
  </conditionalFormatting>
  <conditionalFormatting sqref="P368:Q368 Q369:Q371">
    <cfRule type="cellIs" dxfId="3513" priority="1128" operator="lessThan">
      <formula>0</formula>
    </cfRule>
  </conditionalFormatting>
  <conditionalFormatting sqref="Q372">
    <cfRule type="cellIs" dxfId="3512" priority="1119" operator="lessThan">
      <formula>0</formula>
    </cfRule>
  </conditionalFormatting>
  <conditionalFormatting sqref="I370 K369:N370 C371:M372">
    <cfRule type="cellIs" dxfId="3511" priority="1126" operator="lessThan">
      <formula>0</formula>
    </cfRule>
  </conditionalFormatting>
  <conditionalFormatting sqref="I369">
    <cfRule type="cellIs" dxfId="3510" priority="1124" operator="lessThan">
      <formula>0</formula>
    </cfRule>
  </conditionalFormatting>
  <conditionalFormatting sqref="C369:J369">
    <cfRule type="cellIs" dxfId="3509" priority="1125" operator="lessThan">
      <formula>0</formula>
    </cfRule>
  </conditionalFormatting>
  <conditionalFormatting sqref="B368">
    <cfRule type="cellIs" dxfId="3508" priority="1123" operator="lessThan">
      <formula>0</formula>
    </cfRule>
  </conditionalFormatting>
  <conditionalFormatting sqref="Q373">
    <cfRule type="cellIs" dxfId="3507" priority="1122" operator="lessThan">
      <formula>0</formula>
    </cfRule>
  </conditionalFormatting>
  <conditionalFormatting sqref="P411:P413">
    <cfRule type="cellIs" dxfId="3506" priority="1058" operator="lessThan">
      <formula>0</formula>
    </cfRule>
  </conditionalFormatting>
  <conditionalFormatting sqref="C370:J370">
    <cfRule type="cellIs" dxfId="3505" priority="1121" operator="lessThan">
      <formula>0</formula>
    </cfRule>
  </conditionalFormatting>
  <conditionalFormatting sqref="Q372">
    <cfRule type="cellIs" dxfId="3504" priority="1120" operator="lessThan">
      <formula>0</formula>
    </cfRule>
  </conditionalFormatting>
  <conditionalFormatting sqref="P374:Q374 Q375:Q377">
    <cfRule type="cellIs" dxfId="3503" priority="1118" operator="lessThan">
      <formula>0</formula>
    </cfRule>
  </conditionalFormatting>
  <conditionalFormatting sqref="P374">
    <cfRule type="cellIs" dxfId="3502" priority="1117" operator="lessThan">
      <formula>0</formula>
    </cfRule>
  </conditionalFormatting>
  <conditionalFormatting sqref="P375:P377">
    <cfRule type="cellIs" dxfId="3501" priority="1116" operator="lessThan">
      <formula>0</formula>
    </cfRule>
  </conditionalFormatting>
  <conditionalFormatting sqref="I376 K375:N376 C377:M378">
    <cfRule type="cellIs" dxfId="3500" priority="1115" operator="lessThan">
      <formula>0</formula>
    </cfRule>
  </conditionalFormatting>
  <conditionalFormatting sqref="I375">
    <cfRule type="cellIs" dxfId="3499" priority="1113" operator="lessThan">
      <formula>0</formula>
    </cfRule>
  </conditionalFormatting>
  <conditionalFormatting sqref="C375:J375">
    <cfRule type="cellIs" dxfId="3498" priority="1114" operator="lessThan">
      <formula>0</formula>
    </cfRule>
  </conditionalFormatting>
  <conditionalFormatting sqref="B374">
    <cfRule type="cellIs" dxfId="3497" priority="1112" operator="lessThan">
      <formula>0</formula>
    </cfRule>
  </conditionalFormatting>
  <conditionalFormatting sqref="Q379">
    <cfRule type="cellIs" dxfId="3496" priority="1111" operator="lessThan">
      <formula>0</formula>
    </cfRule>
  </conditionalFormatting>
  <conditionalFormatting sqref="C376:J376">
    <cfRule type="cellIs" dxfId="3495" priority="1110" operator="lessThan">
      <formula>0</formula>
    </cfRule>
  </conditionalFormatting>
  <conditionalFormatting sqref="Q378">
    <cfRule type="cellIs" dxfId="3494" priority="1109" operator="lessThan">
      <formula>0</formula>
    </cfRule>
  </conditionalFormatting>
  <conditionalFormatting sqref="Q378">
    <cfRule type="cellIs" dxfId="3493" priority="1108" operator="lessThan">
      <formula>0</formula>
    </cfRule>
  </conditionalFormatting>
  <conditionalFormatting sqref="P380:Q380 Q381:Q383">
    <cfRule type="cellIs" dxfId="3492" priority="1107" operator="lessThan">
      <formula>0</formula>
    </cfRule>
  </conditionalFormatting>
  <conditionalFormatting sqref="P380">
    <cfRule type="cellIs" dxfId="3491" priority="1106" operator="lessThan">
      <formula>0</formula>
    </cfRule>
  </conditionalFormatting>
  <conditionalFormatting sqref="P381:P383">
    <cfRule type="cellIs" dxfId="3490" priority="1105" operator="lessThan">
      <formula>0</formula>
    </cfRule>
  </conditionalFormatting>
  <conditionalFormatting sqref="I382 K381:N382 C383:N383 C384:M384">
    <cfRule type="cellIs" dxfId="3489" priority="1104" operator="lessThan">
      <formula>0</formula>
    </cfRule>
  </conditionalFormatting>
  <conditionalFormatting sqref="I381">
    <cfRule type="cellIs" dxfId="3488" priority="1102" operator="lessThan">
      <formula>0</formula>
    </cfRule>
  </conditionalFormatting>
  <conditionalFormatting sqref="C381:J381">
    <cfRule type="cellIs" dxfId="3487" priority="1103" operator="lessThan">
      <formula>0</formula>
    </cfRule>
  </conditionalFormatting>
  <conditionalFormatting sqref="B380">
    <cfRule type="cellIs" dxfId="3486" priority="1101" operator="lessThan">
      <formula>0</formula>
    </cfRule>
  </conditionalFormatting>
  <conditionalFormatting sqref="Q385">
    <cfRule type="cellIs" dxfId="3485" priority="1100" operator="lessThan">
      <formula>0</formula>
    </cfRule>
  </conditionalFormatting>
  <conditionalFormatting sqref="C382:J382">
    <cfRule type="cellIs" dxfId="3484" priority="1099" operator="lessThan">
      <formula>0</formula>
    </cfRule>
  </conditionalFormatting>
  <conditionalFormatting sqref="Q384">
    <cfRule type="cellIs" dxfId="3483" priority="1098" operator="lessThan">
      <formula>0</formula>
    </cfRule>
  </conditionalFormatting>
  <conditionalFormatting sqref="Q384">
    <cfRule type="cellIs" dxfId="3482" priority="1097" operator="lessThan">
      <formula>0</formula>
    </cfRule>
  </conditionalFormatting>
  <conditionalFormatting sqref="P386:Q386 Q387:Q389">
    <cfRule type="cellIs" dxfId="3481" priority="1096" operator="lessThan">
      <formula>0</formula>
    </cfRule>
  </conditionalFormatting>
  <conditionalFormatting sqref="P386">
    <cfRule type="cellIs" dxfId="3480" priority="1095" operator="lessThan">
      <formula>0</formula>
    </cfRule>
  </conditionalFormatting>
  <conditionalFormatting sqref="P387:P389">
    <cfRule type="cellIs" dxfId="3479" priority="1094" operator="lessThan">
      <formula>0</formula>
    </cfRule>
  </conditionalFormatting>
  <conditionalFormatting sqref="B386">
    <cfRule type="cellIs" dxfId="3478" priority="1093" operator="lessThan">
      <formula>0</formula>
    </cfRule>
  </conditionalFormatting>
  <conditionalFormatting sqref="Q391">
    <cfRule type="cellIs" dxfId="3477" priority="1092" operator="lessThan">
      <formula>0</formula>
    </cfRule>
  </conditionalFormatting>
  <conditionalFormatting sqref="Q390">
    <cfRule type="cellIs" dxfId="3476" priority="1091" operator="lessThan">
      <formula>0</formula>
    </cfRule>
  </conditionalFormatting>
  <conditionalFormatting sqref="Q390">
    <cfRule type="cellIs" dxfId="3475" priority="1090" operator="lessThan">
      <formula>0</formula>
    </cfRule>
  </conditionalFormatting>
  <conditionalFormatting sqref="P392:Q392 Q393:Q395">
    <cfRule type="cellIs" dxfId="3474" priority="1089" operator="lessThan">
      <formula>0</formula>
    </cfRule>
  </conditionalFormatting>
  <conditionalFormatting sqref="P392">
    <cfRule type="cellIs" dxfId="3473" priority="1088" operator="lessThan">
      <formula>0</formula>
    </cfRule>
  </conditionalFormatting>
  <conditionalFormatting sqref="H397">
    <cfRule type="cellIs" dxfId="3472" priority="1047" operator="lessThan">
      <formula>0</formula>
    </cfRule>
  </conditionalFormatting>
  <conditionalFormatting sqref="B392">
    <cfRule type="cellIs" dxfId="3471" priority="1086" operator="lessThan">
      <formula>0</formula>
    </cfRule>
  </conditionalFormatting>
  <conditionalFormatting sqref="H378">
    <cfRule type="cellIs" dxfId="3470" priority="1043" operator="lessThan">
      <formula>0</formula>
    </cfRule>
  </conditionalFormatting>
  <conditionalFormatting sqref="Q396">
    <cfRule type="cellIs" dxfId="3469" priority="1084" operator="lessThan">
      <formula>0</formula>
    </cfRule>
  </conditionalFormatting>
  <conditionalFormatting sqref="H360">
    <cfRule type="cellIs" dxfId="3468" priority="1041" operator="lessThan">
      <formula>0</formula>
    </cfRule>
  </conditionalFormatting>
  <conditionalFormatting sqref="H361">
    <cfRule type="cellIs" dxfId="3467" priority="1040" operator="lessThan">
      <formula>0</formula>
    </cfRule>
  </conditionalFormatting>
  <conditionalFormatting sqref="P398">
    <cfRule type="cellIs" dxfId="3466" priority="1080" operator="lessThan">
      <formula>0</formula>
    </cfRule>
  </conditionalFormatting>
  <conditionalFormatting sqref="Q438">
    <cfRule type="cellIs" dxfId="3465" priority="1033" operator="lessThan">
      <formula>0</formula>
    </cfRule>
  </conditionalFormatting>
  <conditionalFormatting sqref="H372">
    <cfRule type="cellIs" dxfId="3464" priority="1039" operator="lessThan">
      <formula>0</formula>
    </cfRule>
  </conditionalFormatting>
  <conditionalFormatting sqref="Q402">
    <cfRule type="cellIs" dxfId="3463" priority="1078" operator="lessThan">
      <formula>0</formula>
    </cfRule>
  </conditionalFormatting>
  <conditionalFormatting sqref="P440:Q440 Q441:Q443">
    <cfRule type="cellIs" dxfId="3462" priority="1031" operator="lessThan">
      <formula>0</formula>
    </cfRule>
  </conditionalFormatting>
  <conditionalFormatting sqref="C391:M391">
    <cfRule type="cellIs" dxfId="3461" priority="1076" operator="lessThan">
      <formula>0</formula>
    </cfRule>
  </conditionalFormatting>
  <conditionalFormatting sqref="C385:M385">
    <cfRule type="cellIs" dxfId="3460" priority="1075" operator="lessThan">
      <formula>0</formula>
    </cfRule>
  </conditionalFormatting>
  <conditionalFormatting sqref="C379:M379">
    <cfRule type="cellIs" dxfId="3459" priority="1074" operator="lessThan">
      <formula>0</formula>
    </cfRule>
  </conditionalFormatting>
  <conditionalFormatting sqref="C373:M373">
    <cfRule type="cellIs" dxfId="3458" priority="1073" operator="lessThan">
      <formula>0</formula>
    </cfRule>
  </conditionalFormatting>
  <conditionalFormatting sqref="J367:M367">
    <cfRule type="cellIs" dxfId="3457" priority="1072" operator="lessThan">
      <formula>0</formula>
    </cfRule>
  </conditionalFormatting>
  <conditionalFormatting sqref="C361:M361">
    <cfRule type="cellIs" dxfId="3456" priority="1071" operator="lessThan">
      <formula>0</formula>
    </cfRule>
  </conditionalFormatting>
  <conditionalFormatting sqref="J355:N355">
    <cfRule type="cellIs" dxfId="3455" priority="1070" operator="lessThan">
      <formula>0</formula>
    </cfRule>
  </conditionalFormatting>
  <conditionalFormatting sqref="B398">
    <cfRule type="cellIs" dxfId="3454" priority="1069" operator="lessThan">
      <formula>0</formula>
    </cfRule>
  </conditionalFormatting>
  <conditionalFormatting sqref="B403">
    <cfRule type="cellIs" dxfId="3453" priority="1068" operator="lessThan">
      <formula>0</formula>
    </cfRule>
  </conditionalFormatting>
  <conditionalFormatting sqref="Q408">
    <cfRule type="cellIs" dxfId="3452" priority="1062" operator="lessThan">
      <formula>0</formula>
    </cfRule>
  </conditionalFormatting>
  <conditionalFormatting sqref="Q409">
    <cfRule type="cellIs" dxfId="3451" priority="1064" operator="lessThan">
      <formula>0</formula>
    </cfRule>
  </conditionalFormatting>
  <conditionalFormatting sqref="P404:Q404 Q405:Q407">
    <cfRule type="cellIs" dxfId="3450" priority="1067" operator="lessThan">
      <formula>0</formula>
    </cfRule>
  </conditionalFormatting>
  <conditionalFormatting sqref="P404">
    <cfRule type="cellIs" dxfId="3449" priority="1066" operator="lessThan">
      <formula>0</formula>
    </cfRule>
  </conditionalFormatting>
  <conditionalFormatting sqref="Q408">
    <cfRule type="cellIs" dxfId="3448" priority="1063" operator="lessThan">
      <formula>0</formula>
    </cfRule>
  </conditionalFormatting>
  <conditionalFormatting sqref="B404">
    <cfRule type="cellIs" dxfId="3447" priority="1061" operator="lessThan">
      <formula>0</formula>
    </cfRule>
  </conditionalFormatting>
  <conditionalFormatting sqref="Q414">
    <cfRule type="cellIs" dxfId="3446" priority="1055" operator="lessThan">
      <formula>0</formula>
    </cfRule>
  </conditionalFormatting>
  <conditionalFormatting sqref="Q415">
    <cfRule type="cellIs" dxfId="3445" priority="1057" operator="lessThan">
      <formula>0</formula>
    </cfRule>
  </conditionalFormatting>
  <conditionalFormatting sqref="P410:Q410 Q411:Q413">
    <cfRule type="cellIs" dxfId="3444" priority="1060" operator="lessThan">
      <formula>0</formula>
    </cfRule>
  </conditionalFormatting>
  <conditionalFormatting sqref="P410">
    <cfRule type="cellIs" dxfId="3443" priority="1059" operator="lessThan">
      <formula>0</formula>
    </cfRule>
  </conditionalFormatting>
  <conditionalFormatting sqref="Q414">
    <cfRule type="cellIs" dxfId="3442" priority="1056" operator="lessThan">
      <formula>0</formula>
    </cfRule>
  </conditionalFormatting>
  <conditionalFormatting sqref="B410">
    <cfRule type="cellIs" dxfId="3441" priority="1054" operator="lessThan">
      <formula>0</formula>
    </cfRule>
  </conditionalFormatting>
  <conditionalFormatting sqref="Q432">
    <cfRule type="cellIs" dxfId="3440" priority="1048" operator="lessThan">
      <formula>0</formula>
    </cfRule>
  </conditionalFormatting>
  <conditionalFormatting sqref="P429:P431">
    <cfRule type="cellIs" dxfId="3439" priority="1051" operator="lessThan">
      <formula>0</formula>
    </cfRule>
  </conditionalFormatting>
  <conditionalFormatting sqref="Q433">
    <cfRule type="cellIs" dxfId="3438" priority="1050" operator="lessThan">
      <formula>0</formula>
    </cfRule>
  </conditionalFormatting>
  <conditionalFormatting sqref="P428:Q428 Q429:Q431">
    <cfRule type="cellIs" dxfId="3437" priority="1053" operator="lessThan">
      <formula>0</formula>
    </cfRule>
  </conditionalFormatting>
  <conditionalFormatting sqref="P428">
    <cfRule type="cellIs" dxfId="3436" priority="1052" operator="lessThan">
      <formula>0</formula>
    </cfRule>
  </conditionalFormatting>
  <conditionalFormatting sqref="Q432">
    <cfRule type="cellIs" dxfId="3435" priority="1049" operator="lessThan">
      <formula>0</formula>
    </cfRule>
  </conditionalFormatting>
  <conditionalFormatting sqref="H391">
    <cfRule type="cellIs" dxfId="3434" priority="1046" operator="lessThan">
      <formula>0</formula>
    </cfRule>
  </conditionalFormatting>
  <conditionalFormatting sqref="P435:P437">
    <cfRule type="cellIs" dxfId="3433" priority="1035" operator="lessThan">
      <formula>0</formula>
    </cfRule>
  </conditionalFormatting>
  <conditionalFormatting sqref="Q444">
    <cfRule type="cellIs" dxfId="3432" priority="1027" operator="lessThan">
      <formula>0</formula>
    </cfRule>
  </conditionalFormatting>
  <conditionalFormatting sqref="H384">
    <cfRule type="cellIs" dxfId="3431" priority="1045" operator="lessThan">
      <formula>0</formula>
    </cfRule>
  </conditionalFormatting>
  <conditionalFormatting sqref="H379">
    <cfRule type="cellIs" dxfId="3430" priority="1042" operator="lessThan">
      <formula>0</formula>
    </cfRule>
  </conditionalFormatting>
  <conditionalFormatting sqref="Q438">
    <cfRule type="cellIs" dxfId="3429" priority="1034" operator="lessThan">
      <formula>0</formula>
    </cfRule>
  </conditionalFormatting>
  <conditionalFormatting sqref="H373">
    <cfRule type="cellIs" dxfId="3428" priority="1038" operator="lessThan">
      <formula>0</formula>
    </cfRule>
  </conditionalFormatting>
  <conditionalFormatting sqref="P441:P443">
    <cfRule type="cellIs" dxfId="3427" priority="1029" operator="lessThan">
      <formula>0</formula>
    </cfRule>
  </conditionalFormatting>
  <conditionalFormatting sqref="P434:Q434 Q435:Q437">
    <cfRule type="cellIs" dxfId="3426" priority="1037" operator="lessThan">
      <formula>0</formula>
    </cfRule>
  </conditionalFormatting>
  <conditionalFormatting sqref="P434">
    <cfRule type="cellIs" dxfId="3425" priority="1036" operator="lessThan">
      <formula>0</formula>
    </cfRule>
  </conditionalFormatting>
  <conditionalFormatting sqref="B434">
    <cfRule type="cellIs" dxfId="3424" priority="1032" operator="lessThan">
      <formula>0</formula>
    </cfRule>
  </conditionalFormatting>
  <conditionalFormatting sqref="Q445:Q446">
    <cfRule type="cellIs" dxfId="3423" priority="1023" operator="lessThan">
      <formula>0</formula>
    </cfRule>
  </conditionalFormatting>
  <conditionalFormatting sqref="Q444">
    <cfRule type="cellIs" dxfId="3422" priority="1026" operator="lessThan">
      <formula>0</formula>
    </cfRule>
  </conditionalFormatting>
  <conditionalFormatting sqref="B446">
    <cfRule type="cellIs" dxfId="3421" priority="1022" operator="lessThan">
      <formula>0</formula>
    </cfRule>
  </conditionalFormatting>
  <conditionalFormatting sqref="B440">
    <cfRule type="cellIs" dxfId="3420" priority="1025" operator="lessThan">
      <formula>0</formula>
    </cfRule>
  </conditionalFormatting>
  <conditionalFormatting sqref="P446">
    <cfRule type="cellIs" dxfId="3419" priority="1028" operator="lessThan">
      <formula>0</formula>
    </cfRule>
  </conditionalFormatting>
  <conditionalFormatting sqref="B447">
    <cfRule type="cellIs" dxfId="3418" priority="1021" operator="lessThan">
      <formula>0</formula>
    </cfRule>
  </conditionalFormatting>
  <conditionalFormatting sqref="Q439">
    <cfRule type="cellIs" dxfId="3417" priority="1024" operator="lessThan">
      <formula>0</formula>
    </cfRule>
  </conditionalFormatting>
  <conditionalFormatting sqref="Q448:Q450">
    <cfRule type="cellIs" dxfId="3416" priority="1020" operator="lessThan">
      <formula>0</formula>
    </cfRule>
  </conditionalFormatting>
  <conditionalFormatting sqref="P448:P450">
    <cfRule type="cellIs" dxfId="3415" priority="1019" operator="lessThan">
      <formula>0</formula>
    </cfRule>
  </conditionalFormatting>
  <conditionalFormatting sqref="Q603">
    <cfRule type="cellIs" dxfId="3414" priority="994" operator="lessThan">
      <formula>0</formula>
    </cfRule>
  </conditionalFormatting>
  <conditionalFormatting sqref="B625">
    <cfRule type="cellIs" dxfId="3413" priority="958" operator="lessThan">
      <formula>0</formula>
    </cfRule>
  </conditionalFormatting>
  <conditionalFormatting sqref="P454:P456">
    <cfRule type="cellIs" dxfId="3412" priority="1015" operator="lessThan">
      <formula>0</formula>
    </cfRule>
  </conditionalFormatting>
  <conditionalFormatting sqref="Q457">
    <cfRule type="cellIs" dxfId="3411" priority="1014" operator="lessThan">
      <formula>0</formula>
    </cfRule>
  </conditionalFormatting>
  <conditionalFormatting sqref="Q597">
    <cfRule type="cellIs" dxfId="3410" priority="1003" operator="lessThan">
      <formula>0</formula>
    </cfRule>
  </conditionalFormatting>
  <conditionalFormatting sqref="Q451">
    <cfRule type="cellIs" dxfId="3409" priority="1018" operator="lessThan">
      <formula>0</formula>
    </cfRule>
  </conditionalFormatting>
  <conditionalFormatting sqref="Q451">
    <cfRule type="cellIs" dxfId="3408" priority="1017" operator="lessThan">
      <formula>0</formula>
    </cfRule>
  </conditionalFormatting>
  <conditionalFormatting sqref="Q457">
    <cfRule type="cellIs" dxfId="3407" priority="1013" operator="lessThan">
      <formula>0</formula>
    </cfRule>
  </conditionalFormatting>
  <conditionalFormatting sqref="J593:N595 J596:M596">
    <cfRule type="cellIs" dxfId="3406" priority="1007" operator="lessThan">
      <formula>0</formula>
    </cfRule>
  </conditionalFormatting>
  <conditionalFormatting sqref="B453">
    <cfRule type="cellIs" dxfId="3405" priority="1011" operator="lessThan">
      <formula>0</formula>
    </cfRule>
  </conditionalFormatting>
  <conditionalFormatting sqref="P599:P602">
    <cfRule type="cellIs" dxfId="3404" priority="1000" operator="lessThan">
      <formula>0</formula>
    </cfRule>
  </conditionalFormatting>
  <conditionalFormatting sqref="Q454:Q456">
    <cfRule type="cellIs" dxfId="3403" priority="1016" operator="lessThan">
      <formula>0</formula>
    </cfRule>
  </conditionalFormatting>
  <conditionalFormatting sqref="Q593:Q595">
    <cfRule type="cellIs" dxfId="3402" priority="1010" operator="lessThan">
      <formula>0</formula>
    </cfRule>
  </conditionalFormatting>
  <conditionalFormatting sqref="Q596">
    <cfRule type="cellIs" dxfId="3401" priority="1005" operator="lessThan">
      <formula>0</formula>
    </cfRule>
  </conditionalFormatting>
  <conditionalFormatting sqref="Q452">
    <cfRule type="cellIs" dxfId="3400" priority="1012" operator="lessThan">
      <formula>0</formula>
    </cfRule>
  </conditionalFormatting>
  <conditionalFormatting sqref="B592">
    <cfRule type="cellIs" dxfId="3399" priority="1002" operator="lessThan">
      <formula>0</formula>
    </cfRule>
  </conditionalFormatting>
  <conditionalFormatting sqref="P593:P595">
    <cfRule type="cellIs" dxfId="3398" priority="1009" operator="lessThan">
      <formula>0</formula>
    </cfRule>
  </conditionalFormatting>
  <conditionalFormatting sqref="J594">
    <cfRule type="cellIs" dxfId="3397" priority="1006" operator="lessThan">
      <formula>0</formula>
    </cfRule>
  </conditionalFormatting>
  <conditionalFormatting sqref="Q602">
    <cfRule type="cellIs" dxfId="3396" priority="995" operator="lessThan">
      <formula>0</formula>
    </cfRule>
  </conditionalFormatting>
  <conditionalFormatting sqref="J595:N595 K593:N594 J596:M596">
    <cfRule type="cellIs" dxfId="3395" priority="1008" operator="lessThan">
      <formula>0</formula>
    </cfRule>
  </conditionalFormatting>
  <conditionalFormatting sqref="Q596">
    <cfRule type="cellIs" dxfId="3394" priority="1004" operator="lessThan">
      <formula>0</formula>
    </cfRule>
  </conditionalFormatting>
  <conditionalFormatting sqref="J599:N599 J601:N602 J600:M600">
    <cfRule type="cellIs" dxfId="3393" priority="998" operator="lessThan">
      <formula>0</formula>
    </cfRule>
  </conditionalFormatting>
  <conditionalFormatting sqref="P616:P619">
    <cfRule type="cellIs" dxfId="3392" priority="992" operator="lessThan">
      <formula>0</formula>
    </cfRule>
  </conditionalFormatting>
  <conditionalFormatting sqref="Q602">
    <cfRule type="cellIs" dxfId="3391" priority="996" operator="lessThan">
      <formula>0</formula>
    </cfRule>
  </conditionalFormatting>
  <conditionalFormatting sqref="J600">
    <cfRule type="cellIs" dxfId="3390" priority="997" operator="lessThan">
      <formula>0</formula>
    </cfRule>
  </conditionalFormatting>
  <conditionalFormatting sqref="J601:N602 K599:N599 K600:M600">
    <cfRule type="cellIs" dxfId="3389" priority="999" operator="lessThan">
      <formula>0</formula>
    </cfRule>
  </conditionalFormatting>
  <conditionalFormatting sqref="Q599:Q601">
    <cfRule type="cellIs" dxfId="3388" priority="1001" operator="lessThan">
      <formula>0</formula>
    </cfRule>
  </conditionalFormatting>
  <conditionalFormatting sqref="Q629">
    <cfRule type="cellIs" dxfId="3387" priority="962" operator="lessThan">
      <formula>0</formula>
    </cfRule>
  </conditionalFormatting>
  <conditionalFormatting sqref="I626">
    <cfRule type="cellIs" dxfId="3386" priority="965" operator="lessThan">
      <formula>0</formula>
    </cfRule>
  </conditionalFormatting>
  <conditionalFormatting sqref="C616:N619">
    <cfRule type="cellIs" dxfId="3385" priority="990" operator="lessThan">
      <formula>0</formula>
    </cfRule>
  </conditionalFormatting>
  <conditionalFormatting sqref="Q619">
    <cfRule type="cellIs" dxfId="3384" priority="986" operator="lessThan">
      <formula>0</formula>
    </cfRule>
  </conditionalFormatting>
  <conditionalFormatting sqref="I616">
    <cfRule type="cellIs" dxfId="3383" priority="989" operator="lessThan">
      <formula>0</formula>
    </cfRule>
  </conditionalFormatting>
  <conditionalFormatting sqref="H621:H624">
    <cfRule type="cellIs" dxfId="3382" priority="972" operator="lessThan">
      <formula>0</formula>
    </cfRule>
  </conditionalFormatting>
  <conditionalFormatting sqref="Q619">
    <cfRule type="cellIs" dxfId="3381" priority="987" operator="lessThan">
      <formula>0</formula>
    </cfRule>
  </conditionalFormatting>
  <conditionalFormatting sqref="H616">
    <cfRule type="cellIs" dxfId="3380" priority="983" operator="lessThan">
      <formula>0</formula>
    </cfRule>
  </conditionalFormatting>
  <conditionalFormatting sqref="H616:H619">
    <cfRule type="cellIs" dxfId="3379" priority="984" operator="lessThan">
      <formula>0</formula>
    </cfRule>
  </conditionalFormatting>
  <conditionalFormatting sqref="C617:J617">
    <cfRule type="cellIs" dxfId="3378" priority="988" operator="lessThan">
      <formula>0</formula>
    </cfRule>
  </conditionalFormatting>
  <conditionalFormatting sqref="H617:H619">
    <cfRule type="cellIs" dxfId="3377" priority="985" operator="lessThan">
      <formula>0</formula>
    </cfRule>
  </conditionalFormatting>
  <conditionalFormatting sqref="I617 K616:N617 C618:N619">
    <cfRule type="cellIs" dxfId="3376" priority="991" operator="lessThan">
      <formula>0</formula>
    </cfRule>
  </conditionalFormatting>
  <conditionalFormatting sqref="Q616:Q618">
    <cfRule type="cellIs" dxfId="3375" priority="993" operator="lessThan">
      <formula>0</formula>
    </cfRule>
  </conditionalFormatting>
  <conditionalFormatting sqref="B615">
    <cfRule type="cellIs" dxfId="3374" priority="982" operator="lessThan">
      <formula>0</formula>
    </cfRule>
  </conditionalFormatting>
  <conditionalFormatting sqref="Q624">
    <cfRule type="cellIs" dxfId="3373" priority="974" operator="lessThan">
      <formula>0</formula>
    </cfRule>
  </conditionalFormatting>
  <conditionalFormatting sqref="I621">
    <cfRule type="cellIs" dxfId="3372" priority="977" operator="lessThan">
      <formula>0</formula>
    </cfRule>
  </conditionalFormatting>
  <conditionalFormatting sqref="C621:N624">
    <cfRule type="cellIs" dxfId="3371" priority="978" operator="lessThan">
      <formula>0</formula>
    </cfRule>
  </conditionalFormatting>
  <conditionalFormatting sqref="Q624">
    <cfRule type="cellIs" dxfId="3370" priority="975" operator="lessThan">
      <formula>0</formula>
    </cfRule>
  </conditionalFormatting>
  <conditionalFormatting sqref="H621">
    <cfRule type="cellIs" dxfId="3369" priority="971" operator="lessThan">
      <formula>0</formula>
    </cfRule>
  </conditionalFormatting>
  <conditionalFormatting sqref="P621:P624">
    <cfRule type="cellIs" dxfId="3368" priority="980" operator="lessThan">
      <formula>0</formula>
    </cfRule>
  </conditionalFormatting>
  <conditionalFormatting sqref="C622:J622">
    <cfRule type="cellIs" dxfId="3367" priority="976" operator="lessThan">
      <formula>0</formula>
    </cfRule>
  </conditionalFormatting>
  <conditionalFormatting sqref="H622:H624">
    <cfRule type="cellIs" dxfId="3366" priority="973" operator="lessThan">
      <formula>0</formula>
    </cfRule>
  </conditionalFormatting>
  <conditionalFormatting sqref="I622 K621:N622 C623:N624">
    <cfRule type="cellIs" dxfId="3365" priority="979" operator="lessThan">
      <formula>0</formula>
    </cfRule>
  </conditionalFormatting>
  <conditionalFormatting sqref="Q621:Q623">
    <cfRule type="cellIs" dxfId="3364" priority="981" operator="lessThan">
      <formula>0</formula>
    </cfRule>
  </conditionalFormatting>
  <conditionalFormatting sqref="B620">
    <cfRule type="cellIs" dxfId="3363" priority="970" operator="lessThan">
      <formula>0</formula>
    </cfRule>
  </conditionalFormatting>
  <conditionalFormatting sqref="C626:N629">
    <cfRule type="cellIs" dxfId="3362" priority="966" operator="lessThan">
      <formula>0</formula>
    </cfRule>
  </conditionalFormatting>
  <conditionalFormatting sqref="Q629">
    <cfRule type="cellIs" dxfId="3361" priority="963" operator="lessThan">
      <formula>0</formula>
    </cfRule>
  </conditionalFormatting>
  <conditionalFormatting sqref="H626">
    <cfRule type="cellIs" dxfId="3360" priority="959" operator="lessThan">
      <formula>0</formula>
    </cfRule>
  </conditionalFormatting>
  <conditionalFormatting sqref="H626:H629">
    <cfRule type="cellIs" dxfId="3359" priority="960" operator="lessThan">
      <formula>0</formula>
    </cfRule>
  </conditionalFormatting>
  <conditionalFormatting sqref="P626:P629">
    <cfRule type="cellIs" dxfId="3358" priority="968" operator="lessThan">
      <formula>0</formula>
    </cfRule>
  </conditionalFormatting>
  <conditionalFormatting sqref="C627:J627">
    <cfRule type="cellIs" dxfId="3357" priority="964" operator="lessThan">
      <formula>0</formula>
    </cfRule>
  </conditionalFormatting>
  <conditionalFormatting sqref="H627:H629">
    <cfRule type="cellIs" dxfId="3356" priority="961" operator="lessThan">
      <formula>0</formula>
    </cfRule>
  </conditionalFormatting>
  <conditionalFormatting sqref="I627 K626:N627 C628:N629">
    <cfRule type="cellIs" dxfId="3355" priority="967" operator="lessThan">
      <formula>0</formula>
    </cfRule>
  </conditionalFormatting>
  <conditionalFormatting sqref="Q626:Q628">
    <cfRule type="cellIs" dxfId="3354" priority="969" operator="lessThan">
      <formula>0</formula>
    </cfRule>
  </conditionalFormatting>
  <conditionalFormatting sqref="C351:I351">
    <cfRule type="cellIs" dxfId="3353" priority="955" operator="lessThan">
      <formula>0</formula>
    </cfRule>
  </conditionalFormatting>
  <conditionalFormatting sqref="C353:I354">
    <cfRule type="cellIs" dxfId="3352" priority="956" operator="lessThan">
      <formula>0</formula>
    </cfRule>
  </conditionalFormatting>
  <conditionalFormatting sqref="P506:Q506">
    <cfRule type="cellIs" dxfId="3351" priority="939" operator="lessThan">
      <formula>0</formula>
    </cfRule>
  </conditionalFormatting>
  <conditionalFormatting sqref="P499:P502">
    <cfRule type="cellIs" dxfId="3350" priority="940" operator="lessThan">
      <formula>0</formula>
    </cfRule>
  </conditionalFormatting>
  <conditionalFormatting sqref="Q611:Q613">
    <cfRule type="cellIs" dxfId="3349" priority="902" operator="lessThan">
      <formula>0</formula>
    </cfRule>
  </conditionalFormatting>
  <conditionalFormatting sqref="B498">
    <cfRule type="cellIs" dxfId="3348" priority="957" operator="lessThan">
      <formula>0</formula>
    </cfRule>
  </conditionalFormatting>
  <conditionalFormatting sqref="N427">
    <cfRule type="cellIs" dxfId="3347" priority="677" operator="lessThan">
      <formula>0</formula>
    </cfRule>
  </conditionalFormatting>
  <conditionalFormatting sqref="C352:I352">
    <cfRule type="cellIs" dxfId="3346" priority="954" operator="lessThan">
      <formula>0</formula>
    </cfRule>
  </conditionalFormatting>
  <conditionalFormatting sqref="C355:I355">
    <cfRule type="cellIs" dxfId="3345" priority="953" operator="lessThan">
      <formula>0</formula>
    </cfRule>
  </conditionalFormatting>
  <conditionalFormatting sqref="C365:I366">
    <cfRule type="cellIs" dxfId="3344" priority="952" operator="lessThan">
      <formula>0</formula>
    </cfRule>
  </conditionalFormatting>
  <conditionalFormatting sqref="C363:I363">
    <cfRule type="cellIs" dxfId="3343" priority="951" operator="lessThan">
      <formula>0</formula>
    </cfRule>
  </conditionalFormatting>
  <conditionalFormatting sqref="C364:I364">
    <cfRule type="cellIs" dxfId="3342" priority="950" operator="lessThan">
      <formula>0</formula>
    </cfRule>
  </conditionalFormatting>
  <conditionalFormatting sqref="C367:I367">
    <cfRule type="cellIs" dxfId="3341" priority="949" operator="lessThan">
      <formula>0</formula>
    </cfRule>
  </conditionalFormatting>
  <conditionalFormatting sqref="C593:I596">
    <cfRule type="cellIs" dxfId="3340" priority="947" operator="lessThan">
      <formula>0</formula>
    </cfRule>
  </conditionalFormatting>
  <conditionalFormatting sqref="C594:I594">
    <cfRule type="cellIs" dxfId="3339" priority="946" operator="lessThan">
      <formula>0</formula>
    </cfRule>
  </conditionalFormatting>
  <conditionalFormatting sqref="C595:I596">
    <cfRule type="cellIs" dxfId="3338" priority="948" operator="lessThan">
      <formula>0</formula>
    </cfRule>
  </conditionalFormatting>
  <conditionalFormatting sqref="Q551">
    <cfRule type="cellIs" dxfId="3337" priority="928" operator="lessThan">
      <formula>0</formula>
    </cfRule>
  </conditionalFormatting>
  <conditionalFormatting sqref="Q551">
    <cfRule type="cellIs" dxfId="3336" priority="929" operator="lessThan">
      <formula>0</formula>
    </cfRule>
  </conditionalFormatting>
  <conditionalFormatting sqref="C599:I602">
    <cfRule type="cellIs" dxfId="3335" priority="944" operator="lessThan">
      <formula>0</formula>
    </cfRule>
  </conditionalFormatting>
  <conditionalFormatting sqref="C600:I600">
    <cfRule type="cellIs" dxfId="3334" priority="943" operator="lessThan">
      <formula>0</formula>
    </cfRule>
  </conditionalFormatting>
  <conditionalFormatting sqref="C601:I602">
    <cfRule type="cellIs" dxfId="3333" priority="945" operator="lessThan">
      <formula>0</formula>
    </cfRule>
  </conditionalFormatting>
  <conditionalFormatting sqref="C461:C464">
    <cfRule type="cellIs" dxfId="3332" priority="942" operator="lessThan">
      <formula>0</formula>
    </cfRule>
  </conditionalFormatting>
  <conditionalFormatting sqref="P468:P471">
    <cfRule type="cellIs" dxfId="3331" priority="941" operator="lessThan">
      <formula>0</formula>
    </cfRule>
  </conditionalFormatting>
  <conditionalFormatting sqref="Q507:Q510">
    <cfRule type="cellIs" dxfId="3330" priority="938" operator="lessThan">
      <formula>0</formula>
    </cfRule>
  </conditionalFormatting>
  <conditionalFormatting sqref="Q511:Q512">
    <cfRule type="cellIs" dxfId="3329" priority="937" operator="lessThan">
      <formula>0</formula>
    </cfRule>
  </conditionalFormatting>
  <conditionalFormatting sqref="Q512">
    <cfRule type="cellIs" dxfId="3328" priority="936" operator="lessThan">
      <formula>0</formula>
    </cfRule>
  </conditionalFormatting>
  <conditionalFormatting sqref="Q511">
    <cfRule type="cellIs" dxfId="3327" priority="935" operator="lessThan">
      <formula>0</formula>
    </cfRule>
  </conditionalFormatting>
  <conditionalFormatting sqref="P507:P510">
    <cfRule type="cellIs" dxfId="3326" priority="934" operator="lessThan">
      <formula>0</formula>
    </cfRule>
  </conditionalFormatting>
  <conditionalFormatting sqref="B506">
    <cfRule type="cellIs" dxfId="3325" priority="933" operator="lessThan">
      <formula>0</formula>
    </cfRule>
  </conditionalFormatting>
  <conditionalFormatting sqref="C611:N614">
    <cfRule type="cellIs" dxfId="3324" priority="899" operator="lessThan">
      <formula>0</formula>
    </cfRule>
  </conditionalFormatting>
  <conditionalFormatting sqref="Q614">
    <cfRule type="cellIs" dxfId="3323" priority="896" operator="lessThan">
      <formula>0</formula>
    </cfRule>
  </conditionalFormatting>
  <conditionalFormatting sqref="P547:P550">
    <cfRule type="cellIs" dxfId="3322" priority="927" operator="lessThan">
      <formula>0</formula>
    </cfRule>
  </conditionalFormatting>
  <conditionalFormatting sqref="H611:H614">
    <cfRule type="cellIs" dxfId="3321" priority="893" operator="lessThan">
      <formula>0</formula>
    </cfRule>
  </conditionalFormatting>
  <conditionalFormatting sqref="Q504">
    <cfRule type="cellIs" dxfId="3320" priority="932" operator="lessThan">
      <formula>0</formula>
    </cfRule>
  </conditionalFormatting>
  <conditionalFormatting sqref="Q547:Q550 Q552 Q554:Q560">
    <cfRule type="cellIs" dxfId="3319" priority="931" operator="lessThan">
      <formula>0</formula>
    </cfRule>
  </conditionalFormatting>
  <conditionalFormatting sqref="P546">
    <cfRule type="cellIs" dxfId="3318" priority="930" operator="lessThan">
      <formula>0</formula>
    </cfRule>
  </conditionalFormatting>
  <conditionalFormatting sqref="P554:P558">
    <cfRule type="cellIs" dxfId="3317" priority="926" operator="lessThan">
      <formula>0</formula>
    </cfRule>
  </conditionalFormatting>
  <conditionalFormatting sqref="Q570:Q573 Q575">
    <cfRule type="cellIs" dxfId="3316" priority="924" operator="lessThan">
      <formula>0</formula>
    </cfRule>
  </conditionalFormatting>
  <conditionalFormatting sqref="B546">
    <cfRule type="cellIs" dxfId="3315" priority="925" operator="lessThan">
      <formula>0</formula>
    </cfRule>
  </conditionalFormatting>
  <conditionalFormatting sqref="P569">
    <cfRule type="cellIs" dxfId="3314" priority="923" operator="lessThan">
      <formula>0</formula>
    </cfRule>
  </conditionalFormatting>
  <conditionalFormatting sqref="Q574">
    <cfRule type="cellIs" dxfId="3313" priority="922" operator="lessThan">
      <formula>0</formula>
    </cfRule>
  </conditionalFormatting>
  <conditionalFormatting sqref="Q574">
    <cfRule type="cellIs" dxfId="3312" priority="921" operator="lessThan">
      <formula>0</formula>
    </cfRule>
  </conditionalFormatting>
  <conditionalFormatting sqref="P570:P573">
    <cfRule type="cellIs" dxfId="3311" priority="920" operator="lessThan">
      <formula>0</formula>
    </cfRule>
  </conditionalFormatting>
  <conditionalFormatting sqref="Q582 Q577:Q580">
    <cfRule type="cellIs" dxfId="3310" priority="918" operator="lessThan">
      <formula>0</formula>
    </cfRule>
  </conditionalFormatting>
  <conditionalFormatting sqref="Q581">
    <cfRule type="cellIs" dxfId="3309" priority="916" operator="lessThan">
      <formula>0</formula>
    </cfRule>
  </conditionalFormatting>
  <conditionalFormatting sqref="B569">
    <cfRule type="cellIs" dxfId="3308" priority="919" operator="lessThan">
      <formula>0</formula>
    </cfRule>
  </conditionalFormatting>
  <conditionalFormatting sqref="P576">
    <cfRule type="cellIs" dxfId="3307" priority="917" operator="lessThan">
      <formula>0</formula>
    </cfRule>
  </conditionalFormatting>
  <conditionalFormatting sqref="P577:P580">
    <cfRule type="cellIs" dxfId="3306" priority="914" operator="lessThan">
      <formula>0</formula>
    </cfRule>
  </conditionalFormatting>
  <conditionalFormatting sqref="Q581">
    <cfRule type="cellIs" dxfId="3305" priority="915" operator="lessThan">
      <formula>0</formula>
    </cfRule>
  </conditionalFormatting>
  <conditionalFormatting sqref="P605:P607 P609">
    <cfRule type="cellIs" dxfId="3304" priority="912" operator="lessThan">
      <formula>0</formula>
    </cfRule>
  </conditionalFormatting>
  <conditionalFormatting sqref="Q605:Q607">
    <cfRule type="cellIs" dxfId="3303" priority="913" operator="lessThan">
      <formula>0</formula>
    </cfRule>
  </conditionalFormatting>
  <conditionalFormatting sqref="C607:I607">
    <cfRule type="cellIs" dxfId="3302" priority="905" operator="lessThan">
      <formula>0</formula>
    </cfRule>
  </conditionalFormatting>
  <conditionalFormatting sqref="C605:I607">
    <cfRule type="cellIs" dxfId="3301" priority="904" operator="lessThan">
      <formula>0</formula>
    </cfRule>
  </conditionalFormatting>
  <conditionalFormatting sqref="B604">
    <cfRule type="cellIs" dxfId="3300" priority="906" operator="lessThan">
      <formula>0</formula>
    </cfRule>
  </conditionalFormatting>
  <conditionalFormatting sqref="J605:N607">
    <cfRule type="cellIs" dxfId="3299" priority="910" operator="lessThan">
      <formula>0</formula>
    </cfRule>
  </conditionalFormatting>
  <conditionalFormatting sqref="P611:P614">
    <cfRule type="cellIs" dxfId="3298" priority="901" operator="lessThan">
      <formula>0</formula>
    </cfRule>
  </conditionalFormatting>
  <conditionalFormatting sqref="Q608:Q609">
    <cfRule type="cellIs" dxfId="3297" priority="907" operator="lessThan">
      <formula>0</formula>
    </cfRule>
  </conditionalFormatting>
  <conditionalFormatting sqref="C433:M433">
    <cfRule type="cellIs" dxfId="3296" priority="675" operator="lessThan">
      <formula>0</formula>
    </cfRule>
  </conditionalFormatting>
  <conditionalFormatting sqref="Q608:Q609">
    <cfRule type="cellIs" dxfId="3295" priority="908" operator="lessThan">
      <formula>0</formula>
    </cfRule>
  </conditionalFormatting>
  <conditionalFormatting sqref="J606">
    <cfRule type="cellIs" dxfId="3294" priority="909" operator="lessThan">
      <formula>0</formula>
    </cfRule>
  </conditionalFormatting>
  <conditionalFormatting sqref="J607:N607 K605:N606">
    <cfRule type="cellIs" dxfId="3293" priority="911" operator="lessThan">
      <formula>0</formula>
    </cfRule>
  </conditionalFormatting>
  <conditionalFormatting sqref="I612 K611:N612 C613:N614">
    <cfRule type="cellIs" dxfId="3292" priority="900" operator="lessThan">
      <formula>0</formula>
    </cfRule>
  </conditionalFormatting>
  <conditionalFormatting sqref="N427">
    <cfRule type="cellIs" dxfId="3291" priority="678" operator="lessThan">
      <formula>0</formula>
    </cfRule>
  </conditionalFormatting>
  <conditionalFormatting sqref="B429:N429">
    <cfRule type="cellIs" dxfId="3290" priority="670" operator="lessThan">
      <formula>0</formula>
    </cfRule>
  </conditionalFormatting>
  <conditionalFormatting sqref="C606:I606">
    <cfRule type="cellIs" dxfId="3289" priority="903" operator="lessThan">
      <formula>0</formula>
    </cfRule>
  </conditionalFormatting>
  <conditionalFormatting sqref="B429:N429">
    <cfRule type="cellIs" dxfId="3288" priority="671" operator="lessThan">
      <formula>0</formula>
    </cfRule>
  </conditionalFormatting>
  <conditionalFormatting sqref="H433">
    <cfRule type="cellIs" dxfId="3287" priority="674" operator="lessThan">
      <formula>0</formula>
    </cfRule>
  </conditionalFormatting>
  <conditionalFormatting sqref="B433">
    <cfRule type="cellIs" dxfId="3286" priority="673" operator="lessThan">
      <formula>0</formula>
    </cfRule>
  </conditionalFormatting>
  <conditionalFormatting sqref="B433">
    <cfRule type="cellIs" dxfId="3285" priority="672" operator="lessThan">
      <formula>0</formula>
    </cfRule>
  </conditionalFormatting>
  <conditionalFormatting sqref="B429:N429">
    <cfRule type="cellIs" dxfId="3284" priority="668" operator="lessThan">
      <formula>0</formula>
    </cfRule>
  </conditionalFormatting>
  <conditionalFormatting sqref="B429:N429">
    <cfRule type="cellIs" dxfId="3283" priority="669" operator="lessThan">
      <formula>0</formula>
    </cfRule>
  </conditionalFormatting>
  <conditionalFormatting sqref="B435:N435">
    <cfRule type="cellIs" dxfId="3282" priority="655" operator="lessThan">
      <formula>0</formula>
    </cfRule>
  </conditionalFormatting>
  <conditionalFormatting sqref="H611">
    <cfRule type="cellIs" dxfId="3281" priority="892" operator="lessThan">
      <formula>0</formula>
    </cfRule>
  </conditionalFormatting>
  <conditionalFormatting sqref="C433:M433">
    <cfRule type="cellIs" dxfId="3280" priority="676" operator="lessThan">
      <formula>0</formula>
    </cfRule>
  </conditionalFormatting>
  <conditionalFormatting sqref="H612:H614">
    <cfRule type="cellIs" dxfId="3279" priority="894" operator="lessThan">
      <formula>0</formula>
    </cfRule>
  </conditionalFormatting>
  <conditionalFormatting sqref="Q614">
    <cfRule type="cellIs" dxfId="3278" priority="895" operator="lessThan">
      <formula>0</formula>
    </cfRule>
  </conditionalFormatting>
  <conditionalFormatting sqref="I611">
    <cfRule type="cellIs" dxfId="3277" priority="898" operator="lessThan">
      <formula>0</formula>
    </cfRule>
  </conditionalFormatting>
  <conditionalFormatting sqref="N439">
    <cfRule type="cellIs" dxfId="3276" priority="648" operator="lessThan">
      <formula>0</formula>
    </cfRule>
  </conditionalFormatting>
  <conditionalFormatting sqref="C612:J612">
    <cfRule type="cellIs" dxfId="3275" priority="897" operator="lessThan">
      <formula>0</formula>
    </cfRule>
  </conditionalFormatting>
  <conditionalFormatting sqref="B610">
    <cfRule type="cellIs" dxfId="3274" priority="891" operator="lessThan">
      <formula>0</formula>
    </cfRule>
  </conditionalFormatting>
  <conditionalFormatting sqref="B435:N435">
    <cfRule type="cellIs" dxfId="3273" priority="654" operator="lessThan">
      <formula>0</formula>
    </cfRule>
  </conditionalFormatting>
  <conditionalFormatting sqref="C445:M445">
    <cfRule type="cellIs" dxfId="3272" priority="645" operator="lessThan">
      <formula>0</formula>
    </cfRule>
  </conditionalFormatting>
  <conditionalFormatting sqref="C445:M445">
    <cfRule type="cellIs" dxfId="3271" priority="646" operator="lessThan">
      <formula>0</formula>
    </cfRule>
  </conditionalFormatting>
  <conditionalFormatting sqref="B435:N435">
    <cfRule type="cellIs" dxfId="3270" priority="653" operator="lessThan">
      <formula>0</formula>
    </cfRule>
  </conditionalFormatting>
  <conditionalFormatting sqref="N438">
    <cfRule type="cellIs" dxfId="3269" priority="649" operator="lessThan">
      <formula>0</formula>
    </cfRule>
  </conditionalFormatting>
  <conditionalFormatting sqref="B435:N435">
    <cfRule type="cellIs" dxfId="3268" priority="652" operator="lessThan">
      <formula>0</formula>
    </cfRule>
  </conditionalFormatting>
  <conditionalFormatting sqref="B435:N435">
    <cfRule type="cellIs" dxfId="3267" priority="650" operator="lessThan">
      <formula>0</formula>
    </cfRule>
  </conditionalFormatting>
  <conditionalFormatting sqref="B598">
    <cfRule type="cellIs" dxfId="3266" priority="890" operator="lessThan">
      <formula>0</formula>
    </cfRule>
  </conditionalFormatting>
  <conditionalFormatting sqref="N439">
    <cfRule type="cellIs" dxfId="3265" priority="647" operator="lessThan">
      <formula>0</formula>
    </cfRule>
  </conditionalFormatting>
  <conditionalFormatting sqref="B435:N435">
    <cfRule type="cellIs" dxfId="3264" priority="651" operator="lessThan">
      <formula>0</formula>
    </cfRule>
  </conditionalFormatting>
  <conditionalFormatting sqref="B598">
    <cfRule type="cellIs" dxfId="3263" priority="889" operator="lessThan">
      <formula>0</formula>
    </cfRule>
  </conditionalFormatting>
  <conditionalFormatting sqref="B641">
    <cfRule type="cellIs" dxfId="3262" priority="877" operator="lessThan">
      <formula>0</formula>
    </cfRule>
  </conditionalFormatting>
  <conditionalFormatting sqref="B591">
    <cfRule type="cellIs" dxfId="3261" priority="887" operator="lessThan">
      <formula>0</formula>
    </cfRule>
  </conditionalFormatting>
  <conditionalFormatting sqref="B591">
    <cfRule type="cellIs" dxfId="3260" priority="888" operator="lessThan">
      <formula>0</formula>
    </cfRule>
  </conditionalFormatting>
  <conditionalFormatting sqref="B609">
    <cfRule type="cellIs" dxfId="3259" priority="885" operator="lessThan">
      <formula>0</formula>
    </cfRule>
  </conditionalFormatting>
  <conditionalFormatting sqref="B609">
    <cfRule type="cellIs" dxfId="3258" priority="88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57" priority="884" operator="lessThan">
      <formula>0</formula>
    </cfRule>
  </conditionalFormatting>
  <conditionalFormatting sqref="B646">
    <cfRule type="cellIs" dxfId="3256" priority="881" operator="lessThan">
      <formula>0</formula>
    </cfRule>
  </conditionalFormatting>
  <conditionalFormatting sqref="B631">
    <cfRule type="cellIs" dxfId="3255" priority="883" operator="lessThan">
      <formula>0</formula>
    </cfRule>
  </conditionalFormatting>
  <conditionalFormatting sqref="B635">
    <cfRule type="cellIs" dxfId="3254" priority="882" operator="lessThan">
      <formula>0</formula>
    </cfRule>
  </conditionalFormatting>
  <conditionalFormatting sqref="B662">
    <cfRule type="cellIs" dxfId="3253" priority="880" operator="lessThan">
      <formula>0</formula>
    </cfRule>
  </conditionalFormatting>
  <conditionalFormatting sqref="B671">
    <cfRule type="cellIs" dxfId="3252" priority="879" operator="lessThan">
      <formula>0</formula>
    </cfRule>
  </conditionalFormatting>
  <conditionalFormatting sqref="I674:N674 P672:Q675">
    <cfRule type="cellIs" dxfId="3251" priority="878" operator="lessThan">
      <formula>0</formula>
    </cfRule>
  </conditionalFormatting>
  <conditionalFormatting sqref="P641">
    <cfRule type="cellIs" dxfId="3250" priority="875" operator="lessThan">
      <formula>0</formula>
    </cfRule>
  </conditionalFormatting>
  <conditionalFormatting sqref="P641">
    <cfRule type="cellIs" dxfId="3249" priority="876" operator="lessThan">
      <formula>0</formula>
    </cfRule>
  </conditionalFormatting>
  <conditionalFormatting sqref="P422:Q422 Q423:Q425">
    <cfRule type="cellIs" dxfId="3248" priority="862" operator="lessThan">
      <formula>0</formula>
    </cfRule>
  </conditionalFormatting>
  <conditionalFormatting sqref="B416">
    <cfRule type="cellIs" dxfId="3247" priority="863" operator="lessThan">
      <formula>0</formula>
    </cfRule>
  </conditionalFormatting>
  <conditionalFormatting sqref="P423:P425">
    <cfRule type="cellIs" dxfId="3246" priority="860" operator="lessThan">
      <formula>0</formula>
    </cfRule>
  </conditionalFormatting>
  <conditionalFormatting sqref="P422">
    <cfRule type="cellIs" dxfId="3245" priority="861" operator="lessThan">
      <formula>0</formula>
    </cfRule>
  </conditionalFormatting>
  <conditionalFormatting sqref="Q426">
    <cfRule type="cellIs" dxfId="3244" priority="858" operator="lessThan">
      <formula>0</formula>
    </cfRule>
  </conditionalFormatting>
  <conditionalFormatting sqref="Q427">
    <cfRule type="cellIs" dxfId="3243" priority="859" operator="lessThan">
      <formula>0</formula>
    </cfRule>
  </conditionalFormatting>
  <conditionalFormatting sqref="B422">
    <cfRule type="cellIs" dxfId="3242" priority="856" operator="lessThan">
      <formula>0</formula>
    </cfRule>
  </conditionalFormatting>
  <conditionalFormatting sqref="Q426">
    <cfRule type="cellIs" dxfId="3241" priority="857" operator="lessThan">
      <formula>0</formula>
    </cfRule>
  </conditionalFormatting>
  <conditionalFormatting sqref="B454:N454">
    <cfRule type="cellIs" dxfId="3240" priority="608" operator="lessThan">
      <formula>0</formula>
    </cfRule>
  </conditionalFormatting>
  <conditionalFormatting sqref="B454:N454">
    <cfRule type="cellIs" dxfId="3239" priority="609" operator="lessThan">
      <formula>0</formula>
    </cfRule>
  </conditionalFormatting>
  <conditionalFormatting sqref="C652:I652">
    <cfRule type="cellIs" dxfId="3238" priority="874" operator="lessThan">
      <formula>0</formula>
    </cfRule>
  </conditionalFormatting>
  <conditionalFormatting sqref="C653:I653">
    <cfRule type="cellIs" dxfId="3237" priority="873" operator="lessThan">
      <formula>0</formula>
    </cfRule>
  </conditionalFormatting>
  <conditionalFormatting sqref="C658:M658">
    <cfRule type="cellIs" dxfId="3236" priority="872" operator="lessThan">
      <formula>0</formula>
    </cfRule>
  </conditionalFormatting>
  <conditionalFormatting sqref="B647:N647">
    <cfRule type="cellIs" dxfId="3235" priority="871" operator="lessThan">
      <formula>0</formula>
    </cfRule>
  </conditionalFormatting>
  <conditionalFormatting sqref="P650">
    <cfRule type="cellIs" dxfId="3234" priority="870" operator="lessThan">
      <formula>0</formula>
    </cfRule>
  </conditionalFormatting>
  <conditionalFormatting sqref="P417:P419">
    <cfRule type="cellIs" dxfId="3233" priority="867" operator="lessThan">
      <formula>0</formula>
    </cfRule>
  </conditionalFormatting>
  <conditionalFormatting sqref="Q420">
    <cfRule type="cellIs" dxfId="3232" priority="864" operator="lessThan">
      <formula>0</formula>
    </cfRule>
  </conditionalFormatting>
  <conditionalFormatting sqref="Q421">
    <cfRule type="cellIs" dxfId="3231" priority="866" operator="lessThan">
      <formula>0</formula>
    </cfRule>
  </conditionalFormatting>
  <conditionalFormatting sqref="P416:Q416 Q417:Q419">
    <cfRule type="cellIs" dxfId="3230" priority="869" operator="lessThan">
      <formula>0</formula>
    </cfRule>
  </conditionalFormatting>
  <conditionalFormatting sqref="P416">
    <cfRule type="cellIs" dxfId="3229" priority="868" operator="lessThan">
      <formula>0</formula>
    </cfRule>
  </conditionalFormatting>
  <conditionalFormatting sqref="Q420">
    <cfRule type="cellIs" dxfId="3228" priority="865" operator="lessThan">
      <formula>0</formula>
    </cfRule>
  </conditionalFormatting>
  <conditionalFormatting sqref="B454:N454">
    <cfRule type="cellIs" dxfId="3227" priority="607" operator="lessThan">
      <formula>0</formula>
    </cfRule>
  </conditionalFormatting>
  <conditionalFormatting sqref="B454:N454">
    <cfRule type="cellIs" dxfId="3226" priority="606" operator="lessThan">
      <formula>0</formula>
    </cfRule>
  </conditionalFormatting>
  <conditionalFormatting sqref="B454:N454">
    <cfRule type="cellIs" dxfId="3225" priority="605" operator="lessThan">
      <formula>0</formula>
    </cfRule>
  </conditionalFormatting>
  <conditionalFormatting sqref="B454:N454">
    <cfRule type="cellIs" dxfId="3224" priority="603" operator="lessThan">
      <formula>0</formula>
    </cfRule>
  </conditionalFormatting>
  <conditionalFormatting sqref="B454:N454">
    <cfRule type="cellIs" dxfId="3223" priority="604" operator="lessThan">
      <formula>0</formula>
    </cfRule>
  </conditionalFormatting>
  <conditionalFormatting sqref="N457">
    <cfRule type="cellIs" dxfId="3222" priority="601" operator="lessThan">
      <formula>0</formula>
    </cfRule>
  </conditionalFormatting>
  <conditionalFormatting sqref="B454:N454">
    <cfRule type="cellIs" dxfId="3221" priority="602" operator="lessThan">
      <formula>0</formula>
    </cfRule>
  </conditionalFormatting>
  <conditionalFormatting sqref="N458">
    <cfRule type="cellIs" dxfId="3220" priority="600" operator="lessThan">
      <formula>0</formula>
    </cfRule>
  </conditionalFormatting>
  <conditionalFormatting sqref="P530">
    <cfRule type="cellIs" dxfId="3219" priority="322" operator="lessThan">
      <formula>0</formula>
    </cfRule>
  </conditionalFormatting>
  <conditionalFormatting sqref="N458">
    <cfRule type="cellIs" dxfId="3218" priority="599" operator="lessThan">
      <formula>0</formula>
    </cfRule>
  </conditionalFormatting>
  <conditionalFormatting sqref="D461:N464">
    <cfRule type="cellIs" dxfId="3217" priority="596" operator="lessThan">
      <formula>0</formula>
    </cfRule>
  </conditionalFormatting>
  <conditionalFormatting sqref="P538">
    <cfRule type="cellIs" dxfId="3216" priority="319" operator="lessThan">
      <formula>0</formula>
    </cfRule>
  </conditionalFormatting>
  <conditionalFormatting sqref="B461:B464">
    <cfRule type="cellIs" dxfId="3215" priority="593" operator="lessThan">
      <formula>0</formula>
    </cfRule>
  </conditionalFormatting>
  <conditionalFormatting sqref="P553">
    <cfRule type="cellIs" dxfId="3214" priority="316" operator="lessThan">
      <formula>0</formula>
    </cfRule>
  </conditionalFormatting>
  <conditionalFormatting sqref="B512">
    <cfRule type="cellIs" dxfId="3213" priority="590" operator="lessThan">
      <formula>0</formula>
    </cfRule>
  </conditionalFormatting>
  <conditionalFormatting sqref="C512">
    <cfRule type="cellIs" dxfId="3212" priority="587" operator="lessThan">
      <formula>0</formula>
    </cfRule>
  </conditionalFormatting>
  <conditionalFormatting sqref="P561">
    <cfRule type="cellIs" dxfId="3211" priority="313" operator="lessThan">
      <formula>0</formula>
    </cfRule>
  </conditionalFormatting>
  <conditionalFormatting sqref="P590">
    <cfRule type="cellIs" dxfId="3210" priority="310" operator="lessThan">
      <formula>0</formula>
    </cfRule>
  </conditionalFormatting>
  <conditionalFormatting sqref="N365">
    <cfRule type="cellIs" dxfId="3209" priority="855" operator="lessThan">
      <formula>0</formula>
    </cfRule>
  </conditionalFormatting>
  <conditionalFormatting sqref="N371">
    <cfRule type="cellIs" dxfId="3208" priority="854" operator="lessThan">
      <formula>0</formula>
    </cfRule>
  </conditionalFormatting>
  <conditionalFormatting sqref="N377">
    <cfRule type="cellIs" dxfId="3207" priority="853" operator="lessThan">
      <formula>0</formula>
    </cfRule>
  </conditionalFormatting>
  <conditionalFormatting sqref="N359">
    <cfRule type="cellIs" dxfId="3206" priority="852" operator="lessThan">
      <formula>0</formula>
    </cfRule>
  </conditionalFormatting>
  <conditionalFormatting sqref="B376">
    <cfRule type="cellIs" dxfId="3205" priority="836" operator="lessThan">
      <formula>0</formula>
    </cfRule>
  </conditionalFormatting>
  <conditionalFormatting sqref="B588">
    <cfRule type="cellIs" dxfId="3204" priority="846" operator="lessThan">
      <formula>0</formula>
    </cfRule>
  </conditionalFormatting>
  <conditionalFormatting sqref="B371:B372">
    <cfRule type="cellIs" dxfId="3203" priority="841" operator="lessThan">
      <formula>0</formula>
    </cfRule>
  </conditionalFormatting>
  <conditionalFormatting sqref="B377:B378">
    <cfRule type="cellIs" dxfId="3202" priority="838" operator="lessThan">
      <formula>0</formula>
    </cfRule>
  </conditionalFormatting>
  <conditionalFormatting sqref="C351:M354">
    <cfRule type="cellIs" dxfId="3201" priority="851" operator="lessThan">
      <formula>0</formula>
    </cfRule>
  </conditionalFormatting>
  <conditionalFormatting sqref="B428">
    <cfRule type="cellIs" dxfId="3200" priority="850" operator="lessThan">
      <formula>0</formula>
    </cfRule>
  </conditionalFormatting>
  <conditionalFormatting sqref="B428">
    <cfRule type="cellIs" dxfId="3199" priority="849" operator="lessThan">
      <formula>0</formula>
    </cfRule>
  </conditionalFormatting>
  <conditionalFormatting sqref="B391 B397 B381:B385 B375:B379 B369:B373 B363:B367 B357:B361 B351:B355">
    <cfRule type="cellIs" dxfId="3198" priority="848" operator="lessThan">
      <formula>0</formula>
    </cfRule>
  </conditionalFormatting>
  <conditionalFormatting sqref="B359:B360">
    <cfRule type="cellIs" dxfId="3197" priority="844" operator="lessThan">
      <formula>0</formula>
    </cfRule>
  </conditionalFormatting>
  <conditionalFormatting sqref="B357">
    <cfRule type="cellIs" dxfId="3196" priority="843" operator="lessThan">
      <formula>0</formula>
    </cfRule>
  </conditionalFormatting>
  <conditionalFormatting sqref="B585:B587">
    <cfRule type="cellIs" dxfId="3195" priority="847" operator="lessThan">
      <formula>0</formula>
    </cfRule>
  </conditionalFormatting>
  <conditionalFormatting sqref="B584">
    <cfRule type="cellIs" dxfId="3194" priority="845" operator="lessThan">
      <formula>0</formula>
    </cfRule>
  </conditionalFormatting>
  <conditionalFormatting sqref="B397">
    <cfRule type="cellIs" dxfId="3193" priority="832" operator="lessThan">
      <formula>0</formula>
    </cfRule>
  </conditionalFormatting>
  <conditionalFormatting sqref="B358">
    <cfRule type="cellIs" dxfId="3192" priority="842" operator="lessThan">
      <formula>0</formula>
    </cfRule>
  </conditionalFormatting>
  <conditionalFormatting sqref="B369">
    <cfRule type="cellIs" dxfId="3191" priority="840" operator="lessThan">
      <formula>0</formula>
    </cfRule>
  </conditionalFormatting>
  <conditionalFormatting sqref="B370">
    <cfRule type="cellIs" dxfId="3190" priority="839" operator="lessThan">
      <formula>0</formula>
    </cfRule>
  </conditionalFormatting>
  <conditionalFormatting sqref="B375">
    <cfRule type="cellIs" dxfId="3189" priority="837" operator="lessThan">
      <formula>0</formula>
    </cfRule>
  </conditionalFormatting>
  <conditionalFormatting sqref="B383:B384">
    <cfRule type="cellIs" dxfId="3188" priority="835" operator="lessThan">
      <formula>0</formula>
    </cfRule>
  </conditionalFormatting>
  <conditionalFormatting sqref="B381">
    <cfRule type="cellIs" dxfId="3187" priority="834" operator="lessThan">
      <formula>0</formula>
    </cfRule>
  </conditionalFormatting>
  <conditionalFormatting sqref="B382">
    <cfRule type="cellIs" dxfId="3186" priority="833" operator="lessThan">
      <formula>0</formula>
    </cfRule>
  </conditionalFormatting>
  <conditionalFormatting sqref="B391">
    <cfRule type="cellIs" dxfId="3185" priority="831" operator="lessThan">
      <formula>0</formula>
    </cfRule>
  </conditionalFormatting>
  <conditionalFormatting sqref="B385">
    <cfRule type="cellIs" dxfId="3184" priority="830" operator="lessThan">
      <formula>0</formula>
    </cfRule>
  </conditionalFormatting>
  <conditionalFormatting sqref="B379">
    <cfRule type="cellIs" dxfId="3183" priority="829" operator="lessThan">
      <formula>0</formula>
    </cfRule>
  </conditionalFormatting>
  <conditionalFormatting sqref="B373">
    <cfRule type="cellIs" dxfId="3182" priority="828" operator="lessThan">
      <formula>0</formula>
    </cfRule>
  </conditionalFormatting>
  <conditionalFormatting sqref="B361">
    <cfRule type="cellIs" dxfId="3181" priority="827" operator="lessThan">
      <formula>0</formula>
    </cfRule>
  </conditionalFormatting>
  <conditionalFormatting sqref="B621:B624">
    <cfRule type="cellIs" dxfId="3180" priority="822" operator="lessThan">
      <formula>0</formula>
    </cfRule>
  </conditionalFormatting>
  <conditionalFormatting sqref="B616:B619">
    <cfRule type="cellIs" dxfId="3179" priority="825" operator="lessThan">
      <formula>0</formula>
    </cfRule>
  </conditionalFormatting>
  <conditionalFormatting sqref="B617">
    <cfRule type="cellIs" dxfId="3178" priority="824" operator="lessThan">
      <formula>0</formula>
    </cfRule>
  </conditionalFormatting>
  <conditionalFormatting sqref="B618:B619">
    <cfRule type="cellIs" dxfId="3177" priority="826" operator="lessThan">
      <formula>0</formula>
    </cfRule>
  </conditionalFormatting>
  <conditionalFormatting sqref="B628:B629">
    <cfRule type="cellIs" dxfId="3176" priority="820" operator="lessThan">
      <formula>0</formula>
    </cfRule>
  </conditionalFormatting>
  <conditionalFormatting sqref="B622">
    <cfRule type="cellIs" dxfId="3175" priority="821" operator="lessThan">
      <formula>0</formula>
    </cfRule>
  </conditionalFormatting>
  <conditionalFormatting sqref="B623:B624">
    <cfRule type="cellIs" dxfId="3174" priority="823" operator="lessThan">
      <formula>0</formula>
    </cfRule>
  </conditionalFormatting>
  <conditionalFormatting sqref="B626:B629">
    <cfRule type="cellIs" dxfId="3173" priority="819" operator="lessThan">
      <formula>0</formula>
    </cfRule>
  </conditionalFormatting>
  <conditionalFormatting sqref="B627">
    <cfRule type="cellIs" dxfId="3172" priority="818" operator="lessThan">
      <formula>0</formula>
    </cfRule>
  </conditionalFormatting>
  <conditionalFormatting sqref="B365:B366">
    <cfRule type="cellIs" dxfId="3171" priority="813" operator="lessThan">
      <formula>0</formula>
    </cfRule>
  </conditionalFormatting>
  <conditionalFormatting sqref="B355">
    <cfRule type="cellIs" dxfId="3170" priority="814" operator="lessThan">
      <formula>0</formula>
    </cfRule>
  </conditionalFormatting>
  <conditionalFormatting sqref="B393:N393">
    <cfRule type="cellIs" dxfId="3169" priority="769" operator="lessThan">
      <formula>0</formula>
    </cfRule>
  </conditionalFormatting>
  <conditionalFormatting sqref="B387:N387">
    <cfRule type="cellIs" dxfId="3168" priority="780" operator="lessThan">
      <formula>0</formula>
    </cfRule>
  </conditionalFormatting>
  <conditionalFormatting sqref="B387:N387">
    <cfRule type="cellIs" dxfId="3167" priority="779" operator="lessThan">
      <formula>0</formula>
    </cfRule>
  </conditionalFormatting>
  <conditionalFormatting sqref="B353:B354">
    <cfRule type="cellIs" dxfId="3166" priority="817" operator="lessThan">
      <formula>0</formula>
    </cfRule>
  </conditionalFormatting>
  <conditionalFormatting sqref="B351">
    <cfRule type="cellIs" dxfId="3165" priority="816" operator="lessThan">
      <formula>0</formula>
    </cfRule>
  </conditionalFormatting>
  <conditionalFormatting sqref="B352">
    <cfRule type="cellIs" dxfId="3164" priority="815" operator="lessThan">
      <formula>0</formula>
    </cfRule>
  </conditionalFormatting>
  <conditionalFormatting sqref="B363">
    <cfRule type="cellIs" dxfId="3163" priority="812" operator="lessThan">
      <formula>0</formula>
    </cfRule>
  </conditionalFormatting>
  <conditionalFormatting sqref="B364">
    <cfRule type="cellIs" dxfId="3162" priority="811" operator="lessThan">
      <formula>0</formula>
    </cfRule>
  </conditionalFormatting>
  <conditionalFormatting sqref="B367">
    <cfRule type="cellIs" dxfId="3161" priority="810" operator="lessThan">
      <formula>0</formula>
    </cfRule>
  </conditionalFormatting>
  <conditionalFormatting sqref="B593:B596">
    <cfRule type="cellIs" dxfId="3160" priority="808" operator="lessThan">
      <formula>0</formula>
    </cfRule>
  </conditionalFormatting>
  <conditionalFormatting sqref="B594">
    <cfRule type="cellIs" dxfId="3159" priority="807" operator="lessThan">
      <formula>0</formula>
    </cfRule>
  </conditionalFormatting>
  <conditionalFormatting sqref="B595:B596">
    <cfRule type="cellIs" dxfId="3158" priority="809" operator="lessThan">
      <formula>0</formula>
    </cfRule>
  </conditionalFormatting>
  <conditionalFormatting sqref="B603">
    <cfRule type="cellIs" dxfId="3157" priority="802" operator="lessThan">
      <formula>0</formula>
    </cfRule>
  </conditionalFormatting>
  <conditionalFormatting sqref="B603">
    <cfRule type="cellIs" dxfId="3156" priority="803" operator="lessThan">
      <formula>0</formula>
    </cfRule>
  </conditionalFormatting>
  <conditionalFormatting sqref="B599:B602">
    <cfRule type="cellIs" dxfId="3155" priority="805" operator="lessThan">
      <formula>0</formula>
    </cfRule>
  </conditionalFormatting>
  <conditionalFormatting sqref="B600">
    <cfRule type="cellIs" dxfId="3154" priority="804" operator="lessThan">
      <formula>0</formula>
    </cfRule>
  </conditionalFormatting>
  <conditionalFormatting sqref="B601:B602">
    <cfRule type="cellIs" dxfId="3153" priority="806" operator="lessThan">
      <formula>0</formula>
    </cfRule>
  </conditionalFormatting>
  <conditionalFormatting sqref="N390">
    <cfRule type="cellIs" dxfId="3152" priority="774" operator="lessThan">
      <formula>0</formula>
    </cfRule>
  </conditionalFormatting>
  <conditionalFormatting sqref="B393:N393">
    <cfRule type="cellIs" dxfId="3151" priority="772" operator="lessThan">
      <formula>0</formula>
    </cfRule>
  </conditionalFormatting>
  <conditionalFormatting sqref="B571:B573">
    <cfRule type="cellIs" dxfId="3150" priority="801" operator="lessThan">
      <formula>0</formula>
    </cfRule>
  </conditionalFormatting>
  <conditionalFormatting sqref="B574">
    <cfRule type="cellIs" dxfId="3149" priority="800" operator="lessThan">
      <formula>0</formula>
    </cfRule>
  </conditionalFormatting>
  <conditionalFormatting sqref="B570">
    <cfRule type="cellIs" dxfId="3148" priority="799" operator="lessThan">
      <formula>0</formula>
    </cfRule>
  </conditionalFormatting>
  <conditionalFormatting sqref="B607:B608">
    <cfRule type="cellIs" dxfId="3147" priority="798" operator="lessThan">
      <formula>0</formula>
    </cfRule>
  </conditionalFormatting>
  <conditionalFormatting sqref="B605:B608">
    <cfRule type="cellIs" dxfId="3146" priority="797" operator="lessThan">
      <formula>0</formula>
    </cfRule>
  </conditionalFormatting>
  <conditionalFormatting sqref="B589">
    <cfRule type="cellIs" dxfId="3145" priority="524" operator="lessThan">
      <formula>0</formula>
    </cfRule>
  </conditionalFormatting>
  <conditionalFormatting sqref="B613:B614">
    <cfRule type="cellIs" dxfId="3144" priority="795" operator="lessThan">
      <formula>0</formula>
    </cfRule>
  </conditionalFormatting>
  <conditionalFormatting sqref="B606">
    <cfRule type="cellIs" dxfId="3143" priority="796" operator="lessThan">
      <formula>0</formula>
    </cfRule>
  </conditionalFormatting>
  <conditionalFormatting sqref="B611:B614">
    <cfRule type="cellIs" dxfId="3142" priority="794" operator="lessThan">
      <formula>0</formula>
    </cfRule>
  </conditionalFormatting>
  <conditionalFormatting sqref="O616:O619">
    <cfRule type="cellIs" dxfId="3141" priority="273" operator="lessThan">
      <formula>0</formula>
    </cfRule>
  </conditionalFormatting>
  <conditionalFormatting sqref="O599 O601:O602">
    <cfRule type="cellIs" dxfId="3140" priority="275" operator="lessThan">
      <formula>0</formula>
    </cfRule>
  </conditionalFormatting>
  <conditionalFormatting sqref="B612">
    <cfRule type="cellIs" dxfId="3139" priority="793" operator="lessThan">
      <formula>0</formula>
    </cfRule>
  </conditionalFormatting>
  <conditionalFormatting sqref="D589">
    <cfRule type="cellIs" dxfId="3138" priority="518" operator="lessThan">
      <formula>0</formula>
    </cfRule>
  </conditionalFormatting>
  <conditionalFormatting sqref="O605:O607">
    <cfRule type="cellIs" dxfId="3137" priority="267" operator="lessThan">
      <formula>0</formula>
    </cfRule>
  </conditionalFormatting>
  <conditionalFormatting sqref="O626:O629">
    <cfRule type="cellIs" dxfId="3136" priority="269" operator="lessThan">
      <formula>0</formula>
    </cfRule>
  </conditionalFormatting>
  <conditionalFormatting sqref="B650 B655:B657 B663 B665:B668 B642:B645 B670">
    <cfRule type="cellIs" dxfId="3135" priority="792" operator="lessThan">
      <formula>0</formula>
    </cfRule>
  </conditionalFormatting>
  <conditionalFormatting sqref="N378">
    <cfRule type="cellIs" dxfId="3134" priority="784" operator="lessThan">
      <formula>0</formula>
    </cfRule>
  </conditionalFormatting>
  <conditionalFormatting sqref="N372">
    <cfRule type="cellIs" dxfId="3133" priority="785" operator="lessThan">
      <formula>0</formula>
    </cfRule>
  </conditionalFormatting>
  <conditionalFormatting sqref="B387:N387">
    <cfRule type="cellIs" dxfId="3132" priority="782" operator="lessThan">
      <formula>0</formula>
    </cfRule>
  </conditionalFormatting>
  <conditionalFormatting sqref="N384">
    <cfRule type="cellIs" dxfId="3131" priority="783" operator="lessThan">
      <formula>0</formula>
    </cfRule>
  </conditionalFormatting>
  <conditionalFormatting sqref="B387:N387">
    <cfRule type="cellIs" dxfId="3130" priority="781" operator="lessThan">
      <formula>0</formula>
    </cfRule>
  </conditionalFormatting>
  <conditionalFormatting sqref="B387:N387">
    <cfRule type="cellIs" dxfId="3129" priority="778" operator="lessThan">
      <formula>0</formula>
    </cfRule>
  </conditionalFormatting>
  <conditionalFormatting sqref="B652">
    <cfRule type="cellIs" dxfId="3128" priority="791" operator="lessThan">
      <formula>0</formula>
    </cfRule>
  </conditionalFormatting>
  <conditionalFormatting sqref="B653">
    <cfRule type="cellIs" dxfId="3127" priority="790" operator="lessThan">
      <formula>0</formula>
    </cfRule>
  </conditionalFormatting>
  <conditionalFormatting sqref="B658">
    <cfRule type="cellIs" dxfId="3126" priority="789" operator="lessThan">
      <formula>0</formula>
    </cfRule>
  </conditionalFormatting>
  <conditionalFormatting sqref="O365">
    <cfRule type="cellIs" dxfId="3125" priority="261" operator="lessThan">
      <formula>0</formula>
    </cfRule>
  </conditionalFormatting>
  <conditionalFormatting sqref="O371">
    <cfRule type="cellIs" dxfId="3124" priority="260" operator="lessThan">
      <formula>0</formula>
    </cfRule>
  </conditionalFormatting>
  <conditionalFormatting sqref="G589">
    <cfRule type="cellIs" dxfId="3123" priority="509" operator="lessThan">
      <formula>0</formula>
    </cfRule>
  </conditionalFormatting>
  <conditionalFormatting sqref="H589">
    <cfRule type="cellIs" dxfId="3122" priority="506" operator="lessThan">
      <formula>0</formula>
    </cfRule>
  </conditionalFormatting>
  <conditionalFormatting sqref="B351:B354">
    <cfRule type="cellIs" dxfId="3121" priority="788" operator="lessThan">
      <formula>0</formula>
    </cfRule>
  </conditionalFormatting>
  <conditionalFormatting sqref="N360">
    <cfRule type="cellIs" dxfId="3120" priority="787" operator="lessThan">
      <formula>0</formula>
    </cfRule>
  </conditionalFormatting>
  <conditionalFormatting sqref="N366">
    <cfRule type="cellIs" dxfId="3119" priority="786" operator="lessThan">
      <formula>0</formula>
    </cfRule>
  </conditionalFormatting>
  <conditionalFormatting sqref="B387:N387">
    <cfRule type="cellIs" dxfId="3118" priority="777" operator="lessThan">
      <formula>0</formula>
    </cfRule>
  </conditionalFormatting>
  <conditionalFormatting sqref="B387:N387">
    <cfRule type="cellIs" dxfId="3117" priority="776" operator="lessThan">
      <formula>0</formula>
    </cfRule>
  </conditionalFormatting>
  <conditionalFormatting sqref="B387:N387">
    <cfRule type="cellIs" dxfId="3116" priority="775" operator="lessThan">
      <formula>0</formula>
    </cfRule>
  </conditionalFormatting>
  <conditionalFormatting sqref="B393:N393">
    <cfRule type="cellIs" dxfId="3115" priority="770" operator="lessThan">
      <formula>0</formula>
    </cfRule>
  </conditionalFormatting>
  <conditionalFormatting sqref="B393:N393">
    <cfRule type="cellIs" dxfId="3114" priority="773" operator="lessThan">
      <formula>0</formula>
    </cfRule>
  </conditionalFormatting>
  <conditionalFormatting sqref="B393:N393">
    <cfRule type="cellIs" dxfId="3113" priority="768" operator="lessThan">
      <formula>0</formula>
    </cfRule>
  </conditionalFormatting>
  <conditionalFormatting sqref="B393:N393">
    <cfRule type="cellIs" dxfId="3112" priority="771" operator="lessThan">
      <formula>0</formula>
    </cfRule>
  </conditionalFormatting>
  <conditionalFormatting sqref="B393:N393">
    <cfRule type="cellIs" dxfId="3111" priority="766" operator="lessThan">
      <formula>0</formula>
    </cfRule>
  </conditionalFormatting>
  <conditionalFormatting sqref="B393:N393">
    <cfRule type="cellIs" dxfId="3110" priority="767" operator="lessThan">
      <formula>0</formula>
    </cfRule>
  </conditionalFormatting>
  <conditionalFormatting sqref="B399:N399">
    <cfRule type="cellIs" dxfId="3109" priority="764" operator="lessThan">
      <formula>0</formula>
    </cfRule>
  </conditionalFormatting>
  <conditionalFormatting sqref="N396">
    <cfRule type="cellIs" dxfId="3108" priority="765" operator="lessThan">
      <formula>0</formula>
    </cfRule>
  </conditionalFormatting>
  <conditionalFormatting sqref="B399:N399">
    <cfRule type="cellIs" dxfId="3107" priority="763" operator="lessThan">
      <formula>0</formula>
    </cfRule>
  </conditionalFormatting>
  <conditionalFormatting sqref="B399:N399">
    <cfRule type="cellIs" dxfId="3106" priority="762" operator="lessThan">
      <formula>0</formula>
    </cfRule>
  </conditionalFormatting>
  <conditionalFormatting sqref="B399:N399">
    <cfRule type="cellIs" dxfId="3105" priority="761" operator="lessThan">
      <formula>0</formula>
    </cfRule>
  </conditionalFormatting>
  <conditionalFormatting sqref="B399:N399">
    <cfRule type="cellIs" dxfId="3104" priority="760" operator="lessThan">
      <formula>0</formula>
    </cfRule>
  </conditionalFormatting>
  <conditionalFormatting sqref="B399:N399">
    <cfRule type="cellIs" dxfId="3103" priority="759" operator="lessThan">
      <formula>0</formula>
    </cfRule>
  </conditionalFormatting>
  <conditionalFormatting sqref="B399:N399">
    <cfRule type="cellIs" dxfId="3102" priority="758" operator="lessThan">
      <formula>0</formula>
    </cfRule>
  </conditionalFormatting>
  <conditionalFormatting sqref="B399:N399">
    <cfRule type="cellIs" dxfId="3101" priority="757" operator="lessThan">
      <formula>0</formula>
    </cfRule>
  </conditionalFormatting>
  <conditionalFormatting sqref="N402">
    <cfRule type="cellIs" dxfId="3100" priority="756" operator="lessThan">
      <formula>0</formula>
    </cfRule>
  </conditionalFormatting>
  <conditionalFormatting sqref="N355">
    <cfRule type="cellIs" dxfId="3099" priority="755" operator="lessThan">
      <formula>0</formula>
    </cfRule>
  </conditionalFormatting>
  <conditionalFormatting sqref="N361">
    <cfRule type="cellIs" dxfId="3098" priority="754" operator="lessThan">
      <formula>0</formula>
    </cfRule>
  </conditionalFormatting>
  <conditionalFormatting sqref="N361">
    <cfRule type="cellIs" dxfId="3097" priority="753" operator="lessThan">
      <formula>0</formula>
    </cfRule>
  </conditionalFormatting>
  <conditionalFormatting sqref="N367">
    <cfRule type="cellIs" dxfId="3096" priority="752" operator="lessThan">
      <formula>0</formula>
    </cfRule>
  </conditionalFormatting>
  <conditionalFormatting sqref="N367">
    <cfRule type="cellIs" dxfId="3095" priority="751" operator="lessThan">
      <formula>0</formula>
    </cfRule>
  </conditionalFormatting>
  <conditionalFormatting sqref="N373">
    <cfRule type="cellIs" dxfId="3094" priority="750" operator="lessThan">
      <formula>0</formula>
    </cfRule>
  </conditionalFormatting>
  <conditionalFormatting sqref="N373">
    <cfRule type="cellIs" dxfId="3093" priority="749" operator="lessThan">
      <formula>0</formula>
    </cfRule>
  </conditionalFormatting>
  <conditionalFormatting sqref="N379">
    <cfRule type="cellIs" dxfId="3092" priority="748" operator="lessThan">
      <formula>0</formula>
    </cfRule>
  </conditionalFormatting>
  <conditionalFormatting sqref="N379">
    <cfRule type="cellIs" dxfId="3091" priority="747" operator="lessThan">
      <formula>0</formula>
    </cfRule>
  </conditionalFormatting>
  <conditionalFormatting sqref="N385">
    <cfRule type="cellIs" dxfId="3090" priority="746" operator="lessThan">
      <formula>0</formula>
    </cfRule>
  </conditionalFormatting>
  <conditionalFormatting sqref="N385">
    <cfRule type="cellIs" dxfId="3089" priority="745" operator="lessThan">
      <formula>0</formula>
    </cfRule>
  </conditionalFormatting>
  <conditionalFormatting sqref="N391">
    <cfRule type="cellIs" dxfId="3088" priority="744" operator="lessThan">
      <formula>0</formula>
    </cfRule>
  </conditionalFormatting>
  <conditionalFormatting sqref="N391">
    <cfRule type="cellIs" dxfId="3087" priority="743" operator="lessThan">
      <formula>0</formula>
    </cfRule>
  </conditionalFormatting>
  <conditionalFormatting sqref="N397">
    <cfRule type="cellIs" dxfId="3086" priority="742" operator="lessThan">
      <formula>0</formula>
    </cfRule>
  </conditionalFormatting>
  <conditionalFormatting sqref="N397">
    <cfRule type="cellIs" dxfId="3085" priority="741" operator="lessThan">
      <formula>0</formula>
    </cfRule>
  </conditionalFormatting>
  <conditionalFormatting sqref="C409:M409">
    <cfRule type="cellIs" dxfId="3084" priority="740" operator="lessThan">
      <formula>0</formula>
    </cfRule>
  </conditionalFormatting>
  <conditionalFormatting sqref="C409:M409">
    <cfRule type="cellIs" dxfId="3083" priority="739" operator="lessThan">
      <formula>0</formula>
    </cfRule>
  </conditionalFormatting>
  <conditionalFormatting sqref="H409">
    <cfRule type="cellIs" dxfId="3082" priority="738" operator="lessThan">
      <formula>0</formula>
    </cfRule>
  </conditionalFormatting>
  <conditionalFormatting sqref="B409">
    <cfRule type="cellIs" dxfId="3081" priority="737" operator="lessThan">
      <formula>0</formula>
    </cfRule>
  </conditionalFormatting>
  <conditionalFormatting sqref="B409">
    <cfRule type="cellIs" dxfId="3080" priority="736" operator="lessThan">
      <formula>0</formula>
    </cfRule>
  </conditionalFormatting>
  <conditionalFormatting sqref="B405:N405">
    <cfRule type="cellIs" dxfId="3079" priority="735" operator="lessThan">
      <formula>0</formula>
    </cfRule>
  </conditionalFormatting>
  <conditionalFormatting sqref="B405:N405">
    <cfRule type="cellIs" dxfId="3078" priority="734" operator="lessThan">
      <formula>0</formula>
    </cfRule>
  </conditionalFormatting>
  <conditionalFormatting sqref="B405:N405">
    <cfRule type="cellIs" dxfId="3077" priority="733" operator="lessThan">
      <formula>0</formula>
    </cfRule>
  </conditionalFormatting>
  <conditionalFormatting sqref="B405:N405">
    <cfRule type="cellIs" dxfId="3076" priority="732" operator="lessThan">
      <formula>0</formula>
    </cfRule>
  </conditionalFormatting>
  <conditionalFormatting sqref="B405:N405">
    <cfRule type="cellIs" dxfId="3075" priority="731" operator="lessThan">
      <formula>0</formula>
    </cfRule>
  </conditionalFormatting>
  <conditionalFormatting sqref="B405:N405">
    <cfRule type="cellIs" dxfId="3074" priority="730" operator="lessThan">
      <formula>0</formula>
    </cfRule>
  </conditionalFormatting>
  <conditionalFormatting sqref="B405:N405">
    <cfRule type="cellIs" dxfId="3073" priority="729" operator="lessThan">
      <formula>0</formula>
    </cfRule>
  </conditionalFormatting>
  <conditionalFormatting sqref="B405:N405">
    <cfRule type="cellIs" dxfId="3072" priority="728" operator="lessThan">
      <formula>0</formula>
    </cfRule>
  </conditionalFormatting>
  <conditionalFormatting sqref="N408">
    <cfRule type="cellIs" dxfId="3071" priority="727" operator="lessThan">
      <formula>0</formula>
    </cfRule>
  </conditionalFormatting>
  <conditionalFormatting sqref="N409">
    <cfRule type="cellIs" dxfId="3070" priority="726" operator="lessThan">
      <formula>0</formula>
    </cfRule>
  </conditionalFormatting>
  <conditionalFormatting sqref="N409">
    <cfRule type="cellIs" dxfId="3069" priority="725" operator="lessThan">
      <formula>0</formula>
    </cfRule>
  </conditionalFormatting>
  <conditionalFormatting sqref="C415:M415">
    <cfRule type="cellIs" dxfId="3068" priority="724" operator="lessThan">
      <formula>0</formula>
    </cfRule>
  </conditionalFormatting>
  <conditionalFormatting sqref="C415:M415">
    <cfRule type="cellIs" dxfId="3067" priority="723" operator="lessThan">
      <formula>0</formula>
    </cfRule>
  </conditionalFormatting>
  <conditionalFormatting sqref="H415">
    <cfRule type="cellIs" dxfId="3066" priority="722" operator="lessThan">
      <formula>0</formula>
    </cfRule>
  </conditionalFormatting>
  <conditionalFormatting sqref="B415">
    <cfRule type="cellIs" dxfId="3065" priority="721" operator="lessThan">
      <formula>0</formula>
    </cfRule>
  </conditionalFormatting>
  <conditionalFormatting sqref="B415">
    <cfRule type="cellIs" dxfId="3064" priority="720" operator="lessThan">
      <formula>0</formula>
    </cfRule>
  </conditionalFormatting>
  <conditionalFormatting sqref="B411:N411">
    <cfRule type="cellIs" dxfId="3063" priority="719" operator="lessThan">
      <formula>0</formula>
    </cfRule>
  </conditionalFormatting>
  <conditionalFormatting sqref="B411:N411">
    <cfRule type="cellIs" dxfId="3062" priority="718" operator="lessThan">
      <formula>0</formula>
    </cfRule>
  </conditionalFormatting>
  <conditionalFormatting sqref="B411:N411">
    <cfRule type="cellIs" dxfId="3061" priority="717" operator="lessThan">
      <formula>0</formula>
    </cfRule>
  </conditionalFormatting>
  <conditionalFormatting sqref="B411:N411">
    <cfRule type="cellIs" dxfId="3060" priority="716" operator="lessThan">
      <formula>0</formula>
    </cfRule>
  </conditionalFormatting>
  <conditionalFormatting sqref="B411:N411">
    <cfRule type="cellIs" dxfId="3059" priority="715" operator="lessThan">
      <formula>0</formula>
    </cfRule>
  </conditionalFormatting>
  <conditionalFormatting sqref="B411:N411">
    <cfRule type="cellIs" dxfId="3058" priority="714" operator="lessThan">
      <formula>0</formula>
    </cfRule>
  </conditionalFormatting>
  <conditionalFormatting sqref="B411:N411">
    <cfRule type="cellIs" dxfId="3057" priority="713" operator="lessThan">
      <formula>0</formula>
    </cfRule>
  </conditionalFormatting>
  <conditionalFormatting sqref="B411:N411">
    <cfRule type="cellIs" dxfId="3056" priority="712" operator="lessThan">
      <formula>0</formula>
    </cfRule>
  </conditionalFormatting>
  <conditionalFormatting sqref="N414">
    <cfRule type="cellIs" dxfId="3055" priority="711" operator="lessThan">
      <formula>0</formula>
    </cfRule>
  </conditionalFormatting>
  <conditionalFormatting sqref="N415">
    <cfRule type="cellIs" dxfId="3054" priority="710" operator="lessThan">
      <formula>0</formula>
    </cfRule>
  </conditionalFormatting>
  <conditionalFormatting sqref="N415">
    <cfRule type="cellIs" dxfId="3053" priority="709" operator="lessThan">
      <formula>0</formula>
    </cfRule>
  </conditionalFormatting>
  <conditionalFormatting sqref="C421:M421">
    <cfRule type="cellIs" dxfId="3052" priority="708" operator="lessThan">
      <formula>0</formula>
    </cfRule>
  </conditionalFormatting>
  <conditionalFormatting sqref="C421:M421">
    <cfRule type="cellIs" dxfId="3051" priority="707" operator="lessThan">
      <formula>0</formula>
    </cfRule>
  </conditionalFormatting>
  <conditionalFormatting sqref="H421">
    <cfRule type="cellIs" dxfId="3050" priority="706" operator="lessThan">
      <formula>0</formula>
    </cfRule>
  </conditionalFormatting>
  <conditionalFormatting sqref="B421">
    <cfRule type="cellIs" dxfId="3049" priority="705" operator="lessThan">
      <formula>0</formula>
    </cfRule>
  </conditionalFormatting>
  <conditionalFormatting sqref="B421">
    <cfRule type="cellIs" dxfId="3048" priority="704" operator="lessThan">
      <formula>0</formula>
    </cfRule>
  </conditionalFormatting>
  <conditionalFormatting sqref="B417:N417">
    <cfRule type="cellIs" dxfId="3047" priority="703" operator="lessThan">
      <formula>0</formula>
    </cfRule>
  </conditionalFormatting>
  <conditionalFormatting sqref="B417:N417">
    <cfRule type="cellIs" dxfId="3046" priority="702" operator="lessThan">
      <formula>0</formula>
    </cfRule>
  </conditionalFormatting>
  <conditionalFormatting sqref="B417:N417">
    <cfRule type="cellIs" dxfId="3045" priority="701" operator="lessThan">
      <formula>0</formula>
    </cfRule>
  </conditionalFormatting>
  <conditionalFormatting sqref="B417:N417">
    <cfRule type="cellIs" dxfId="3044" priority="700" operator="lessThan">
      <formula>0</formula>
    </cfRule>
  </conditionalFormatting>
  <conditionalFormatting sqref="B417:N417">
    <cfRule type="cellIs" dxfId="3043" priority="699" operator="lessThan">
      <formula>0</formula>
    </cfRule>
  </conditionalFormatting>
  <conditionalFormatting sqref="B417:N417">
    <cfRule type="cellIs" dxfId="3042" priority="698" operator="lessThan">
      <formula>0</formula>
    </cfRule>
  </conditionalFormatting>
  <conditionalFormatting sqref="B417:N417">
    <cfRule type="cellIs" dxfId="3041" priority="697" operator="lessThan">
      <formula>0</formula>
    </cfRule>
  </conditionalFormatting>
  <conditionalFormatting sqref="B417:N417">
    <cfRule type="cellIs" dxfId="3040" priority="696" operator="lessThan">
      <formula>0</formula>
    </cfRule>
  </conditionalFormatting>
  <conditionalFormatting sqref="N420">
    <cfRule type="cellIs" dxfId="3039" priority="695" operator="lessThan">
      <formula>0</formula>
    </cfRule>
  </conditionalFormatting>
  <conditionalFormatting sqref="N421">
    <cfRule type="cellIs" dxfId="3038" priority="694" operator="lessThan">
      <formula>0</formula>
    </cfRule>
  </conditionalFormatting>
  <conditionalFormatting sqref="N421">
    <cfRule type="cellIs" dxfId="3037" priority="693" operator="lessThan">
      <formula>0</formula>
    </cfRule>
  </conditionalFormatting>
  <conditionalFormatting sqref="C427:M427">
    <cfRule type="cellIs" dxfId="3036" priority="692" operator="lessThan">
      <formula>0</formula>
    </cfRule>
  </conditionalFormatting>
  <conditionalFormatting sqref="C427:M427">
    <cfRule type="cellIs" dxfId="3035" priority="691" operator="lessThan">
      <formula>0</formula>
    </cfRule>
  </conditionalFormatting>
  <conditionalFormatting sqref="H427">
    <cfRule type="cellIs" dxfId="3034" priority="690" operator="lessThan">
      <formula>0</formula>
    </cfRule>
  </conditionalFormatting>
  <conditionalFormatting sqref="B427">
    <cfRule type="cellIs" dxfId="3033" priority="689" operator="lessThan">
      <formula>0</formula>
    </cfRule>
  </conditionalFormatting>
  <conditionalFormatting sqref="B427">
    <cfRule type="cellIs" dxfId="3032" priority="688" operator="lessThan">
      <formula>0</formula>
    </cfRule>
  </conditionalFormatting>
  <conditionalFormatting sqref="B423:N423">
    <cfRule type="cellIs" dxfId="3031" priority="687" operator="lessThan">
      <formula>0</formula>
    </cfRule>
  </conditionalFormatting>
  <conditionalFormatting sqref="B423:N423">
    <cfRule type="cellIs" dxfId="3030" priority="686" operator="lessThan">
      <formula>0</formula>
    </cfRule>
  </conditionalFormatting>
  <conditionalFormatting sqref="B423:N423">
    <cfRule type="cellIs" dxfId="3029" priority="685" operator="lessThan">
      <formula>0</formula>
    </cfRule>
  </conditionalFormatting>
  <conditionalFormatting sqref="B423:N423">
    <cfRule type="cellIs" dxfId="3028" priority="684" operator="lessThan">
      <formula>0</formula>
    </cfRule>
  </conditionalFormatting>
  <conditionalFormatting sqref="B423:N423">
    <cfRule type="cellIs" dxfId="3027" priority="683" operator="lessThan">
      <formula>0</formula>
    </cfRule>
  </conditionalFormatting>
  <conditionalFormatting sqref="B423:N423">
    <cfRule type="cellIs" dxfId="3026" priority="682" operator="lessThan">
      <formula>0</formula>
    </cfRule>
  </conditionalFormatting>
  <conditionalFormatting sqref="B423:N423">
    <cfRule type="cellIs" dxfId="3025" priority="681" operator="lessThan">
      <formula>0</formula>
    </cfRule>
  </conditionalFormatting>
  <conditionalFormatting sqref="B423:N423">
    <cfRule type="cellIs" dxfId="3024" priority="680" operator="lessThan">
      <formula>0</formula>
    </cfRule>
  </conditionalFormatting>
  <conditionalFormatting sqref="N426">
    <cfRule type="cellIs" dxfId="3023" priority="679" operator="lessThan">
      <formula>0</formula>
    </cfRule>
  </conditionalFormatting>
  <conditionalFormatting sqref="C537:N537">
    <cfRule type="cellIs" dxfId="3022" priority="399" operator="lessThan">
      <formula>0</formula>
    </cfRule>
  </conditionalFormatting>
  <conditionalFormatting sqref="C568:N568">
    <cfRule type="cellIs" dxfId="3021" priority="396" operator="lessThan">
      <formula>0</formula>
    </cfRule>
  </conditionalFormatting>
  <conditionalFormatting sqref="I552:N552">
    <cfRule type="cellIs" dxfId="3020" priority="393" operator="lessThan">
      <formula>0</formula>
    </cfRule>
  </conditionalFormatting>
  <conditionalFormatting sqref="I560:N560">
    <cfRule type="cellIs" dxfId="3019" priority="390" operator="lessThan">
      <formula>0</formula>
    </cfRule>
  </conditionalFormatting>
  <conditionalFormatting sqref="B429:N429">
    <cfRule type="cellIs" dxfId="3018" priority="667" operator="lessThan">
      <formula>0</formula>
    </cfRule>
  </conditionalFormatting>
  <conditionalFormatting sqref="B429:N429">
    <cfRule type="cellIs" dxfId="3017" priority="666" operator="lessThan">
      <formula>0</formula>
    </cfRule>
  </conditionalFormatting>
  <conditionalFormatting sqref="B429:N429">
    <cfRule type="cellIs" dxfId="3016" priority="665" operator="lessThan">
      <formula>0</formula>
    </cfRule>
  </conditionalFormatting>
  <conditionalFormatting sqref="B429:N429">
    <cfRule type="cellIs" dxfId="3015" priority="664" operator="lessThan">
      <formula>0</formula>
    </cfRule>
  </conditionalFormatting>
  <conditionalFormatting sqref="N432">
    <cfRule type="cellIs" dxfId="3014" priority="663" operator="lessThan">
      <formula>0</formula>
    </cfRule>
  </conditionalFormatting>
  <conditionalFormatting sqref="C439:M439">
    <cfRule type="cellIs" dxfId="3013" priority="662" operator="lessThan">
      <formula>0</formula>
    </cfRule>
  </conditionalFormatting>
  <conditionalFormatting sqref="C439:M439">
    <cfRule type="cellIs" dxfId="3012" priority="661" operator="lessThan">
      <formula>0</formula>
    </cfRule>
  </conditionalFormatting>
  <conditionalFormatting sqref="H439">
    <cfRule type="cellIs" dxfId="3011" priority="660" operator="lessThan">
      <formula>0</formula>
    </cfRule>
  </conditionalFormatting>
  <conditionalFormatting sqref="B439">
    <cfRule type="cellIs" dxfId="3010" priority="659" operator="lessThan">
      <formula>0</formula>
    </cfRule>
  </conditionalFormatting>
  <conditionalFormatting sqref="B439">
    <cfRule type="cellIs" dxfId="3009" priority="658" operator="lessThan">
      <formula>0</formula>
    </cfRule>
  </conditionalFormatting>
  <conditionalFormatting sqref="B435:N435">
    <cfRule type="cellIs" dxfId="3008" priority="657" operator="lessThan">
      <formula>0</formula>
    </cfRule>
  </conditionalFormatting>
  <conditionalFormatting sqref="B435:N435">
    <cfRule type="cellIs" dxfId="3007" priority="656" operator="lessThan">
      <formula>0</formula>
    </cfRule>
  </conditionalFormatting>
  <conditionalFormatting sqref="C642:N645">
    <cfRule type="cellIs" dxfId="3006" priority="375" operator="lessThan">
      <formula>0</formula>
    </cfRule>
  </conditionalFormatting>
  <conditionalFormatting sqref="C597:N597">
    <cfRule type="cellIs" dxfId="3005" priority="374" operator="lessThan">
      <formula>0</formula>
    </cfRule>
  </conditionalFormatting>
  <conditionalFormatting sqref="C603:N603">
    <cfRule type="cellIs" dxfId="3004" priority="371" operator="lessThan">
      <formula>0</formula>
    </cfRule>
  </conditionalFormatting>
  <conditionalFormatting sqref="C603:N603">
    <cfRule type="cellIs" dxfId="3003" priority="370" operator="lessThan">
      <formula>0</formula>
    </cfRule>
  </conditionalFormatting>
  <conditionalFormatting sqref="C603:N603">
    <cfRule type="cellIs" dxfId="3002" priority="369" operator="lessThan">
      <formula>0</formula>
    </cfRule>
  </conditionalFormatting>
  <conditionalFormatting sqref="H445">
    <cfRule type="cellIs" dxfId="3001" priority="644" operator="lessThan">
      <formula>0</formula>
    </cfRule>
  </conditionalFormatting>
  <conditionalFormatting sqref="B445">
    <cfRule type="cellIs" dxfId="3000" priority="643" operator="lessThan">
      <formula>0</formula>
    </cfRule>
  </conditionalFormatting>
  <conditionalFormatting sqref="B445">
    <cfRule type="cellIs" dxfId="2999" priority="642" operator="lessThan">
      <formula>0</formula>
    </cfRule>
  </conditionalFormatting>
  <conditionalFormatting sqref="B441:N441">
    <cfRule type="cellIs" dxfId="2998" priority="641" operator="lessThan">
      <formula>0</formula>
    </cfRule>
  </conditionalFormatting>
  <conditionalFormatting sqref="B441:N441">
    <cfRule type="cellIs" dxfId="2997" priority="640" operator="lessThan">
      <formula>0</formula>
    </cfRule>
  </conditionalFormatting>
  <conditionalFormatting sqref="B441:N441">
    <cfRule type="cellIs" dxfId="2996" priority="639" operator="lessThan">
      <formula>0</formula>
    </cfRule>
  </conditionalFormatting>
  <conditionalFormatting sqref="B441:N441">
    <cfRule type="cellIs" dxfId="2995" priority="638" operator="lessThan">
      <formula>0</formula>
    </cfRule>
  </conditionalFormatting>
  <conditionalFormatting sqref="B441:N441">
    <cfRule type="cellIs" dxfId="2994" priority="637" operator="lessThan">
      <formula>0</formula>
    </cfRule>
  </conditionalFormatting>
  <conditionalFormatting sqref="B441:N441">
    <cfRule type="cellIs" dxfId="2993" priority="636" operator="lessThan">
      <formula>0</formula>
    </cfRule>
  </conditionalFormatting>
  <conditionalFormatting sqref="B441:N441">
    <cfRule type="cellIs" dxfId="2992" priority="635" operator="lessThan">
      <formula>0</formula>
    </cfRule>
  </conditionalFormatting>
  <conditionalFormatting sqref="B441:N441">
    <cfRule type="cellIs" dxfId="2991" priority="634" operator="lessThan">
      <formula>0</formula>
    </cfRule>
  </conditionalFormatting>
  <conditionalFormatting sqref="N444">
    <cfRule type="cellIs" dxfId="2990" priority="633" operator="lessThan">
      <formula>0</formula>
    </cfRule>
  </conditionalFormatting>
  <conditionalFormatting sqref="N445">
    <cfRule type="cellIs" dxfId="2989" priority="632" operator="lessThan">
      <formula>0</formula>
    </cfRule>
  </conditionalFormatting>
  <conditionalFormatting sqref="N445">
    <cfRule type="cellIs" dxfId="2988" priority="631" operator="lessThan">
      <formula>0</formula>
    </cfRule>
  </conditionalFormatting>
  <conditionalFormatting sqref="C452:M452">
    <cfRule type="cellIs" dxfId="2987" priority="630" operator="lessThan">
      <formula>0</formula>
    </cfRule>
  </conditionalFormatting>
  <conditionalFormatting sqref="C452:M452">
    <cfRule type="cellIs" dxfId="2986" priority="629" operator="lessThan">
      <formula>0</formula>
    </cfRule>
  </conditionalFormatting>
  <conditionalFormatting sqref="H452">
    <cfRule type="cellIs" dxfId="2985" priority="628" operator="lessThan">
      <formula>0</formula>
    </cfRule>
  </conditionalFormatting>
  <conditionalFormatting sqref="B452">
    <cfRule type="cellIs" dxfId="2984" priority="627" operator="lessThan">
      <formula>0</formula>
    </cfRule>
  </conditionalFormatting>
  <conditionalFormatting sqref="B452">
    <cfRule type="cellIs" dxfId="2983" priority="626" operator="lessThan">
      <formula>0</formula>
    </cfRule>
  </conditionalFormatting>
  <conditionalFormatting sqref="B448:N448">
    <cfRule type="cellIs" dxfId="2982" priority="625" operator="lessThan">
      <formula>0</formula>
    </cfRule>
  </conditionalFormatting>
  <conditionalFormatting sqref="B448:N448">
    <cfRule type="cellIs" dxfId="2981" priority="624" operator="lessThan">
      <formula>0</formula>
    </cfRule>
  </conditionalFormatting>
  <conditionalFormatting sqref="B448:N448">
    <cfRule type="cellIs" dxfId="2980" priority="623" operator="lessThan">
      <formula>0</formula>
    </cfRule>
  </conditionalFormatting>
  <conditionalFormatting sqref="B448:N448">
    <cfRule type="cellIs" dxfId="2979" priority="622" operator="lessThan">
      <formula>0</formula>
    </cfRule>
  </conditionalFormatting>
  <conditionalFormatting sqref="B448:N448">
    <cfRule type="cellIs" dxfId="2978" priority="621" operator="lessThan">
      <formula>0</formula>
    </cfRule>
  </conditionalFormatting>
  <conditionalFormatting sqref="B448:N448">
    <cfRule type="cellIs" dxfId="2977" priority="620" operator="lessThan">
      <formula>0</formula>
    </cfRule>
  </conditionalFormatting>
  <conditionalFormatting sqref="B448:N448">
    <cfRule type="cellIs" dxfId="2976" priority="619" operator="lessThan">
      <formula>0</formula>
    </cfRule>
  </conditionalFormatting>
  <conditionalFormatting sqref="B448:N448">
    <cfRule type="cellIs" dxfId="2975" priority="618" operator="lessThan">
      <formula>0</formula>
    </cfRule>
  </conditionalFormatting>
  <conditionalFormatting sqref="N451">
    <cfRule type="cellIs" dxfId="2974" priority="617" operator="lessThan">
      <formula>0</formula>
    </cfRule>
  </conditionalFormatting>
  <conditionalFormatting sqref="N452">
    <cfRule type="cellIs" dxfId="2973" priority="616" operator="lessThan">
      <formula>0</formula>
    </cfRule>
  </conditionalFormatting>
  <conditionalFormatting sqref="N452">
    <cfRule type="cellIs" dxfId="2972" priority="615" operator="lessThan">
      <formula>0</formula>
    </cfRule>
  </conditionalFormatting>
  <conditionalFormatting sqref="C458:M458">
    <cfRule type="cellIs" dxfId="2971" priority="614" operator="lessThan">
      <formula>0</formula>
    </cfRule>
  </conditionalFormatting>
  <conditionalFormatting sqref="C458:M458">
    <cfRule type="cellIs" dxfId="2970" priority="613" operator="lessThan">
      <formula>0</formula>
    </cfRule>
  </conditionalFormatting>
  <conditionalFormatting sqref="H458">
    <cfRule type="cellIs" dxfId="2969" priority="612" operator="lessThan">
      <formula>0</formula>
    </cfRule>
  </conditionalFormatting>
  <conditionalFormatting sqref="B458">
    <cfRule type="cellIs" dxfId="2968" priority="611" operator="lessThan">
      <formula>0</formula>
    </cfRule>
  </conditionalFormatting>
  <conditionalFormatting sqref="B458">
    <cfRule type="cellIs" dxfId="2967" priority="610" operator="lessThan">
      <formula>0</formula>
    </cfRule>
  </conditionalFormatting>
  <conditionalFormatting sqref="Q505">
    <cfRule type="cellIs" dxfId="2966" priority="332" operator="lessThan">
      <formula>0</formula>
    </cfRule>
  </conditionalFormatting>
  <conditionalFormatting sqref="P505">
    <cfRule type="cellIs" dxfId="2965" priority="331" operator="lessThan">
      <formula>0</formula>
    </cfRule>
  </conditionalFormatting>
  <conditionalFormatting sqref="Q513">
    <cfRule type="cellIs" dxfId="2964" priority="329" operator="lessThan">
      <formula>0</formula>
    </cfRule>
  </conditionalFormatting>
  <conditionalFormatting sqref="P513">
    <cfRule type="cellIs" dxfId="2963" priority="328" operator="lessThan">
      <formula>0</formula>
    </cfRule>
  </conditionalFormatting>
  <conditionalFormatting sqref="Q522">
    <cfRule type="cellIs" dxfId="2962" priority="326" operator="lessThan">
      <formula>0</formula>
    </cfRule>
  </conditionalFormatting>
  <conditionalFormatting sqref="P522">
    <cfRule type="cellIs" dxfId="2961" priority="325" operator="lessThan">
      <formula>0</formula>
    </cfRule>
  </conditionalFormatting>
  <conditionalFormatting sqref="Q530">
    <cfRule type="cellIs" dxfId="2960" priority="323" operator="lessThan">
      <formula>0</formula>
    </cfRule>
  </conditionalFormatting>
  <conditionalFormatting sqref="C461:C464">
    <cfRule type="expression" dxfId="2959" priority="597">
      <formula>C461/B461&gt;1</formula>
    </cfRule>
    <cfRule type="expression" dxfId="2958" priority="598">
      <formula>C461/B461&lt;1</formula>
    </cfRule>
  </conditionalFormatting>
  <conditionalFormatting sqref="Q538">
    <cfRule type="cellIs" dxfId="2957" priority="320" operator="lessThan">
      <formula>0</formula>
    </cfRule>
  </conditionalFormatting>
  <conditionalFormatting sqref="D461:N464">
    <cfRule type="expression" dxfId="2956" priority="594">
      <formula>D461/C461&gt;1</formula>
    </cfRule>
    <cfRule type="expression" dxfId="2955" priority="595">
      <formula>D461/C461&lt;1</formula>
    </cfRule>
  </conditionalFormatting>
  <conditionalFormatting sqref="Q553">
    <cfRule type="cellIs" dxfId="2954" priority="317" operator="lessThan">
      <formula>0</formula>
    </cfRule>
  </conditionalFormatting>
  <conditionalFormatting sqref="B461:B464 B552:N552 B560:N560 B575:N575 B589:N589">
    <cfRule type="expression" dxfId="2953" priority="591">
      <formula>B461/#REF!&gt;1</formula>
    </cfRule>
    <cfRule type="expression" dxfId="2952" priority="592">
      <formula>B461/#REF!&lt;1</formula>
    </cfRule>
  </conditionalFormatting>
  <conditionalFormatting sqref="Q561">
    <cfRule type="cellIs" dxfId="2951" priority="314" operator="lessThan">
      <formula>0</formula>
    </cfRule>
  </conditionalFormatting>
  <conditionalFormatting sqref="B512">
    <cfRule type="expression" dxfId="2950" priority="588">
      <formula>B512/#REF!&gt;1</formula>
    </cfRule>
    <cfRule type="expression" dxfId="2949" priority="589">
      <formula>B512/#REF!&lt;1</formula>
    </cfRule>
  </conditionalFormatting>
  <conditionalFormatting sqref="Q590">
    <cfRule type="cellIs" dxfId="2948" priority="311" operator="lessThan">
      <formula>0</formula>
    </cfRule>
  </conditionalFormatting>
  <conditionalFormatting sqref="C512">
    <cfRule type="expression" dxfId="2947" priority="585">
      <formula>C512/B512&gt;1</formula>
    </cfRule>
    <cfRule type="expression" dxfId="2946" priority="586">
      <formula>C512/B512&lt;1</formula>
    </cfRule>
  </conditionalFormatting>
  <conditionalFormatting sqref="D512">
    <cfRule type="cellIs" dxfId="2945" priority="584" operator="lessThan">
      <formula>0</formula>
    </cfRule>
  </conditionalFormatting>
  <conditionalFormatting sqref="D512">
    <cfRule type="expression" dxfId="2944" priority="582">
      <formula>D512/C512&gt;1</formula>
    </cfRule>
    <cfRule type="expression" dxfId="2943" priority="583">
      <formula>D512/C512&lt;1</formula>
    </cfRule>
  </conditionalFormatting>
  <conditionalFormatting sqref="E512">
    <cfRule type="cellIs" dxfId="2942" priority="581" operator="lessThan">
      <formula>0</formula>
    </cfRule>
  </conditionalFormatting>
  <conditionalFormatting sqref="E512">
    <cfRule type="expression" dxfId="2941" priority="579">
      <formula>E512/D512&gt;1</formula>
    </cfRule>
    <cfRule type="expression" dxfId="2940" priority="580">
      <formula>E512/D512&lt;1</formula>
    </cfRule>
  </conditionalFormatting>
  <conditionalFormatting sqref="F512">
    <cfRule type="cellIs" dxfId="2939" priority="578" operator="lessThan">
      <formula>0</formula>
    </cfRule>
  </conditionalFormatting>
  <conditionalFormatting sqref="F512">
    <cfRule type="expression" dxfId="2938" priority="576">
      <formula>F512/E512&gt;1</formula>
    </cfRule>
    <cfRule type="expression" dxfId="2937" priority="577">
      <formula>F512/E512&lt;1</formula>
    </cfRule>
  </conditionalFormatting>
  <conditionalFormatting sqref="G512">
    <cfRule type="cellIs" dxfId="2936" priority="575" operator="lessThan">
      <formula>0</formula>
    </cfRule>
  </conditionalFormatting>
  <conditionalFormatting sqref="G512">
    <cfRule type="expression" dxfId="2935" priority="573">
      <formula>G512/F512&gt;1</formula>
    </cfRule>
    <cfRule type="expression" dxfId="2934" priority="574">
      <formula>G512/F512&lt;1</formula>
    </cfRule>
  </conditionalFormatting>
  <conditionalFormatting sqref="H512">
    <cfRule type="cellIs" dxfId="2933" priority="572" operator="lessThan">
      <formula>0</formula>
    </cfRule>
  </conditionalFormatting>
  <conditionalFormatting sqref="H512">
    <cfRule type="expression" dxfId="2932" priority="570">
      <formula>H512/G512&gt;1</formula>
    </cfRule>
    <cfRule type="expression" dxfId="2931" priority="571">
      <formula>H512/G512&lt;1</formula>
    </cfRule>
  </conditionalFormatting>
  <conditionalFormatting sqref="I512:N512">
    <cfRule type="cellIs" dxfId="2930" priority="569" operator="lessThan">
      <formula>0</formula>
    </cfRule>
  </conditionalFormatting>
  <conditionalFormatting sqref="I512:N512">
    <cfRule type="expression" dxfId="2929" priority="567">
      <formula>I512/H512&gt;1</formula>
    </cfRule>
    <cfRule type="expression" dxfId="2928" priority="568">
      <formula>I512/H512&lt;1</formula>
    </cfRule>
  </conditionalFormatting>
  <conditionalFormatting sqref="B552">
    <cfRule type="cellIs" dxfId="2927" priority="566" operator="lessThan">
      <formula>0</formula>
    </cfRule>
  </conditionalFormatting>
  <conditionalFormatting sqref="B552">
    <cfRule type="expression" dxfId="2926" priority="564">
      <formula>B552/#REF!&gt;1</formula>
    </cfRule>
    <cfRule type="expression" dxfId="2925" priority="565">
      <formula>B552/#REF!&lt;1</formula>
    </cfRule>
  </conditionalFormatting>
  <conditionalFormatting sqref="C552">
    <cfRule type="cellIs" dxfId="2924" priority="563" operator="lessThan">
      <formula>0</formula>
    </cfRule>
  </conditionalFormatting>
  <conditionalFormatting sqref="C552">
    <cfRule type="expression" dxfId="2923" priority="561">
      <formula>C552/B552&gt;1</formula>
    </cfRule>
    <cfRule type="expression" dxfId="2922" priority="562">
      <formula>C552/B552&lt;1</formula>
    </cfRule>
  </conditionalFormatting>
  <conditionalFormatting sqref="D552">
    <cfRule type="cellIs" dxfId="2921" priority="560" operator="lessThan">
      <formula>0</formula>
    </cfRule>
  </conditionalFormatting>
  <conditionalFormatting sqref="D552">
    <cfRule type="expression" dxfId="2920" priority="558">
      <formula>D552/C552&gt;1</formula>
    </cfRule>
    <cfRule type="expression" dxfId="2919" priority="559">
      <formula>D552/C552&lt;1</formula>
    </cfRule>
  </conditionalFormatting>
  <conditionalFormatting sqref="E552">
    <cfRule type="cellIs" dxfId="2918" priority="557" operator="lessThan">
      <formula>0</formula>
    </cfRule>
  </conditionalFormatting>
  <conditionalFormatting sqref="E552">
    <cfRule type="expression" dxfId="2917" priority="555">
      <formula>E552/D552&gt;1</formula>
    </cfRule>
    <cfRule type="expression" dxfId="2916" priority="556">
      <formula>E552/D552&lt;1</formula>
    </cfRule>
  </conditionalFormatting>
  <conditionalFormatting sqref="F552">
    <cfRule type="cellIs" dxfId="2915" priority="554" operator="lessThan">
      <formula>0</formula>
    </cfRule>
  </conditionalFormatting>
  <conditionalFormatting sqref="F552">
    <cfRule type="expression" dxfId="2914" priority="552">
      <formula>F552/E552&gt;1</formula>
    </cfRule>
    <cfRule type="expression" dxfId="2913" priority="553">
      <formula>F552/E552&lt;1</formula>
    </cfRule>
  </conditionalFormatting>
  <conditionalFormatting sqref="G552">
    <cfRule type="cellIs" dxfId="2912" priority="551" operator="lessThan">
      <formula>0</formula>
    </cfRule>
  </conditionalFormatting>
  <conditionalFormatting sqref="G552">
    <cfRule type="expression" dxfId="2911" priority="549">
      <formula>G552/F552&gt;1</formula>
    </cfRule>
    <cfRule type="expression" dxfId="2910" priority="550">
      <formula>G552/F552&lt;1</formula>
    </cfRule>
  </conditionalFormatting>
  <conditionalFormatting sqref="H552">
    <cfRule type="cellIs" dxfId="2909" priority="548" operator="lessThan">
      <formula>0</formula>
    </cfRule>
  </conditionalFormatting>
  <conditionalFormatting sqref="H552">
    <cfRule type="expression" dxfId="2908" priority="546">
      <formula>H552/G552&gt;1</formula>
    </cfRule>
    <cfRule type="expression" dxfId="2907" priority="547">
      <formula>H552/G552&lt;1</formula>
    </cfRule>
  </conditionalFormatting>
  <conditionalFormatting sqref="B560">
    <cfRule type="cellIs" dxfId="2906" priority="545" operator="lessThan">
      <formula>0</formula>
    </cfRule>
  </conditionalFormatting>
  <conditionalFormatting sqref="B560">
    <cfRule type="expression" dxfId="2905" priority="543">
      <formula>B560/#REF!&gt;1</formula>
    </cfRule>
    <cfRule type="expression" dxfId="2904" priority="544">
      <formula>B560/#REF!&lt;1</formula>
    </cfRule>
  </conditionalFormatting>
  <conditionalFormatting sqref="C560">
    <cfRule type="cellIs" dxfId="2903" priority="542" operator="lessThan">
      <formula>0</formula>
    </cfRule>
  </conditionalFormatting>
  <conditionalFormatting sqref="C560">
    <cfRule type="expression" dxfId="2902" priority="540">
      <formula>C560/B560&gt;1</formula>
    </cfRule>
    <cfRule type="expression" dxfId="2901" priority="541">
      <formula>C560/B560&lt;1</formula>
    </cfRule>
  </conditionalFormatting>
  <conditionalFormatting sqref="D560">
    <cfRule type="cellIs" dxfId="2900" priority="539" operator="lessThan">
      <formula>0</formula>
    </cfRule>
  </conditionalFormatting>
  <conditionalFormatting sqref="D560">
    <cfRule type="expression" dxfId="2899" priority="537">
      <formula>D560/C560&gt;1</formula>
    </cfRule>
    <cfRule type="expression" dxfId="2898" priority="538">
      <formula>D560/C560&lt;1</formula>
    </cfRule>
  </conditionalFormatting>
  <conditionalFormatting sqref="E560">
    <cfRule type="cellIs" dxfId="2897" priority="536" operator="lessThan">
      <formula>0</formula>
    </cfRule>
  </conditionalFormatting>
  <conditionalFormatting sqref="E560">
    <cfRule type="expression" dxfId="2896" priority="534">
      <formula>E560/D560&gt;1</formula>
    </cfRule>
    <cfRule type="expression" dxfId="2895" priority="535">
      <formula>E560/D560&lt;1</formula>
    </cfRule>
  </conditionalFormatting>
  <conditionalFormatting sqref="F560">
    <cfRule type="cellIs" dxfId="2894" priority="533" operator="lessThan">
      <formula>0</formula>
    </cfRule>
  </conditionalFormatting>
  <conditionalFormatting sqref="F560">
    <cfRule type="expression" dxfId="2893" priority="531">
      <formula>F560/E560&gt;1</formula>
    </cfRule>
    <cfRule type="expression" dxfId="2892" priority="532">
      <formula>F560/E560&lt;1</formula>
    </cfRule>
  </conditionalFormatting>
  <conditionalFormatting sqref="G560">
    <cfRule type="cellIs" dxfId="2891" priority="530" operator="lessThan">
      <formula>0</formula>
    </cfRule>
  </conditionalFormatting>
  <conditionalFormatting sqref="G560">
    <cfRule type="expression" dxfId="2890" priority="528">
      <formula>G560/F560&gt;1</formula>
    </cfRule>
    <cfRule type="expression" dxfId="2889" priority="529">
      <formula>G560/F560&lt;1</formula>
    </cfRule>
  </conditionalFormatting>
  <conditionalFormatting sqref="H560">
    <cfRule type="cellIs" dxfId="2888" priority="527" operator="lessThan">
      <formula>0</formula>
    </cfRule>
  </conditionalFormatting>
  <conditionalFormatting sqref="H560">
    <cfRule type="expression" dxfId="2887" priority="525">
      <formula>H560/G560&gt;1</formula>
    </cfRule>
    <cfRule type="expression" dxfId="2886" priority="526">
      <formula>H560/G560&lt;1</formula>
    </cfRule>
  </conditionalFormatting>
  <conditionalFormatting sqref="O616:O619">
    <cfRule type="cellIs" dxfId="2885" priority="274" operator="lessThan">
      <formula>0</formula>
    </cfRule>
  </conditionalFormatting>
  <conditionalFormatting sqref="B589">
    <cfRule type="expression" dxfId="2884" priority="522">
      <formula>B589/#REF!&gt;1</formula>
    </cfRule>
    <cfRule type="expression" dxfId="2883" priority="523">
      <formula>B589/#REF!&lt;1</formula>
    </cfRule>
  </conditionalFormatting>
  <conditionalFormatting sqref="C589">
    <cfRule type="cellIs" dxfId="2882" priority="521" operator="lessThan">
      <formula>0</formula>
    </cfRule>
  </conditionalFormatting>
  <conditionalFormatting sqref="C589">
    <cfRule type="expression" dxfId="2881" priority="519">
      <formula>C589/B589&gt;1</formula>
    </cfRule>
    <cfRule type="expression" dxfId="2880" priority="520">
      <formula>C589/B589&lt;1</formula>
    </cfRule>
  </conditionalFormatting>
  <conditionalFormatting sqref="O605:O607">
    <cfRule type="cellIs" dxfId="2879" priority="268" operator="lessThan">
      <formula>0</formula>
    </cfRule>
  </conditionalFormatting>
  <conditionalFormatting sqref="D589">
    <cfRule type="expression" dxfId="2878" priority="516">
      <formula>D589/C589&gt;1</formula>
    </cfRule>
    <cfRule type="expression" dxfId="2877" priority="517">
      <formula>D589/C589&lt;1</formula>
    </cfRule>
  </conditionalFormatting>
  <conditionalFormatting sqref="E589">
    <cfRule type="cellIs" dxfId="2876" priority="515" operator="lessThan">
      <formula>0</formula>
    </cfRule>
  </conditionalFormatting>
  <conditionalFormatting sqref="E589">
    <cfRule type="expression" dxfId="2875" priority="513">
      <formula>E589/D589&gt;1</formula>
    </cfRule>
    <cfRule type="expression" dxfId="2874" priority="514">
      <formula>E589/D589&lt;1</formula>
    </cfRule>
  </conditionalFormatting>
  <conditionalFormatting sqref="F589">
    <cfRule type="cellIs" dxfId="2873" priority="512" operator="lessThan">
      <formula>0</formula>
    </cfRule>
  </conditionalFormatting>
  <conditionalFormatting sqref="F589">
    <cfRule type="expression" dxfId="2872" priority="510">
      <formula>F589/E589&gt;1</formula>
    </cfRule>
    <cfRule type="expression" dxfId="2871" priority="511">
      <formula>F589/E589&lt;1</formula>
    </cfRule>
  </conditionalFormatting>
  <conditionalFormatting sqref="O377">
    <cfRule type="cellIs" dxfId="2870" priority="259" operator="lessThan">
      <formula>0</formula>
    </cfRule>
  </conditionalFormatting>
  <conditionalFormatting sqref="G589">
    <cfRule type="expression" dxfId="2869" priority="507">
      <formula>G589/F589&gt;1</formula>
    </cfRule>
    <cfRule type="expression" dxfId="2868" priority="508">
      <formula>G589/F589&lt;1</formula>
    </cfRule>
  </conditionalFormatting>
  <conditionalFormatting sqref="O366">
    <cfRule type="cellIs" dxfId="2867" priority="258" operator="lessThan">
      <formula>0</formula>
    </cfRule>
  </conditionalFormatting>
  <conditionalFormatting sqref="H589">
    <cfRule type="expression" dxfId="2866" priority="504">
      <formula>H589/G589&gt;1</formula>
    </cfRule>
    <cfRule type="expression" dxfId="2865" priority="505">
      <formula>H589/G589&lt;1</formula>
    </cfRule>
  </conditionalFormatting>
  <conditionalFormatting sqref="N596">
    <cfRule type="cellIs" dxfId="2864" priority="503" operator="lessThan">
      <formula>0</formula>
    </cfRule>
  </conditionalFormatting>
  <conditionalFormatting sqref="O387">
    <cfRule type="cellIs" dxfId="2863" priority="253" operator="lessThan">
      <formula>0</formula>
    </cfRule>
  </conditionalFormatting>
  <conditionalFormatting sqref="O387">
    <cfRule type="cellIs" dxfId="2862" priority="254" operator="lessThan">
      <formula>0</formula>
    </cfRule>
  </conditionalFormatting>
  <conditionalFormatting sqref="O387">
    <cfRule type="cellIs" dxfId="2861" priority="251" operator="lessThan">
      <formula>0</formula>
    </cfRule>
  </conditionalFormatting>
  <conditionalFormatting sqref="O387">
    <cfRule type="cellIs" dxfId="2860" priority="252" operator="lessThan">
      <formula>0</formula>
    </cfRule>
  </conditionalFormatting>
  <conditionalFormatting sqref="N600">
    <cfRule type="cellIs" dxfId="2859" priority="502" operator="lessThan">
      <formula>0</formula>
    </cfRule>
  </conditionalFormatting>
  <conditionalFormatting sqref="N600">
    <cfRule type="cellIs" dxfId="2858" priority="501" operator="lessThan">
      <formula>0</formula>
    </cfRule>
  </conditionalFormatting>
  <conditionalFormatting sqref="P363">
    <cfRule type="cellIs" dxfId="2857" priority="500" operator="lessThan">
      <formula>0</formula>
    </cfRule>
  </conditionalFormatting>
  <conditionalFormatting sqref="P364:P365">
    <cfRule type="cellIs" dxfId="2856" priority="499" operator="lessThan">
      <formula>0</formula>
    </cfRule>
  </conditionalFormatting>
  <conditionalFormatting sqref="P461:P464">
    <cfRule type="cellIs" dxfId="2855" priority="498" operator="lessThan">
      <formula>0</formula>
    </cfRule>
  </conditionalFormatting>
  <conditionalFormatting sqref="P361">
    <cfRule type="cellIs" dxfId="2854" priority="497" operator="lessThan">
      <formula>0</formula>
    </cfRule>
  </conditionalFormatting>
  <conditionalFormatting sqref="P366:P367">
    <cfRule type="cellIs" dxfId="2853" priority="496" operator="lessThan">
      <formula>0</formula>
    </cfRule>
  </conditionalFormatting>
  <conditionalFormatting sqref="P369:P373">
    <cfRule type="cellIs" dxfId="2852" priority="495" operator="lessThan">
      <formula>0</formula>
    </cfRule>
  </conditionalFormatting>
  <conditionalFormatting sqref="P378:P379">
    <cfRule type="cellIs" dxfId="2851" priority="494" operator="lessThan">
      <formula>0</formula>
    </cfRule>
  </conditionalFormatting>
  <conditionalFormatting sqref="P384:P385">
    <cfRule type="cellIs" dxfId="2850" priority="493" operator="lessThan">
      <formula>0</formula>
    </cfRule>
  </conditionalFormatting>
  <conditionalFormatting sqref="P390:P391">
    <cfRule type="cellIs" dxfId="2849" priority="492" operator="lessThan">
      <formula>0</formula>
    </cfRule>
  </conditionalFormatting>
  <conditionalFormatting sqref="P396:P397">
    <cfRule type="cellIs" dxfId="2848" priority="491" operator="lessThan">
      <formula>0</formula>
    </cfRule>
  </conditionalFormatting>
  <conditionalFormatting sqref="P402">
    <cfRule type="cellIs" dxfId="2847" priority="490" operator="lessThan">
      <formula>0</formula>
    </cfRule>
  </conditionalFormatting>
  <conditionalFormatting sqref="P408:P409">
    <cfRule type="cellIs" dxfId="2846" priority="489" operator="lessThan">
      <formula>0</formula>
    </cfRule>
  </conditionalFormatting>
  <conditionalFormatting sqref="P414:P415">
    <cfRule type="cellIs" dxfId="2845" priority="488" operator="lessThan">
      <formula>0</formula>
    </cfRule>
  </conditionalFormatting>
  <conditionalFormatting sqref="P420:P421">
    <cfRule type="cellIs" dxfId="2844" priority="487" operator="lessThan">
      <formula>0</formula>
    </cfRule>
  </conditionalFormatting>
  <conditionalFormatting sqref="P426:P427">
    <cfRule type="cellIs" dxfId="2843" priority="486" operator="lessThan">
      <formula>0</formula>
    </cfRule>
  </conditionalFormatting>
  <conditionalFormatting sqref="P432:P433">
    <cfRule type="cellIs" dxfId="2842" priority="485" operator="lessThan">
      <formula>0</formula>
    </cfRule>
  </conditionalFormatting>
  <conditionalFormatting sqref="P438:P439">
    <cfRule type="cellIs" dxfId="2841" priority="484" operator="lessThan">
      <formula>0</formula>
    </cfRule>
  </conditionalFormatting>
  <conditionalFormatting sqref="P444:P445">
    <cfRule type="cellIs" dxfId="2840" priority="483" operator="lessThan">
      <formula>0</formula>
    </cfRule>
  </conditionalFormatting>
  <conditionalFormatting sqref="P451:P452">
    <cfRule type="cellIs" dxfId="2839" priority="482" operator="lessThan">
      <formula>0</formula>
    </cfRule>
  </conditionalFormatting>
  <conditionalFormatting sqref="P457:P458">
    <cfRule type="cellIs" dxfId="2838" priority="481" operator="lessThan">
      <formula>0</formula>
    </cfRule>
  </conditionalFormatting>
  <conditionalFormatting sqref="P465">
    <cfRule type="cellIs" dxfId="2837" priority="480" operator="lessThan">
      <formula>0</formula>
    </cfRule>
  </conditionalFormatting>
  <conditionalFormatting sqref="P472">
    <cfRule type="cellIs" dxfId="2836" priority="479" operator="lessThan">
      <formula>0</formula>
    </cfRule>
  </conditionalFormatting>
  <conditionalFormatting sqref="P503:P504">
    <cfRule type="cellIs" dxfId="2835" priority="478" operator="lessThan">
      <formula>0</formula>
    </cfRule>
  </conditionalFormatting>
  <conditionalFormatting sqref="P511:P512">
    <cfRule type="cellIs" dxfId="2834" priority="477" operator="lessThan">
      <formula>0</formula>
    </cfRule>
  </conditionalFormatting>
  <conditionalFormatting sqref="P520:P521">
    <cfRule type="cellIs" dxfId="2833" priority="476" operator="lessThan">
      <formula>0</formula>
    </cfRule>
  </conditionalFormatting>
  <conditionalFormatting sqref="P528:P529">
    <cfRule type="cellIs" dxfId="2832" priority="475" operator="lessThan">
      <formula>0</formula>
    </cfRule>
  </conditionalFormatting>
  <conditionalFormatting sqref="P544:P545">
    <cfRule type="cellIs" dxfId="2831" priority="474" operator="lessThan">
      <formula>0</formula>
    </cfRule>
  </conditionalFormatting>
  <conditionalFormatting sqref="P536:P537">
    <cfRule type="cellIs" dxfId="2830" priority="473" operator="lessThan">
      <formula>0</formula>
    </cfRule>
  </conditionalFormatting>
  <conditionalFormatting sqref="P551:P552">
    <cfRule type="cellIs" dxfId="2829" priority="472" operator="lessThan">
      <formula>0</formula>
    </cfRule>
  </conditionalFormatting>
  <conditionalFormatting sqref="P559:P560">
    <cfRule type="cellIs" dxfId="2828" priority="471" operator="lessThan">
      <formula>0</formula>
    </cfRule>
  </conditionalFormatting>
  <conditionalFormatting sqref="P567:P568">
    <cfRule type="cellIs" dxfId="2827" priority="470" operator="lessThan">
      <formula>0</formula>
    </cfRule>
  </conditionalFormatting>
  <conditionalFormatting sqref="P574:P575">
    <cfRule type="cellIs" dxfId="2826" priority="469" operator="lessThan">
      <formula>0</formula>
    </cfRule>
  </conditionalFormatting>
  <conditionalFormatting sqref="P581:P582">
    <cfRule type="cellIs" dxfId="2825" priority="468" operator="lessThan">
      <formula>0</formula>
    </cfRule>
  </conditionalFormatting>
  <conditionalFormatting sqref="P588:P589">
    <cfRule type="cellIs" dxfId="2824" priority="467" operator="lessThan">
      <formula>0</formula>
    </cfRule>
  </conditionalFormatting>
  <conditionalFormatting sqref="P596:P597">
    <cfRule type="cellIs" dxfId="2823" priority="466" operator="lessThan">
      <formula>0</formula>
    </cfRule>
  </conditionalFormatting>
  <conditionalFormatting sqref="P603">
    <cfRule type="cellIs" dxfId="2822" priority="465" operator="lessThan">
      <formula>0</formula>
    </cfRule>
  </conditionalFormatting>
  <conditionalFormatting sqref="P608">
    <cfRule type="cellIs" dxfId="2821" priority="464" operator="lessThan">
      <formula>0</formula>
    </cfRule>
  </conditionalFormatting>
  <conditionalFormatting sqref="O405">
    <cfRule type="cellIs" dxfId="2820" priority="211" operator="lessThan">
      <formula>0</formula>
    </cfRule>
  </conditionalFormatting>
  <conditionalFormatting sqref="P632:P634">
    <cfRule type="cellIs" dxfId="2819" priority="463" operator="lessThan">
      <formula>0</formula>
    </cfRule>
  </conditionalFormatting>
  <conditionalFormatting sqref="I710:N710 P708:Q711">
    <cfRule type="cellIs" dxfId="2818" priority="457" operator="lessThan">
      <formula>0</formula>
    </cfRule>
  </conditionalFormatting>
  <conditionalFormatting sqref="P636:P637 P641:P645">
    <cfRule type="cellIs" dxfId="2817" priority="462" operator="lessThan">
      <formula>0</formula>
    </cfRule>
  </conditionalFormatting>
  <conditionalFormatting sqref="P648">
    <cfRule type="cellIs" dxfId="2816" priority="461" operator="lessThan">
      <formula>0</formula>
    </cfRule>
  </conditionalFormatting>
  <conditionalFormatting sqref="P649">
    <cfRule type="cellIs" dxfId="2815" priority="460" operator="lessThan">
      <formula>0</formula>
    </cfRule>
  </conditionalFormatting>
  <conditionalFormatting sqref="P651">
    <cfRule type="cellIs" dxfId="2814" priority="459" operator="lessThan">
      <formula>0</formula>
    </cfRule>
  </conditionalFormatting>
  <conditionalFormatting sqref="P652">
    <cfRule type="cellIs" dxfId="2813" priority="458" operator="lessThan">
      <formula>0</formula>
    </cfRule>
  </conditionalFormatting>
  <conditionalFormatting sqref="D654:N654 D651:N651 D648:N649 D632:N634">
    <cfRule type="expression" dxfId="2812" priority="430">
      <formula>D632/C632&gt;1</formula>
    </cfRule>
    <cfRule type="expression" dxfId="2811" priority="431">
      <formula>D632/C632&lt;1</formula>
    </cfRule>
  </conditionalFormatting>
  <conditionalFormatting sqref="C507:C510">
    <cfRule type="cellIs" dxfId="2810" priority="456" operator="lessThan">
      <formula>0</formula>
    </cfRule>
  </conditionalFormatting>
  <conditionalFormatting sqref="C507:C510">
    <cfRule type="expression" dxfId="2809" priority="454">
      <formula>C507/B507&gt;1</formula>
    </cfRule>
    <cfRule type="expression" dxfId="2808" priority="455">
      <formula>C507/B507&lt;1</formula>
    </cfRule>
  </conditionalFormatting>
  <conditionalFormatting sqref="D507:N510">
    <cfRule type="cellIs" dxfId="2807" priority="453" operator="lessThan">
      <formula>0</formula>
    </cfRule>
  </conditionalFormatting>
  <conditionalFormatting sqref="D507:N510">
    <cfRule type="expression" dxfId="2806" priority="451">
      <formula>D507/C507&gt;1</formula>
    </cfRule>
    <cfRule type="expression" dxfId="2805" priority="452">
      <formula>D507/C507&lt;1</formula>
    </cfRule>
  </conditionalFormatting>
  <conditionalFormatting sqref="B507:B510">
    <cfRule type="cellIs" dxfId="2804" priority="450" operator="lessThan">
      <formula>0</formula>
    </cfRule>
  </conditionalFormatting>
  <conditionalFormatting sqref="B507:B510">
    <cfRule type="expression" dxfId="2803" priority="448">
      <formula>B507/#REF!&gt;1</formula>
    </cfRule>
    <cfRule type="expression" dxfId="2802" priority="449">
      <formula>B507/#REF!&lt;1</formula>
    </cfRule>
  </conditionalFormatting>
  <conditionalFormatting sqref="J588:N588 J574:N574 J559:N559 J551:N551">
    <cfRule type="cellIs" dxfId="2801" priority="447" operator="lessThan">
      <formula>0</formula>
    </cfRule>
  </conditionalFormatting>
  <conditionalFormatting sqref="C588:I588 C584:C587 C574:I574 C570:C573 C559:I559 C555:C558 C551:I551 C547:C550">
    <cfRule type="cellIs" dxfId="2800" priority="446" operator="lessThan">
      <formula>0</formula>
    </cfRule>
  </conditionalFormatting>
  <conditionalFormatting sqref="C588:M588 C574:M574 C559:M559 C551:M551">
    <cfRule type="cellIs" dxfId="2799" priority="445" operator="lessThan">
      <formula>0</formula>
    </cfRule>
  </conditionalFormatting>
  <conditionalFormatting sqref="C584:C587 C570:C573 C555:C558 C547:C550">
    <cfRule type="expression" dxfId="2798" priority="443">
      <formula>C547/B547&gt;1</formula>
    </cfRule>
    <cfRule type="expression" dxfId="2797" priority="444">
      <formula>C547/B547&lt;1</formula>
    </cfRule>
  </conditionalFormatting>
  <conditionalFormatting sqref="D584:N587 D570:N573 D555:N558 D547:N550">
    <cfRule type="cellIs" dxfId="2796" priority="442" operator="lessThan">
      <formula>0</formula>
    </cfRule>
  </conditionalFormatting>
  <conditionalFormatting sqref="D584:N587 D570:N573 D555:N558 D547:N550">
    <cfRule type="expression" dxfId="2795" priority="440">
      <formula>D547/C547&gt;1</formula>
    </cfRule>
    <cfRule type="expression" dxfId="2794" priority="441">
      <formula>D547/C547&lt;1</formula>
    </cfRule>
  </conditionalFormatting>
  <conditionalFormatting sqref="C588:N588 C574:N574 C559:N559 C551:N551">
    <cfRule type="cellIs" dxfId="2793" priority="439" operator="lessThan">
      <formula>0</formula>
    </cfRule>
  </conditionalFormatting>
  <conditionalFormatting sqref="C588:N588 C574:N574 C559:N559 C551:N551">
    <cfRule type="expression" dxfId="2792" priority="437">
      <formula>C551/B551&gt;1</formula>
    </cfRule>
    <cfRule type="expression" dxfId="2791" priority="438">
      <formula>C551/B551&lt;1</formula>
    </cfRule>
  </conditionalFormatting>
  <conditionalFormatting sqref="B654 B651 B648:B649 B632:B634 B641:B645">
    <cfRule type="cellIs" dxfId="2790" priority="436" operator="lessThan">
      <formula>0</formula>
    </cfRule>
  </conditionalFormatting>
  <conditionalFormatting sqref="C654 C651 C648:C649 C632:C634">
    <cfRule type="cellIs" dxfId="2789" priority="435" operator="lessThan">
      <formula>0</formula>
    </cfRule>
  </conditionalFormatting>
  <conditionalFormatting sqref="C654 C651 C648:C649 C632:C634">
    <cfRule type="expression" dxfId="2788" priority="433">
      <formula>C632/B632&gt;1</formula>
    </cfRule>
    <cfRule type="expression" dxfId="2787" priority="434">
      <formula>C632/B632&lt;1</formula>
    </cfRule>
  </conditionalFormatting>
  <conditionalFormatting sqref="D654:N654 D651:N651 D648:N649 D632:N634">
    <cfRule type="cellIs" dxfId="2786" priority="432" operator="lessThan">
      <formula>0</formula>
    </cfRule>
  </conditionalFormatting>
  <conditionalFormatting sqref="B504:N504 B537 B568 B597">
    <cfRule type="expression" dxfId="2785" priority="1201">
      <formula>B504/#REF!&gt;1</formula>
    </cfRule>
    <cfRule type="expression" dxfId="2784" priority="1202">
      <formula>B504/#REF!&lt;1</formula>
    </cfRule>
  </conditionalFormatting>
  <conditionalFormatting sqref="C465">
    <cfRule type="cellIs" dxfId="2783" priority="429" operator="lessThan">
      <formula>0</formula>
    </cfRule>
  </conditionalFormatting>
  <conditionalFormatting sqref="C465">
    <cfRule type="expression" dxfId="2782" priority="427">
      <formula>C465/B465&gt;1</formula>
    </cfRule>
    <cfRule type="expression" dxfId="2781" priority="428">
      <formula>C465/B465&lt;1</formula>
    </cfRule>
  </conditionalFormatting>
  <conditionalFormatting sqref="D465:N465">
    <cfRule type="cellIs" dxfId="2780" priority="426" operator="lessThan">
      <formula>0</formula>
    </cfRule>
  </conditionalFormatting>
  <conditionalFormatting sqref="D465:N465">
    <cfRule type="expression" dxfId="2779" priority="424">
      <formula>D465/C465&gt;1</formula>
    </cfRule>
    <cfRule type="expression" dxfId="2778" priority="425">
      <formula>D465/C465&lt;1</formula>
    </cfRule>
  </conditionalFormatting>
  <conditionalFormatting sqref="B465">
    <cfRule type="cellIs" dxfId="2777" priority="423" operator="lessThan">
      <formula>0</formula>
    </cfRule>
  </conditionalFormatting>
  <conditionalFormatting sqref="B465">
    <cfRule type="expression" dxfId="2776" priority="421">
      <formula>B465/#REF!&gt;1</formula>
    </cfRule>
    <cfRule type="expression" dxfId="2775" priority="422">
      <formula>B465/#REF!&lt;1</formula>
    </cfRule>
  </conditionalFormatting>
  <conditionalFormatting sqref="C511">
    <cfRule type="cellIs" dxfId="2774" priority="420" operator="lessThan">
      <formula>0</formula>
    </cfRule>
  </conditionalFormatting>
  <conditionalFormatting sqref="D511:N511">
    <cfRule type="cellIs" dxfId="2773" priority="417" operator="lessThan">
      <formula>0</formula>
    </cfRule>
  </conditionalFormatting>
  <conditionalFormatting sqref="C511">
    <cfRule type="expression" dxfId="2772" priority="418">
      <formula>C511/B511&gt;1</formula>
    </cfRule>
    <cfRule type="expression" dxfId="2771" priority="419">
      <formula>C511/B511&lt;1</formula>
    </cfRule>
  </conditionalFormatting>
  <conditionalFormatting sqref="D511:N511">
    <cfRule type="expression" dxfId="2770" priority="415">
      <formula>D511/C511&gt;1</formula>
    </cfRule>
    <cfRule type="expression" dxfId="2769" priority="416">
      <formula>D511/C511&lt;1</formula>
    </cfRule>
  </conditionalFormatting>
  <conditionalFormatting sqref="B511">
    <cfRule type="cellIs" dxfId="2768" priority="414" operator="lessThan">
      <formula>0</formula>
    </cfRule>
  </conditionalFormatting>
  <conditionalFormatting sqref="B511">
    <cfRule type="expression" dxfId="2767" priority="412">
      <formula>B511/#REF!&gt;1</formula>
    </cfRule>
    <cfRule type="expression" dxfId="2766" priority="413">
      <formula>B511/#REF!&lt;1</formula>
    </cfRule>
  </conditionalFormatting>
  <conditionalFormatting sqref="B529 B521">
    <cfRule type="cellIs" dxfId="2765" priority="411" operator="lessThan">
      <formula>0</formula>
    </cfRule>
  </conditionalFormatting>
  <conditionalFormatting sqref="B529 B521">
    <cfRule type="expression" dxfId="2764" priority="409">
      <formula>B521/#REF!&gt;1</formula>
    </cfRule>
    <cfRule type="expression" dxfId="2763" priority="410">
      <formula>B521/#REF!&lt;1</formula>
    </cfRule>
  </conditionalFormatting>
  <conditionalFormatting sqref="C521">
    <cfRule type="cellIs" dxfId="2762" priority="408" operator="lessThan">
      <formula>0</formula>
    </cfRule>
  </conditionalFormatting>
  <conditionalFormatting sqref="C521 B636:O637">
    <cfRule type="expression" dxfId="2761" priority="406">
      <formula>B521/A521&gt;1</formula>
    </cfRule>
    <cfRule type="expression" dxfId="2760" priority="407">
      <formula>B521/A521&lt;1</formula>
    </cfRule>
  </conditionalFormatting>
  <conditionalFormatting sqref="C603:N603">
    <cfRule type="expression" dxfId="2759" priority="367">
      <formula>C603/B603&gt;1</formula>
    </cfRule>
    <cfRule type="expression" dxfId="2758" priority="368">
      <formula>C603/B603&lt;1</formula>
    </cfRule>
  </conditionalFormatting>
  <conditionalFormatting sqref="I552:N552">
    <cfRule type="expression" dxfId="2757" priority="391">
      <formula>I552/H552&gt;1</formula>
    </cfRule>
    <cfRule type="expression" dxfId="2756" priority="392">
      <formula>I552/H552&lt;1</formula>
    </cfRule>
  </conditionalFormatting>
  <conditionalFormatting sqref="I560:N560">
    <cfRule type="expression" dxfId="2755" priority="388">
      <formula>I560/H560&gt;1</formula>
    </cfRule>
    <cfRule type="expression" dxfId="2754" priority="389">
      <formula>I560/H560&lt;1</formula>
    </cfRule>
  </conditionalFormatting>
  <conditionalFormatting sqref="B575:N575">
    <cfRule type="cellIs" dxfId="2753" priority="387" operator="lessThan">
      <formula>0</formula>
    </cfRule>
  </conditionalFormatting>
  <conditionalFormatting sqref="B575:N575">
    <cfRule type="expression" dxfId="2752" priority="385">
      <formula>B575/A575&gt;1</formula>
    </cfRule>
    <cfRule type="expression" dxfId="2751" priority="386">
      <formula>B575/A575&lt;1</formula>
    </cfRule>
  </conditionalFormatting>
  <conditionalFormatting sqref="B589:N589">
    <cfRule type="cellIs" dxfId="2750" priority="384" operator="lessThan">
      <formula>0</formula>
    </cfRule>
  </conditionalFormatting>
  <conditionalFormatting sqref="B589:N589">
    <cfRule type="expression" dxfId="2749" priority="382">
      <formula>B589/A589&gt;1</formula>
    </cfRule>
    <cfRule type="expression" dxfId="2748" priority="383">
      <formula>B589/A589&lt;1</formula>
    </cfRule>
  </conditionalFormatting>
  <conditionalFormatting sqref="N608">
    <cfRule type="cellIs" dxfId="2747" priority="360" operator="lessThan">
      <formula>0</formula>
    </cfRule>
  </conditionalFormatting>
  <conditionalFormatting sqref="D521:N521">
    <cfRule type="cellIs" dxfId="2746" priority="405" operator="lessThan">
      <formula>0</formula>
    </cfRule>
  </conditionalFormatting>
  <conditionalFormatting sqref="D521:N521">
    <cfRule type="expression" dxfId="2745" priority="403">
      <formula>D521/C521&gt;1</formula>
    </cfRule>
    <cfRule type="expression" dxfId="2744" priority="404">
      <formula>D521/C521&lt;1</formula>
    </cfRule>
  </conditionalFormatting>
  <conditionalFormatting sqref="C529:N529">
    <cfRule type="cellIs" dxfId="2743" priority="402" operator="lessThan">
      <formula>0</formula>
    </cfRule>
  </conditionalFormatting>
  <conditionalFormatting sqref="C529:N529">
    <cfRule type="expression" dxfId="2742" priority="400">
      <formula>C529/B529&gt;1</formula>
    </cfRule>
    <cfRule type="expression" dxfId="2741" priority="401">
      <formula>C529/B529&lt;1</formula>
    </cfRule>
  </conditionalFormatting>
  <conditionalFormatting sqref="C582:N582">
    <cfRule type="expression" dxfId="2740" priority="376">
      <formula>C582/B582&gt;1</formula>
    </cfRule>
    <cfRule type="expression" dxfId="2739" priority="377">
      <formula>C582/B582&lt;1</formula>
    </cfRule>
  </conditionalFormatting>
  <conditionalFormatting sqref="C537:N537">
    <cfRule type="expression" dxfId="2738" priority="397">
      <formula>C537/B537&gt;1</formula>
    </cfRule>
    <cfRule type="expression" dxfId="2737" priority="398">
      <formula>C537/B537&lt;1</formula>
    </cfRule>
  </conditionalFormatting>
  <conditionalFormatting sqref="C568:N568">
    <cfRule type="expression" dxfId="2736" priority="394">
      <formula>C568/B568&gt;1</formula>
    </cfRule>
    <cfRule type="expression" dxfId="2735" priority="395">
      <formula>C568/B568&lt;1</formula>
    </cfRule>
  </conditionalFormatting>
  <conditionalFormatting sqref="C608:M608">
    <cfRule type="expression" dxfId="2734" priority="362">
      <formula>C608/B608&gt;1</formula>
    </cfRule>
    <cfRule type="expression" dxfId="2733" priority="363">
      <formula>C608/B608&lt;1</formula>
    </cfRule>
  </conditionalFormatting>
  <conditionalFormatting sqref="N608">
    <cfRule type="expression" dxfId="2732" priority="357">
      <formula>N608/M608&gt;1</formula>
    </cfRule>
    <cfRule type="expression" dxfId="2731" priority="358">
      <formula>N608/M608&lt;1</formula>
    </cfRule>
  </conditionalFormatting>
  <conditionalFormatting sqref="C608:M608">
    <cfRule type="cellIs" dxfId="2730" priority="366" operator="lessThan">
      <formula>0</formula>
    </cfRule>
  </conditionalFormatting>
  <conditionalFormatting sqref="C608:M608">
    <cfRule type="cellIs" dxfId="2729" priority="365" operator="lessThan">
      <formula>0</formula>
    </cfRule>
  </conditionalFormatting>
  <conditionalFormatting sqref="B582">
    <cfRule type="cellIs" dxfId="2728" priority="379" operator="lessThan">
      <formula>0</formula>
    </cfRule>
  </conditionalFormatting>
  <conditionalFormatting sqref="B582">
    <cfRule type="expression" dxfId="2727" priority="380">
      <formula>B582/#REF!&gt;1</formula>
    </cfRule>
    <cfRule type="expression" dxfId="2726" priority="381">
      <formula>B582/#REF!&lt;1</formula>
    </cfRule>
  </conditionalFormatting>
  <conditionalFormatting sqref="C582:N582">
    <cfRule type="cellIs" dxfId="2725" priority="378" operator="lessThan">
      <formula>0</formula>
    </cfRule>
  </conditionalFormatting>
  <conditionalFormatting sqref="C597:N597">
    <cfRule type="expression" dxfId="2724" priority="372">
      <formula>C597/B597&gt;1</formula>
    </cfRule>
    <cfRule type="expression" dxfId="2723" priority="373">
      <formula>C597/B597&lt;1</formula>
    </cfRule>
  </conditionalFormatting>
  <conditionalFormatting sqref="N608">
    <cfRule type="cellIs" dxfId="2722" priority="361" operator="lessThan">
      <formula>0</formula>
    </cfRule>
  </conditionalFormatting>
  <conditionalFormatting sqref="C608:M608">
    <cfRule type="cellIs" dxfId="2721" priority="364" operator="lessThan">
      <formula>0</formula>
    </cfRule>
  </conditionalFormatting>
  <conditionalFormatting sqref="N608">
    <cfRule type="cellIs" dxfId="2720" priority="359" operator="lessThan">
      <formula>0</formula>
    </cfRule>
  </conditionalFormatting>
  <conditionalFormatting sqref="B676:N679">
    <cfRule type="cellIs" dxfId="2719" priority="356" operator="lessThan">
      <formula>0</formula>
    </cfRule>
  </conditionalFormatting>
  <conditionalFormatting sqref="I678:N678 P676:Q679">
    <cfRule type="cellIs" dxfId="2718" priority="355" operator="lessThan">
      <formula>0</formula>
    </cfRule>
  </conditionalFormatting>
  <conditionalFormatting sqref="B680:N683">
    <cfRule type="cellIs" dxfId="2717" priority="354" operator="lessThan">
      <formula>0</formula>
    </cfRule>
  </conditionalFormatting>
  <conditionalFormatting sqref="I682:N682 P680:Q683">
    <cfRule type="cellIs" dxfId="2716" priority="353" operator="lessThan">
      <formula>0</formula>
    </cfRule>
  </conditionalFormatting>
  <conditionalFormatting sqref="B684:N687">
    <cfRule type="cellIs" dxfId="2715" priority="352" operator="lessThan">
      <formula>0</formula>
    </cfRule>
  </conditionalFormatting>
  <conditionalFormatting sqref="I686:N686 P684:Q687">
    <cfRule type="cellIs" dxfId="2714" priority="351" operator="lessThan">
      <formula>0</formula>
    </cfRule>
  </conditionalFormatting>
  <conditionalFormatting sqref="B688:N691">
    <cfRule type="cellIs" dxfId="2713" priority="350" operator="lessThan">
      <formula>0</formula>
    </cfRule>
  </conditionalFormatting>
  <conditionalFormatting sqref="I690:N690 P688:Q691">
    <cfRule type="cellIs" dxfId="2712" priority="349" operator="lessThan">
      <formula>0</formula>
    </cfRule>
  </conditionalFormatting>
  <conditionalFormatting sqref="B692:N695 O694">
    <cfRule type="cellIs" dxfId="2711" priority="348" operator="lessThan">
      <formula>0</formula>
    </cfRule>
  </conditionalFormatting>
  <conditionalFormatting sqref="P692:Q695 I694:O694">
    <cfRule type="cellIs" dxfId="2710" priority="347" operator="lessThan">
      <formula>0</formula>
    </cfRule>
  </conditionalFormatting>
  <conditionalFormatting sqref="B696:N699">
    <cfRule type="cellIs" dxfId="2709" priority="346" operator="lessThan">
      <formula>0</formula>
    </cfRule>
  </conditionalFormatting>
  <conditionalFormatting sqref="I698:N698 P696:Q699">
    <cfRule type="cellIs" dxfId="2708" priority="345" operator="lessThan">
      <formula>0</formula>
    </cfRule>
  </conditionalFormatting>
  <conditionalFormatting sqref="B700:N703">
    <cfRule type="cellIs" dxfId="2707" priority="344" operator="lessThan">
      <formula>0</formula>
    </cfRule>
  </conditionalFormatting>
  <conditionalFormatting sqref="I702:N702 P700:Q703">
    <cfRule type="cellIs" dxfId="2706" priority="343" operator="lessThan">
      <formula>0</formula>
    </cfRule>
  </conditionalFormatting>
  <conditionalFormatting sqref="B704:N707">
    <cfRule type="cellIs" dxfId="2705" priority="342" operator="lessThan">
      <formula>0</formula>
    </cfRule>
  </conditionalFormatting>
  <conditionalFormatting sqref="I706:N706 P704:Q707">
    <cfRule type="cellIs" dxfId="2704" priority="341" operator="lessThan">
      <formula>0</formula>
    </cfRule>
  </conditionalFormatting>
  <conditionalFormatting sqref="B712:N715">
    <cfRule type="cellIs" dxfId="2703" priority="340" operator="lessThan">
      <formula>0</formula>
    </cfRule>
  </conditionalFormatting>
  <conditionalFormatting sqref="I714:N714 P712:Q715">
    <cfRule type="cellIs" dxfId="2702" priority="339" operator="lessThan">
      <formula>0</formula>
    </cfRule>
  </conditionalFormatting>
  <conditionalFormatting sqref="B716:N719">
    <cfRule type="cellIs" dxfId="2701" priority="338" operator="lessThan">
      <formula>0</formula>
    </cfRule>
  </conditionalFormatting>
  <conditionalFormatting sqref="I718:N718 P716:Q719">
    <cfRule type="cellIs" dxfId="2700" priority="337" operator="lessThan">
      <formula>0</formula>
    </cfRule>
  </conditionalFormatting>
  <conditionalFormatting sqref="P654">
    <cfRule type="cellIs" dxfId="2699" priority="336" operator="lessThan">
      <formula>0</formula>
    </cfRule>
  </conditionalFormatting>
  <conditionalFormatting sqref="Q466">
    <cfRule type="cellIs" dxfId="2698" priority="335" operator="lessThan">
      <formula>0</formula>
    </cfRule>
  </conditionalFormatting>
  <conditionalFormatting sqref="P466">
    <cfRule type="cellIs" dxfId="2697" priority="334" operator="lessThan">
      <formula>0</formula>
    </cfRule>
  </conditionalFormatting>
  <conditionalFormatting sqref="B466:N466">
    <cfRule type="cellIs" dxfId="2696" priority="333" operator="lessThan">
      <formula>0</formula>
    </cfRule>
  </conditionalFormatting>
  <conditionalFormatting sqref="B505:N505">
    <cfRule type="cellIs" dxfId="2695" priority="330" operator="lessThan">
      <formula>0</formula>
    </cfRule>
  </conditionalFormatting>
  <conditionalFormatting sqref="B513:N513">
    <cfRule type="cellIs" dxfId="2694" priority="327" operator="lessThan">
      <formula>0</formula>
    </cfRule>
  </conditionalFormatting>
  <conditionalFormatting sqref="B522:N522">
    <cfRule type="cellIs" dxfId="2693" priority="324" operator="lessThan">
      <formula>0</formula>
    </cfRule>
  </conditionalFormatting>
  <conditionalFormatting sqref="B530:N530">
    <cfRule type="cellIs" dxfId="2692" priority="321" operator="lessThan">
      <formula>0</formula>
    </cfRule>
  </conditionalFormatting>
  <conditionalFormatting sqref="B538:N538">
    <cfRule type="cellIs" dxfId="2691" priority="318" operator="lessThan">
      <formula>0</formula>
    </cfRule>
  </conditionalFormatting>
  <conditionalFormatting sqref="B553:N553">
    <cfRule type="cellIs" dxfId="2690" priority="315" operator="lessThan">
      <formula>0</formula>
    </cfRule>
  </conditionalFormatting>
  <conditionalFormatting sqref="B561:N561">
    <cfRule type="cellIs" dxfId="2689" priority="312" operator="lessThan">
      <formula>0</formula>
    </cfRule>
  </conditionalFormatting>
  <conditionalFormatting sqref="B590:N590">
    <cfRule type="cellIs" dxfId="2688" priority="309" operator="lessThan">
      <formula>0</formula>
    </cfRule>
  </conditionalFormatting>
  <conditionalFormatting sqref="O608">
    <cfRule type="cellIs" dxfId="2687" priority="47" operator="lessThan">
      <formula>0</formula>
    </cfRule>
  </conditionalFormatting>
  <conditionalFormatting sqref="O608">
    <cfRule type="cellIs" dxfId="2686" priority="48" operator="lessThan">
      <formula>0</formula>
    </cfRule>
  </conditionalFormatting>
  <conditionalFormatting sqref="O603">
    <cfRule type="cellIs" dxfId="2685" priority="51" operator="lessThan">
      <formula>0</formula>
    </cfRule>
  </conditionalFormatting>
  <conditionalFormatting sqref="O603">
    <cfRule type="cellIs" dxfId="2684" priority="52" operator="lessThan">
      <formula>0</formula>
    </cfRule>
  </conditionalFormatting>
  <conditionalFormatting sqref="O603">
    <cfRule type="cellIs" dxfId="2683" priority="53" operator="lessThan">
      <formula>0</formula>
    </cfRule>
  </conditionalFormatting>
  <conditionalFormatting sqref="O608">
    <cfRule type="cellIs" dxfId="2682" priority="46" operator="lessThan">
      <formula>0</formula>
    </cfRule>
  </conditionalFormatting>
  <conditionalFormatting sqref="P491:Q491 B491">
    <cfRule type="cellIs" dxfId="2681" priority="308" operator="lessThan">
      <formula>0</formula>
    </cfRule>
  </conditionalFormatting>
  <conditionalFormatting sqref="Q492:Q496">
    <cfRule type="cellIs" dxfId="2680" priority="307" operator="lessThan">
      <formula>0</formula>
    </cfRule>
  </conditionalFormatting>
  <conditionalFormatting sqref="P492:P495">
    <cfRule type="cellIs" dxfId="2679" priority="306" operator="lessThan">
      <formula>0</formula>
    </cfRule>
  </conditionalFormatting>
  <conditionalFormatting sqref="P496">
    <cfRule type="cellIs" dxfId="2678" priority="305" operator="lessThan">
      <formula>0</formula>
    </cfRule>
  </conditionalFormatting>
  <conditionalFormatting sqref="P473:Q473 B473">
    <cfRule type="cellIs" dxfId="2677" priority="304" operator="lessThan">
      <formula>0</formula>
    </cfRule>
  </conditionalFormatting>
  <conditionalFormatting sqref="Q474:Q478">
    <cfRule type="cellIs" dxfId="2676" priority="303" operator="lessThan">
      <formula>0</formula>
    </cfRule>
  </conditionalFormatting>
  <conditionalFormatting sqref="P474:P477">
    <cfRule type="cellIs" dxfId="2675" priority="302" operator="lessThan">
      <formula>0</formula>
    </cfRule>
  </conditionalFormatting>
  <conditionalFormatting sqref="P478">
    <cfRule type="cellIs" dxfId="2674" priority="301" operator="lessThan">
      <formula>0</formula>
    </cfRule>
  </conditionalFormatting>
  <conditionalFormatting sqref="P479:Q479 B479">
    <cfRule type="cellIs" dxfId="2673" priority="300" operator="lessThan">
      <formula>0</formula>
    </cfRule>
  </conditionalFormatting>
  <conditionalFormatting sqref="Q480:Q484">
    <cfRule type="cellIs" dxfId="2672" priority="299" operator="lessThan">
      <formula>0</formula>
    </cfRule>
  </conditionalFormatting>
  <conditionalFormatting sqref="P480:P483">
    <cfRule type="cellIs" dxfId="2671" priority="298" operator="lessThan">
      <formula>0</formula>
    </cfRule>
  </conditionalFormatting>
  <conditionalFormatting sqref="P484">
    <cfRule type="cellIs" dxfId="2670" priority="297" operator="lessThan">
      <formula>0</formula>
    </cfRule>
  </conditionalFormatting>
  <conditionalFormatting sqref="P485:Q485 B485">
    <cfRule type="cellIs" dxfId="2669" priority="296" operator="lessThan">
      <formula>0</formula>
    </cfRule>
  </conditionalFormatting>
  <conditionalFormatting sqref="Q486:Q490">
    <cfRule type="cellIs" dxfId="2668" priority="295" operator="lessThan">
      <formula>0</formula>
    </cfRule>
  </conditionalFormatting>
  <conditionalFormatting sqref="P486:P489">
    <cfRule type="cellIs" dxfId="2667" priority="294" operator="lessThan">
      <formula>0</formula>
    </cfRule>
  </conditionalFormatting>
  <conditionalFormatting sqref="P490">
    <cfRule type="cellIs" dxfId="2666" priority="29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5" priority="287" operator="lessThan">
      <formula>0</formula>
    </cfRule>
  </conditionalFormatting>
  <conditionalFormatting sqref="O348">
    <cfRule type="cellIs" dxfId="2664" priority="286" operator="lessThan">
      <formula>0</formula>
    </cfRule>
  </conditionalFormatting>
  <conditionalFormatting sqref="O348">
    <cfRule type="cellIs" dxfId="2663" priority="285" operator="lessThan">
      <formula>0</formula>
    </cfRule>
  </conditionalFormatting>
  <conditionalFormatting sqref="O351:O354">
    <cfRule type="cellIs" dxfId="2662" priority="284" operator="lessThan">
      <formula>0</formula>
    </cfRule>
  </conditionalFormatting>
  <conditionalFormatting sqref="O363:O364">
    <cfRule type="cellIs" dxfId="2661" priority="283" operator="lessThan">
      <formula>0</formula>
    </cfRule>
  </conditionalFormatting>
  <conditionalFormatting sqref="O369:O370">
    <cfRule type="cellIs" dxfId="2660" priority="282" operator="lessThan">
      <formula>0</formula>
    </cfRule>
  </conditionalFormatting>
  <conditionalFormatting sqref="O375:O376">
    <cfRule type="cellIs" dxfId="2659" priority="281" operator="lessThan">
      <formula>0</formula>
    </cfRule>
  </conditionalFormatting>
  <conditionalFormatting sqref="O381:O383">
    <cfRule type="cellIs" dxfId="2658" priority="280" operator="lessThan">
      <formula>0</formula>
    </cfRule>
  </conditionalFormatting>
  <conditionalFormatting sqref="O355">
    <cfRule type="cellIs" dxfId="2657" priority="279" operator="lessThan">
      <formula>0</formula>
    </cfRule>
  </conditionalFormatting>
  <conditionalFormatting sqref="O593:O595">
    <cfRule type="cellIs" dxfId="2656" priority="277" operator="lessThan">
      <formula>0</formula>
    </cfRule>
  </conditionalFormatting>
  <conditionalFormatting sqref="O593:O595">
    <cfRule type="cellIs" dxfId="2655" priority="278" operator="lessThan">
      <formula>0</formula>
    </cfRule>
  </conditionalFormatting>
  <conditionalFormatting sqref="O601:O602 O599">
    <cfRule type="cellIs" dxfId="2654" priority="276" operator="lessThan">
      <formula>0</formula>
    </cfRule>
  </conditionalFormatting>
  <conditionalFormatting sqref="O621:O624">
    <cfRule type="cellIs" dxfId="2653" priority="271" operator="lessThan">
      <formula>0</formula>
    </cfRule>
  </conditionalFormatting>
  <conditionalFormatting sqref="O621:O624">
    <cfRule type="cellIs" dxfId="2652" priority="272" operator="lessThan">
      <formula>0</formula>
    </cfRule>
  </conditionalFormatting>
  <conditionalFormatting sqref="O626:O629">
    <cfRule type="cellIs" dxfId="2651" priority="270" operator="lessThan">
      <formula>0</formula>
    </cfRule>
  </conditionalFormatting>
  <conditionalFormatting sqref="O611:O614">
    <cfRule type="cellIs" dxfId="2650" priority="265" operator="lessThan">
      <formula>0</formula>
    </cfRule>
  </conditionalFormatting>
  <conditionalFormatting sqref="O611:O614">
    <cfRule type="cellIs" dxfId="2649" priority="266" operator="lessThan">
      <formula>0</formula>
    </cfRule>
  </conditionalFormatting>
  <conditionalFormatting sqref="O650 O663 O655:O661 O642:O645 O652:O653 O672:O675 O708:O711 O665:O670">
    <cfRule type="cellIs" dxfId="2648" priority="264" operator="lessThan">
      <formula>0</formula>
    </cfRule>
  </conditionalFormatting>
  <conditionalFormatting sqref="O674">
    <cfRule type="cellIs" dxfId="2647" priority="263" operator="lessThan">
      <formula>0</formula>
    </cfRule>
  </conditionalFormatting>
  <conditionalFormatting sqref="O647">
    <cfRule type="cellIs" dxfId="2646" priority="262" operator="lessThan">
      <formula>0</formula>
    </cfRule>
  </conditionalFormatting>
  <conditionalFormatting sqref="O393">
    <cfRule type="cellIs" dxfId="2645" priority="241" operator="lessThan">
      <formula>0</formula>
    </cfRule>
  </conditionalFormatting>
  <conditionalFormatting sqref="O390">
    <cfRule type="cellIs" dxfId="2644" priority="246" operator="lessThan">
      <formula>0</formula>
    </cfRule>
  </conditionalFormatting>
  <conditionalFormatting sqref="O393">
    <cfRule type="cellIs" dxfId="2643" priority="244" operator="lessThan">
      <formula>0</formula>
    </cfRule>
  </conditionalFormatting>
  <conditionalFormatting sqref="O378">
    <cfRule type="cellIs" dxfId="2642" priority="256" operator="lessThan">
      <formula>0</formula>
    </cfRule>
  </conditionalFormatting>
  <conditionalFormatting sqref="O372">
    <cfRule type="cellIs" dxfId="2641" priority="257" operator="lessThan">
      <formula>0</formula>
    </cfRule>
  </conditionalFormatting>
  <conditionalFormatting sqref="O384">
    <cfRule type="cellIs" dxfId="2640" priority="255" operator="lessThan">
      <formula>0</formula>
    </cfRule>
  </conditionalFormatting>
  <conditionalFormatting sqref="O387">
    <cfRule type="cellIs" dxfId="2639" priority="250" operator="lessThan">
      <formula>0</formula>
    </cfRule>
  </conditionalFormatting>
  <conditionalFormatting sqref="O387">
    <cfRule type="cellIs" dxfId="2638" priority="249" operator="lessThan">
      <formula>0</formula>
    </cfRule>
  </conditionalFormatting>
  <conditionalFormatting sqref="O387">
    <cfRule type="cellIs" dxfId="2637" priority="248" operator="lessThan">
      <formula>0</formula>
    </cfRule>
  </conditionalFormatting>
  <conditionalFormatting sqref="O387">
    <cfRule type="cellIs" dxfId="2636" priority="247" operator="lessThan">
      <formula>0</formula>
    </cfRule>
  </conditionalFormatting>
  <conditionalFormatting sqref="O393">
    <cfRule type="cellIs" dxfId="2635" priority="242" operator="lessThan">
      <formula>0</formula>
    </cfRule>
  </conditionalFormatting>
  <conditionalFormatting sqref="O393">
    <cfRule type="cellIs" dxfId="2634" priority="245" operator="lessThan">
      <formula>0</formula>
    </cfRule>
  </conditionalFormatting>
  <conditionalFormatting sqref="O393">
    <cfRule type="cellIs" dxfId="2633" priority="240" operator="lessThan">
      <formula>0</formula>
    </cfRule>
  </conditionalFormatting>
  <conditionalFormatting sqref="O393">
    <cfRule type="cellIs" dxfId="2632" priority="243" operator="lessThan">
      <formula>0</formula>
    </cfRule>
  </conditionalFormatting>
  <conditionalFormatting sqref="O393">
    <cfRule type="cellIs" dxfId="2631" priority="238" operator="lessThan">
      <formula>0</formula>
    </cfRule>
  </conditionalFormatting>
  <conditionalFormatting sqref="O393">
    <cfRule type="cellIs" dxfId="2630" priority="239" operator="lessThan">
      <formula>0</formula>
    </cfRule>
  </conditionalFormatting>
  <conditionalFormatting sqref="O399">
    <cfRule type="cellIs" dxfId="2629" priority="236" operator="lessThan">
      <formula>0</formula>
    </cfRule>
  </conditionalFormatting>
  <conditionalFormatting sqref="O396">
    <cfRule type="cellIs" dxfId="2628" priority="237" operator="lessThan">
      <formula>0</formula>
    </cfRule>
  </conditionalFormatting>
  <conditionalFormatting sqref="O399">
    <cfRule type="cellIs" dxfId="2627" priority="235" operator="lessThan">
      <formula>0</formula>
    </cfRule>
  </conditionalFormatting>
  <conditionalFormatting sqref="O399">
    <cfRule type="cellIs" dxfId="2626" priority="234" operator="lessThan">
      <formula>0</formula>
    </cfRule>
  </conditionalFormatting>
  <conditionalFormatting sqref="O399">
    <cfRule type="cellIs" dxfId="2625" priority="233" operator="lessThan">
      <formula>0</formula>
    </cfRule>
  </conditionalFormatting>
  <conditionalFormatting sqref="O399">
    <cfRule type="cellIs" dxfId="2624" priority="232" operator="lessThan">
      <formula>0</formula>
    </cfRule>
  </conditionalFormatting>
  <conditionalFormatting sqref="O399">
    <cfRule type="cellIs" dxfId="2623" priority="231" operator="lessThan">
      <formula>0</formula>
    </cfRule>
  </conditionalFormatting>
  <conditionalFormatting sqref="O399">
    <cfRule type="cellIs" dxfId="2622" priority="230" operator="lessThan">
      <formula>0</formula>
    </cfRule>
  </conditionalFormatting>
  <conditionalFormatting sqref="O399">
    <cfRule type="cellIs" dxfId="2621" priority="229" operator="lessThan">
      <formula>0</formula>
    </cfRule>
  </conditionalFormatting>
  <conditionalFormatting sqref="O402">
    <cfRule type="cellIs" dxfId="2620" priority="228" operator="lessThan">
      <formula>0</formula>
    </cfRule>
  </conditionalFormatting>
  <conditionalFormatting sqref="O355">
    <cfRule type="cellIs" dxfId="2619" priority="227" operator="lessThan">
      <formula>0</formula>
    </cfRule>
  </conditionalFormatting>
  <conditionalFormatting sqref="O361">
    <cfRule type="cellIs" dxfId="2618" priority="226" operator="lessThan">
      <formula>0</formula>
    </cfRule>
  </conditionalFormatting>
  <conditionalFormatting sqref="O361">
    <cfRule type="cellIs" dxfId="2617" priority="225" operator="lessThan">
      <formula>0</formula>
    </cfRule>
  </conditionalFormatting>
  <conditionalFormatting sqref="O367">
    <cfRule type="cellIs" dxfId="2616" priority="224" operator="lessThan">
      <formula>0</formula>
    </cfRule>
  </conditionalFormatting>
  <conditionalFormatting sqref="O367">
    <cfRule type="cellIs" dxfId="2615" priority="223" operator="lessThan">
      <formula>0</formula>
    </cfRule>
  </conditionalFormatting>
  <conditionalFormatting sqref="O373">
    <cfRule type="cellIs" dxfId="2614" priority="222" operator="lessThan">
      <formula>0</formula>
    </cfRule>
  </conditionalFormatting>
  <conditionalFormatting sqref="O373">
    <cfRule type="cellIs" dxfId="2613" priority="221" operator="lessThan">
      <formula>0</formula>
    </cfRule>
  </conditionalFormatting>
  <conditionalFormatting sqref="O379">
    <cfRule type="cellIs" dxfId="2612" priority="220" operator="lessThan">
      <formula>0</formula>
    </cfRule>
  </conditionalFormatting>
  <conditionalFormatting sqref="O379">
    <cfRule type="cellIs" dxfId="2611" priority="219" operator="lessThan">
      <formula>0</formula>
    </cfRule>
  </conditionalFormatting>
  <conditionalFormatting sqref="O385">
    <cfRule type="cellIs" dxfId="2610" priority="218" operator="lessThan">
      <formula>0</formula>
    </cfRule>
  </conditionalFormatting>
  <conditionalFormatting sqref="O385">
    <cfRule type="cellIs" dxfId="2609" priority="217" operator="lessThan">
      <formula>0</formula>
    </cfRule>
  </conditionalFormatting>
  <conditionalFormatting sqref="O391">
    <cfRule type="cellIs" dxfId="2608" priority="216" operator="lessThan">
      <formula>0</formula>
    </cfRule>
  </conditionalFormatting>
  <conditionalFormatting sqref="O391">
    <cfRule type="cellIs" dxfId="2607" priority="215" operator="lessThan">
      <formula>0</formula>
    </cfRule>
  </conditionalFormatting>
  <conditionalFormatting sqref="O397">
    <cfRule type="cellIs" dxfId="2606" priority="214" operator="lessThan">
      <formula>0</formula>
    </cfRule>
  </conditionalFormatting>
  <conditionalFormatting sqref="O397">
    <cfRule type="cellIs" dxfId="2605" priority="213" operator="lessThan">
      <formula>0</formula>
    </cfRule>
  </conditionalFormatting>
  <conditionalFormatting sqref="O405">
    <cfRule type="cellIs" dxfId="2604" priority="212" operator="lessThan">
      <formula>0</formula>
    </cfRule>
  </conditionalFormatting>
  <conditionalFormatting sqref="O405">
    <cfRule type="cellIs" dxfId="2603" priority="210" operator="lessThan">
      <formula>0</formula>
    </cfRule>
  </conditionalFormatting>
  <conditionalFormatting sqref="O405">
    <cfRule type="cellIs" dxfId="2602" priority="209" operator="lessThan">
      <formula>0</formula>
    </cfRule>
  </conditionalFormatting>
  <conditionalFormatting sqref="O405">
    <cfRule type="cellIs" dxfId="2601" priority="208" operator="lessThan">
      <formula>0</formula>
    </cfRule>
  </conditionalFormatting>
  <conditionalFormatting sqref="O405">
    <cfRule type="cellIs" dxfId="2600" priority="207" operator="lessThan">
      <formula>0</formula>
    </cfRule>
  </conditionalFormatting>
  <conditionalFormatting sqref="O405">
    <cfRule type="cellIs" dxfId="2599" priority="206" operator="lessThan">
      <formula>0</formula>
    </cfRule>
  </conditionalFormatting>
  <conditionalFormatting sqref="O405">
    <cfRule type="cellIs" dxfId="2598" priority="205" operator="lessThan">
      <formula>0</formula>
    </cfRule>
  </conditionalFormatting>
  <conditionalFormatting sqref="O408">
    <cfRule type="cellIs" dxfId="2597" priority="204" operator="lessThan">
      <formula>0</formula>
    </cfRule>
  </conditionalFormatting>
  <conditionalFormatting sqref="O409">
    <cfRule type="cellIs" dxfId="2596" priority="203" operator="lessThan">
      <formula>0</formula>
    </cfRule>
  </conditionalFormatting>
  <conditionalFormatting sqref="O409">
    <cfRule type="cellIs" dxfId="2595" priority="202" operator="lessThan">
      <formula>0</formula>
    </cfRule>
  </conditionalFormatting>
  <conditionalFormatting sqref="O411">
    <cfRule type="cellIs" dxfId="2594" priority="201" operator="lessThan">
      <formula>0</formula>
    </cfRule>
  </conditionalFormatting>
  <conditionalFormatting sqref="O411">
    <cfRule type="cellIs" dxfId="2593" priority="200" operator="lessThan">
      <formula>0</formula>
    </cfRule>
  </conditionalFormatting>
  <conditionalFormatting sqref="O411">
    <cfRule type="cellIs" dxfId="2592" priority="199" operator="lessThan">
      <formula>0</formula>
    </cfRule>
  </conditionalFormatting>
  <conditionalFormatting sqref="O411">
    <cfRule type="cellIs" dxfId="2591" priority="198" operator="lessThan">
      <formula>0</formula>
    </cfRule>
  </conditionalFormatting>
  <conditionalFormatting sqref="O411">
    <cfRule type="cellIs" dxfId="2590" priority="197" operator="lessThan">
      <formula>0</formula>
    </cfRule>
  </conditionalFormatting>
  <conditionalFormatting sqref="O411">
    <cfRule type="cellIs" dxfId="2589" priority="196" operator="lessThan">
      <formula>0</formula>
    </cfRule>
  </conditionalFormatting>
  <conditionalFormatting sqref="O411">
    <cfRule type="cellIs" dxfId="2588" priority="195" operator="lessThan">
      <formula>0</formula>
    </cfRule>
  </conditionalFormatting>
  <conditionalFormatting sqref="O411">
    <cfRule type="cellIs" dxfId="2587" priority="194" operator="lessThan">
      <formula>0</formula>
    </cfRule>
  </conditionalFormatting>
  <conditionalFormatting sqref="O414">
    <cfRule type="cellIs" dxfId="2586" priority="193" operator="lessThan">
      <formula>0</formula>
    </cfRule>
  </conditionalFormatting>
  <conditionalFormatting sqref="O415">
    <cfRule type="cellIs" dxfId="2585" priority="192" operator="lessThan">
      <formula>0</formula>
    </cfRule>
  </conditionalFormatting>
  <conditionalFormatting sqref="O415">
    <cfRule type="cellIs" dxfId="2584" priority="191" operator="lessThan">
      <formula>0</formula>
    </cfRule>
  </conditionalFormatting>
  <conditionalFormatting sqref="O417">
    <cfRule type="cellIs" dxfId="2583" priority="190" operator="lessThan">
      <formula>0</formula>
    </cfRule>
  </conditionalFormatting>
  <conditionalFormatting sqref="O417">
    <cfRule type="cellIs" dxfId="2582" priority="189" operator="lessThan">
      <formula>0</formula>
    </cfRule>
  </conditionalFormatting>
  <conditionalFormatting sqref="O417">
    <cfRule type="cellIs" dxfId="2581" priority="188" operator="lessThan">
      <formula>0</formula>
    </cfRule>
  </conditionalFormatting>
  <conditionalFormatting sqref="O417">
    <cfRule type="cellIs" dxfId="2580" priority="187" operator="lessThan">
      <formula>0</formula>
    </cfRule>
  </conditionalFormatting>
  <conditionalFormatting sqref="O417">
    <cfRule type="cellIs" dxfId="2579" priority="186" operator="lessThan">
      <formula>0</formula>
    </cfRule>
  </conditionalFormatting>
  <conditionalFormatting sqref="O417">
    <cfRule type="cellIs" dxfId="2578" priority="185" operator="lessThan">
      <formula>0</formula>
    </cfRule>
  </conditionalFormatting>
  <conditionalFormatting sqref="O417">
    <cfRule type="cellIs" dxfId="2577" priority="184" operator="lessThan">
      <formula>0</formula>
    </cfRule>
  </conditionalFormatting>
  <conditionalFormatting sqref="O417">
    <cfRule type="cellIs" dxfId="2576" priority="183" operator="lessThan">
      <formula>0</formula>
    </cfRule>
  </conditionalFormatting>
  <conditionalFormatting sqref="O420">
    <cfRule type="cellIs" dxfId="2575" priority="182" operator="lessThan">
      <formula>0</formula>
    </cfRule>
  </conditionalFormatting>
  <conditionalFormatting sqref="O421">
    <cfRule type="cellIs" dxfId="2574" priority="181" operator="lessThan">
      <formula>0</formula>
    </cfRule>
  </conditionalFormatting>
  <conditionalFormatting sqref="O421">
    <cfRule type="cellIs" dxfId="2573" priority="180" operator="lessThan">
      <formula>0</formula>
    </cfRule>
  </conditionalFormatting>
  <conditionalFormatting sqref="O423">
    <cfRule type="cellIs" dxfId="2572" priority="179" operator="lessThan">
      <formula>0</formula>
    </cfRule>
  </conditionalFormatting>
  <conditionalFormatting sqref="O423">
    <cfRule type="cellIs" dxfId="2571" priority="178" operator="lessThan">
      <formula>0</formula>
    </cfRule>
  </conditionalFormatting>
  <conditionalFormatting sqref="O423">
    <cfRule type="cellIs" dxfId="2570" priority="177" operator="lessThan">
      <formula>0</formula>
    </cfRule>
  </conditionalFormatting>
  <conditionalFormatting sqref="O423">
    <cfRule type="cellIs" dxfId="2569" priority="176" operator="lessThan">
      <formula>0</formula>
    </cfRule>
  </conditionalFormatting>
  <conditionalFormatting sqref="O423">
    <cfRule type="cellIs" dxfId="2568" priority="175" operator="lessThan">
      <formula>0</formula>
    </cfRule>
  </conditionalFormatting>
  <conditionalFormatting sqref="O423">
    <cfRule type="cellIs" dxfId="2567" priority="174" operator="lessThan">
      <formula>0</formula>
    </cfRule>
  </conditionalFormatting>
  <conditionalFormatting sqref="O423">
    <cfRule type="cellIs" dxfId="2566" priority="173" operator="lessThan">
      <formula>0</formula>
    </cfRule>
  </conditionalFormatting>
  <conditionalFormatting sqref="O423">
    <cfRule type="cellIs" dxfId="2565" priority="172" operator="lessThan">
      <formula>0</formula>
    </cfRule>
  </conditionalFormatting>
  <conditionalFormatting sqref="O426">
    <cfRule type="cellIs" dxfId="2564" priority="171" operator="lessThan">
      <formula>0</formula>
    </cfRule>
  </conditionalFormatting>
  <conditionalFormatting sqref="O427">
    <cfRule type="cellIs" dxfId="2563" priority="170" operator="lessThan">
      <formula>0</formula>
    </cfRule>
  </conditionalFormatting>
  <conditionalFormatting sqref="O427">
    <cfRule type="cellIs" dxfId="2562" priority="169" operator="lessThan">
      <formula>0</formula>
    </cfRule>
  </conditionalFormatting>
  <conditionalFormatting sqref="O429">
    <cfRule type="cellIs" dxfId="2561" priority="168" operator="lessThan">
      <formula>0</formula>
    </cfRule>
  </conditionalFormatting>
  <conditionalFormatting sqref="O429">
    <cfRule type="cellIs" dxfId="2560" priority="167" operator="lessThan">
      <formula>0</formula>
    </cfRule>
  </conditionalFormatting>
  <conditionalFormatting sqref="O429">
    <cfRule type="cellIs" dxfId="2559" priority="166" operator="lessThan">
      <formula>0</formula>
    </cfRule>
  </conditionalFormatting>
  <conditionalFormatting sqref="O429">
    <cfRule type="cellIs" dxfId="2558" priority="165" operator="lessThan">
      <formula>0</formula>
    </cfRule>
  </conditionalFormatting>
  <conditionalFormatting sqref="O429">
    <cfRule type="cellIs" dxfId="2557" priority="164" operator="lessThan">
      <formula>0</formula>
    </cfRule>
  </conditionalFormatting>
  <conditionalFormatting sqref="O429">
    <cfRule type="cellIs" dxfId="2556" priority="163" operator="lessThan">
      <formula>0</formula>
    </cfRule>
  </conditionalFormatting>
  <conditionalFormatting sqref="O429">
    <cfRule type="cellIs" dxfId="2555" priority="162" operator="lessThan">
      <formula>0</formula>
    </cfRule>
  </conditionalFormatting>
  <conditionalFormatting sqref="O429">
    <cfRule type="cellIs" dxfId="2554" priority="161" operator="lessThan">
      <formula>0</formula>
    </cfRule>
  </conditionalFormatting>
  <conditionalFormatting sqref="O432">
    <cfRule type="cellIs" dxfId="2553" priority="160" operator="lessThan">
      <formula>0</formula>
    </cfRule>
  </conditionalFormatting>
  <conditionalFormatting sqref="O435">
    <cfRule type="cellIs" dxfId="2552" priority="159" operator="lessThan">
      <formula>0</formula>
    </cfRule>
  </conditionalFormatting>
  <conditionalFormatting sqref="O435">
    <cfRule type="cellIs" dxfId="2551" priority="158" operator="lessThan">
      <formula>0</formula>
    </cfRule>
  </conditionalFormatting>
  <conditionalFormatting sqref="O435">
    <cfRule type="cellIs" dxfId="2550" priority="157" operator="lessThan">
      <formula>0</formula>
    </cfRule>
  </conditionalFormatting>
  <conditionalFormatting sqref="O435">
    <cfRule type="cellIs" dxfId="2549" priority="156" operator="lessThan">
      <formula>0</formula>
    </cfRule>
  </conditionalFormatting>
  <conditionalFormatting sqref="O435">
    <cfRule type="cellIs" dxfId="2548" priority="155" operator="lessThan">
      <formula>0</formula>
    </cfRule>
  </conditionalFormatting>
  <conditionalFormatting sqref="O435">
    <cfRule type="cellIs" dxfId="2547" priority="154" operator="lessThan">
      <formula>0</formula>
    </cfRule>
  </conditionalFormatting>
  <conditionalFormatting sqref="O435">
    <cfRule type="cellIs" dxfId="2546" priority="153" operator="lessThan">
      <formula>0</formula>
    </cfRule>
  </conditionalFormatting>
  <conditionalFormatting sqref="O435">
    <cfRule type="cellIs" dxfId="2545" priority="152" operator="lessThan">
      <formula>0</formula>
    </cfRule>
  </conditionalFormatting>
  <conditionalFormatting sqref="O438">
    <cfRule type="cellIs" dxfId="2544" priority="151" operator="lessThan">
      <formula>0</formula>
    </cfRule>
  </conditionalFormatting>
  <conditionalFormatting sqref="O439">
    <cfRule type="cellIs" dxfId="2543" priority="150" operator="lessThan">
      <formula>0</formula>
    </cfRule>
  </conditionalFormatting>
  <conditionalFormatting sqref="O439">
    <cfRule type="cellIs" dxfId="2542" priority="149" operator="lessThan">
      <formula>0</formula>
    </cfRule>
  </conditionalFormatting>
  <conditionalFormatting sqref="O441">
    <cfRule type="cellIs" dxfId="2541" priority="148" operator="lessThan">
      <formula>0</formula>
    </cfRule>
  </conditionalFormatting>
  <conditionalFormatting sqref="O441">
    <cfRule type="cellIs" dxfId="2540" priority="147" operator="lessThan">
      <formula>0</formula>
    </cfRule>
  </conditionalFormatting>
  <conditionalFormatting sqref="O441">
    <cfRule type="cellIs" dxfId="2539" priority="146" operator="lessThan">
      <formula>0</formula>
    </cfRule>
  </conditionalFormatting>
  <conditionalFormatting sqref="O441">
    <cfRule type="cellIs" dxfId="2538" priority="145" operator="lessThan">
      <formula>0</formula>
    </cfRule>
  </conditionalFormatting>
  <conditionalFormatting sqref="O441">
    <cfRule type="cellIs" dxfId="2537" priority="144" operator="lessThan">
      <formula>0</formula>
    </cfRule>
  </conditionalFormatting>
  <conditionalFormatting sqref="O441">
    <cfRule type="cellIs" dxfId="2536" priority="143" operator="lessThan">
      <formula>0</formula>
    </cfRule>
  </conditionalFormatting>
  <conditionalFormatting sqref="O441">
    <cfRule type="cellIs" dxfId="2535" priority="142" operator="lessThan">
      <formula>0</formula>
    </cfRule>
  </conditionalFormatting>
  <conditionalFormatting sqref="O441">
    <cfRule type="cellIs" dxfId="2534" priority="141" operator="lessThan">
      <formula>0</formula>
    </cfRule>
  </conditionalFormatting>
  <conditionalFormatting sqref="O444">
    <cfRule type="cellIs" dxfId="2533" priority="140" operator="lessThan">
      <formula>0</formula>
    </cfRule>
  </conditionalFormatting>
  <conditionalFormatting sqref="O445">
    <cfRule type="cellIs" dxfId="2532" priority="139" operator="lessThan">
      <formula>0</formula>
    </cfRule>
  </conditionalFormatting>
  <conditionalFormatting sqref="O445">
    <cfRule type="cellIs" dxfId="2531" priority="138" operator="lessThan">
      <formula>0</formula>
    </cfRule>
  </conditionalFormatting>
  <conditionalFormatting sqref="O448">
    <cfRule type="cellIs" dxfId="2530" priority="137" operator="lessThan">
      <formula>0</formula>
    </cfRule>
  </conditionalFormatting>
  <conditionalFormatting sqref="O448">
    <cfRule type="cellIs" dxfId="2529" priority="136" operator="lessThan">
      <formula>0</formula>
    </cfRule>
  </conditionalFormatting>
  <conditionalFormatting sqref="O448">
    <cfRule type="cellIs" dxfId="2528" priority="135" operator="lessThan">
      <formula>0</formula>
    </cfRule>
  </conditionalFormatting>
  <conditionalFormatting sqref="O448">
    <cfRule type="cellIs" dxfId="2527" priority="134" operator="lessThan">
      <formula>0</formula>
    </cfRule>
  </conditionalFormatting>
  <conditionalFormatting sqref="O448">
    <cfRule type="cellIs" dxfId="2526" priority="133" operator="lessThan">
      <formula>0</formula>
    </cfRule>
  </conditionalFormatting>
  <conditionalFormatting sqref="O448">
    <cfRule type="cellIs" dxfId="2525" priority="132" operator="lessThan">
      <formula>0</formula>
    </cfRule>
  </conditionalFormatting>
  <conditionalFormatting sqref="O448">
    <cfRule type="cellIs" dxfId="2524" priority="131" operator="lessThan">
      <formula>0</formula>
    </cfRule>
  </conditionalFormatting>
  <conditionalFormatting sqref="O448">
    <cfRule type="cellIs" dxfId="2523" priority="130" operator="lessThan">
      <formula>0</formula>
    </cfRule>
  </conditionalFormatting>
  <conditionalFormatting sqref="O451">
    <cfRule type="cellIs" dxfId="2522" priority="129" operator="lessThan">
      <formula>0</formula>
    </cfRule>
  </conditionalFormatting>
  <conditionalFormatting sqref="O452">
    <cfRule type="cellIs" dxfId="2521" priority="128" operator="lessThan">
      <formula>0</formula>
    </cfRule>
  </conditionalFormatting>
  <conditionalFormatting sqref="O452">
    <cfRule type="cellIs" dxfId="2520" priority="127" operator="lessThan">
      <formula>0</formula>
    </cfRule>
  </conditionalFormatting>
  <conditionalFormatting sqref="O454">
    <cfRule type="cellIs" dxfId="2519" priority="126" operator="lessThan">
      <formula>0</formula>
    </cfRule>
  </conditionalFormatting>
  <conditionalFormatting sqref="O454">
    <cfRule type="cellIs" dxfId="2518" priority="125" operator="lessThan">
      <formula>0</formula>
    </cfRule>
  </conditionalFormatting>
  <conditionalFormatting sqref="O454">
    <cfRule type="cellIs" dxfId="2517" priority="124" operator="lessThan">
      <formula>0</formula>
    </cfRule>
  </conditionalFormatting>
  <conditionalFormatting sqref="O454">
    <cfRule type="cellIs" dxfId="2516" priority="123" operator="lessThan">
      <formula>0</formula>
    </cfRule>
  </conditionalFormatting>
  <conditionalFormatting sqref="O454">
    <cfRule type="cellIs" dxfId="2515" priority="122" operator="lessThan">
      <formula>0</formula>
    </cfRule>
  </conditionalFormatting>
  <conditionalFormatting sqref="O454">
    <cfRule type="cellIs" dxfId="2514" priority="121" operator="lessThan">
      <formula>0</formula>
    </cfRule>
  </conditionalFormatting>
  <conditionalFormatting sqref="O454">
    <cfRule type="cellIs" dxfId="2513" priority="120" operator="lessThan">
      <formula>0</formula>
    </cfRule>
  </conditionalFormatting>
  <conditionalFormatting sqref="O454">
    <cfRule type="cellIs" dxfId="2512" priority="119" operator="lessThan">
      <formula>0</formula>
    </cfRule>
  </conditionalFormatting>
  <conditionalFormatting sqref="O457">
    <cfRule type="cellIs" dxfId="2511" priority="118" operator="lessThan">
      <formula>0</formula>
    </cfRule>
  </conditionalFormatting>
  <conditionalFormatting sqref="O458">
    <cfRule type="cellIs" dxfId="2510" priority="117" operator="lessThan">
      <formula>0</formula>
    </cfRule>
  </conditionalFormatting>
  <conditionalFormatting sqref="O458">
    <cfRule type="cellIs" dxfId="2509" priority="116" operator="lessThan">
      <formula>0</formula>
    </cfRule>
  </conditionalFormatting>
  <conditionalFormatting sqref="O461:O464">
    <cfRule type="cellIs" dxfId="2508" priority="115" operator="lessThan">
      <formula>0</formula>
    </cfRule>
  </conditionalFormatting>
  <conditionalFormatting sqref="O461:O464">
    <cfRule type="expression" dxfId="2507" priority="113">
      <formula>O461/N461&gt;1</formula>
    </cfRule>
    <cfRule type="expression" dxfId="2506" priority="114">
      <formula>O461/N461&lt;1</formula>
    </cfRule>
  </conditionalFormatting>
  <conditionalFormatting sqref="O552 O560 O575 O589">
    <cfRule type="expression" dxfId="2505" priority="111">
      <formula>O552/#REF!&gt;1</formula>
    </cfRule>
    <cfRule type="expression" dxfId="2504" priority="112">
      <formula>O552/#REF!&lt;1</formula>
    </cfRule>
  </conditionalFormatting>
  <conditionalFormatting sqref="O512">
    <cfRule type="cellIs" dxfId="2503" priority="110" operator="lessThan">
      <formula>0</formula>
    </cfRule>
  </conditionalFormatting>
  <conditionalFormatting sqref="O512">
    <cfRule type="expression" dxfId="2502" priority="108">
      <formula>O512/N512&gt;1</formula>
    </cfRule>
    <cfRule type="expression" dxfId="2501" priority="109">
      <formula>O512/N512&lt;1</formula>
    </cfRule>
  </conditionalFormatting>
  <conditionalFormatting sqref="O596">
    <cfRule type="cellIs" dxfId="2500" priority="107" operator="lessThan">
      <formula>0</formula>
    </cfRule>
  </conditionalFormatting>
  <conditionalFormatting sqref="O600">
    <cfRule type="cellIs" dxfId="2499" priority="106" operator="lessThan">
      <formula>0</formula>
    </cfRule>
  </conditionalFormatting>
  <conditionalFormatting sqref="O600">
    <cfRule type="cellIs" dxfId="2498" priority="105" operator="lessThan">
      <formula>0</formula>
    </cfRule>
  </conditionalFormatting>
  <conditionalFormatting sqref="O710">
    <cfRule type="cellIs" dxfId="2497" priority="104" operator="lessThan">
      <formula>0</formula>
    </cfRule>
  </conditionalFormatting>
  <conditionalFormatting sqref="O654 O651 O648:O649 O632:O634">
    <cfRule type="expression" dxfId="2496" priority="91">
      <formula>O632/N632&gt;1</formula>
    </cfRule>
    <cfRule type="expression" dxfId="2495" priority="92">
      <formula>O632/N632&lt;1</formula>
    </cfRule>
  </conditionalFormatting>
  <conditionalFormatting sqref="O507:O510">
    <cfRule type="cellIs" dxfId="2494" priority="103" operator="lessThan">
      <formula>0</formula>
    </cfRule>
  </conditionalFormatting>
  <conditionalFormatting sqref="O507:O510">
    <cfRule type="expression" dxfId="2493" priority="101">
      <formula>O507/N507&gt;1</formula>
    </cfRule>
    <cfRule type="expression" dxfId="2492" priority="102">
      <formula>O507/N507&lt;1</formula>
    </cfRule>
  </conditionalFormatting>
  <conditionalFormatting sqref="O588 O574 O559 O551">
    <cfRule type="cellIs" dxfId="2491" priority="100" operator="lessThan">
      <formula>0</formula>
    </cfRule>
  </conditionalFormatting>
  <conditionalFormatting sqref="O584:O587 O570:O573 O555:O558 O547:O550">
    <cfRule type="cellIs" dxfId="2490" priority="99" operator="lessThan">
      <formula>0</formula>
    </cfRule>
  </conditionalFormatting>
  <conditionalFormatting sqref="O584:O587 O570:O573 O555:O558 O547:O550">
    <cfRule type="expression" dxfId="2489" priority="97">
      <formula>O547/N547&gt;1</formula>
    </cfRule>
    <cfRule type="expression" dxfId="2488" priority="98">
      <formula>O547/N547&lt;1</formula>
    </cfRule>
  </conditionalFormatting>
  <conditionalFormatting sqref="O588 O574 O559 O551">
    <cfRule type="cellIs" dxfId="2487" priority="96" operator="lessThan">
      <formula>0</formula>
    </cfRule>
  </conditionalFormatting>
  <conditionalFormatting sqref="O588 O574 O559 O551">
    <cfRule type="expression" dxfId="2486" priority="94">
      <formula>O551/N551&gt;1</formula>
    </cfRule>
    <cfRule type="expression" dxfId="2485" priority="95">
      <formula>O551/N551&lt;1</formula>
    </cfRule>
  </conditionalFormatting>
  <conditionalFormatting sqref="O654 O651 O648:O649 O632:O634">
    <cfRule type="cellIs" dxfId="2484" priority="93" operator="lessThan">
      <formula>0</formula>
    </cfRule>
  </conditionalFormatting>
  <conditionalFormatting sqref="O504">
    <cfRule type="expression" dxfId="2483" priority="288">
      <formula>O504/#REF!&gt;1</formula>
    </cfRule>
    <cfRule type="expression" dxfId="2482" priority="289">
      <formula>O504/#REF!&lt;1</formula>
    </cfRule>
  </conditionalFormatting>
  <conditionalFormatting sqref="O465">
    <cfRule type="cellIs" dxfId="2481" priority="90" operator="lessThan">
      <formula>0</formula>
    </cfRule>
  </conditionalFormatting>
  <conditionalFormatting sqref="O465">
    <cfRule type="expression" dxfId="2480" priority="88">
      <formula>O465/N465&gt;1</formula>
    </cfRule>
    <cfRule type="expression" dxfId="2479" priority="89">
      <formula>O465/N465&lt;1</formula>
    </cfRule>
  </conditionalFormatting>
  <conditionalFormatting sqref="O511">
    <cfRule type="cellIs" dxfId="2478" priority="87" operator="lessThan">
      <formula>0</formula>
    </cfRule>
  </conditionalFormatting>
  <conditionalFormatting sqref="O511">
    <cfRule type="expression" dxfId="2477" priority="85">
      <formula>O511/N511&gt;1</formula>
    </cfRule>
    <cfRule type="expression" dxfId="2476" priority="86">
      <formula>O511/N511&lt;1</formula>
    </cfRule>
  </conditionalFormatting>
  <conditionalFormatting sqref="O568">
    <cfRule type="cellIs" dxfId="2475" priority="75" operator="lessThan">
      <formula>0</formula>
    </cfRule>
  </conditionalFormatting>
  <conditionalFormatting sqref="O603">
    <cfRule type="expression" dxfId="2474" priority="49">
      <formula>O603/N603&gt;1</formula>
    </cfRule>
    <cfRule type="expression" dxfId="2473" priority="50">
      <formula>O603/N603&lt;1</formula>
    </cfRule>
  </conditionalFormatting>
  <conditionalFormatting sqref="O552">
    <cfRule type="cellIs" dxfId="2472" priority="72" operator="lessThan">
      <formula>0</formula>
    </cfRule>
  </conditionalFormatting>
  <conditionalFormatting sqref="O552">
    <cfRule type="expression" dxfId="2471" priority="70">
      <formula>O552/N552&gt;1</formula>
    </cfRule>
    <cfRule type="expression" dxfId="2470" priority="71">
      <formula>O552/N552&lt;1</formula>
    </cfRule>
  </conditionalFormatting>
  <conditionalFormatting sqref="O560">
    <cfRule type="cellIs" dxfId="2469" priority="69" operator="lessThan">
      <formula>0</formula>
    </cfRule>
  </conditionalFormatting>
  <conditionalFormatting sqref="O560">
    <cfRule type="expression" dxfId="2468" priority="67">
      <formula>O560/N560&gt;1</formula>
    </cfRule>
    <cfRule type="expression" dxfId="2467" priority="68">
      <formula>O560/N560&lt;1</formula>
    </cfRule>
  </conditionalFormatting>
  <conditionalFormatting sqref="O575">
    <cfRule type="cellIs" dxfId="2466" priority="66" operator="lessThan">
      <formula>0</formula>
    </cfRule>
  </conditionalFormatting>
  <conditionalFormatting sqref="O575">
    <cfRule type="expression" dxfId="2465" priority="64">
      <formula>O575/N575&gt;1</formula>
    </cfRule>
    <cfRule type="expression" dxfId="2464" priority="65">
      <formula>O575/N575&lt;1</formula>
    </cfRule>
  </conditionalFormatting>
  <conditionalFormatting sqref="O589">
    <cfRule type="cellIs" dxfId="2463" priority="63" operator="lessThan">
      <formula>0</formula>
    </cfRule>
  </conditionalFormatting>
  <conditionalFormatting sqref="O589">
    <cfRule type="expression" dxfId="2462" priority="61">
      <formula>O589/N589&gt;1</formula>
    </cfRule>
    <cfRule type="expression" dxfId="2461" priority="62">
      <formula>O589/N589&lt;1</formula>
    </cfRule>
  </conditionalFormatting>
  <conditionalFormatting sqref="O521">
    <cfRule type="cellIs" dxfId="2460" priority="84" operator="lessThan">
      <formula>0</formula>
    </cfRule>
  </conditionalFormatting>
  <conditionalFormatting sqref="O521">
    <cfRule type="expression" dxfId="2459" priority="82">
      <formula>O521/N521&gt;1</formula>
    </cfRule>
    <cfRule type="expression" dxfId="2458" priority="83">
      <formula>O521/N521&lt;1</formula>
    </cfRule>
  </conditionalFormatting>
  <conditionalFormatting sqref="O529">
    <cfRule type="cellIs" dxfId="2457" priority="81" operator="lessThan">
      <formula>0</formula>
    </cfRule>
  </conditionalFormatting>
  <conditionalFormatting sqref="O529">
    <cfRule type="expression" dxfId="2456" priority="79">
      <formula>O529/N529&gt;1</formula>
    </cfRule>
    <cfRule type="expression" dxfId="2455" priority="80">
      <formula>O529/N529&lt;1</formula>
    </cfRule>
  </conditionalFormatting>
  <conditionalFormatting sqref="O582">
    <cfRule type="expression" dxfId="2454" priority="58">
      <formula>O582/N582&gt;1</formula>
    </cfRule>
    <cfRule type="expression" dxfId="2453" priority="59">
      <formula>O582/N582&lt;1</formula>
    </cfRule>
  </conditionalFormatting>
  <conditionalFormatting sqref="O537">
    <cfRule type="cellIs" dxfId="2452" priority="78" operator="lessThan">
      <formula>0</formula>
    </cfRule>
  </conditionalFormatting>
  <conditionalFormatting sqref="O537">
    <cfRule type="expression" dxfId="2451" priority="76">
      <formula>O537/N537&gt;1</formula>
    </cfRule>
    <cfRule type="expression" dxfId="2450" priority="77">
      <formula>O537/N537&lt;1</formula>
    </cfRule>
  </conditionalFormatting>
  <conditionalFormatting sqref="O642:O645 B636:O637">
    <cfRule type="cellIs" dxfId="2449" priority="57" operator="lessThan">
      <formula>0</formula>
    </cfRule>
  </conditionalFormatting>
  <conditionalFormatting sqref="O568">
    <cfRule type="expression" dxfId="2448" priority="73">
      <formula>O568/N568&gt;1</formula>
    </cfRule>
    <cfRule type="expression" dxfId="2447" priority="74">
      <formula>O568/N568&lt;1</formula>
    </cfRule>
  </conditionalFormatting>
  <conditionalFormatting sqref="O597">
    <cfRule type="cellIs" dxfId="2446" priority="56" operator="lessThan">
      <formula>0</formula>
    </cfRule>
  </conditionalFormatting>
  <conditionalFormatting sqref="O608">
    <cfRule type="expression" dxfId="2445" priority="44">
      <formula>O608/N608&gt;1</formula>
    </cfRule>
    <cfRule type="expression" dxfId="2444" priority="45">
      <formula>O608/N608&lt;1</formula>
    </cfRule>
  </conditionalFormatting>
  <conditionalFormatting sqref="O582">
    <cfRule type="cellIs" dxfId="2443" priority="60" operator="lessThan">
      <formula>0</formula>
    </cfRule>
  </conditionalFormatting>
  <conditionalFormatting sqref="O597">
    <cfRule type="expression" dxfId="2442" priority="54">
      <formula>O597/N597&gt;1</formula>
    </cfRule>
    <cfRule type="expression" dxfId="2441" priority="55">
      <formula>O597/N597&lt;1</formula>
    </cfRule>
  </conditionalFormatting>
  <conditionalFormatting sqref="O676:O679">
    <cfRule type="cellIs" dxfId="2440" priority="43" operator="lessThan">
      <formula>0</formula>
    </cfRule>
  </conditionalFormatting>
  <conditionalFormatting sqref="O678">
    <cfRule type="cellIs" dxfId="2439" priority="42" operator="lessThan">
      <formula>0</formula>
    </cfRule>
  </conditionalFormatting>
  <conditionalFormatting sqref="O680:O683">
    <cfRule type="cellIs" dxfId="2438" priority="41" operator="lessThan">
      <formula>0</formula>
    </cfRule>
  </conditionalFormatting>
  <conditionalFormatting sqref="O682">
    <cfRule type="cellIs" dxfId="2437" priority="40" operator="lessThan">
      <formula>0</formula>
    </cfRule>
  </conditionalFormatting>
  <conditionalFormatting sqref="O684:O687">
    <cfRule type="cellIs" dxfId="2436" priority="39" operator="lessThan">
      <formula>0</formula>
    </cfRule>
  </conditionalFormatting>
  <conditionalFormatting sqref="O686">
    <cfRule type="cellIs" dxfId="2435" priority="38" operator="lessThan">
      <formula>0</formula>
    </cfRule>
  </conditionalFormatting>
  <conditionalFormatting sqref="O688:O691">
    <cfRule type="cellIs" dxfId="2434" priority="37" operator="lessThan">
      <formula>0</formula>
    </cfRule>
  </conditionalFormatting>
  <conditionalFormatting sqref="O690">
    <cfRule type="cellIs" dxfId="2433" priority="36" operator="lessThan">
      <formula>0</formula>
    </cfRule>
  </conditionalFormatting>
  <conditionalFormatting sqref="O692:O693 O695">
    <cfRule type="cellIs" dxfId="2432" priority="35" operator="lessThan">
      <formula>0</formula>
    </cfRule>
  </conditionalFormatting>
  <conditionalFormatting sqref="O696:O699">
    <cfRule type="cellIs" dxfId="2431" priority="34" operator="lessThan">
      <formula>0</formula>
    </cfRule>
  </conditionalFormatting>
  <conditionalFormatting sqref="O698">
    <cfRule type="cellIs" dxfId="2430" priority="33" operator="lessThan">
      <formula>0</formula>
    </cfRule>
  </conditionalFormatting>
  <conditionalFormatting sqref="O700:O703">
    <cfRule type="cellIs" dxfId="2429" priority="32" operator="lessThan">
      <formula>0</formula>
    </cfRule>
  </conditionalFormatting>
  <conditionalFormatting sqref="O702">
    <cfRule type="cellIs" dxfId="2428" priority="31" operator="lessThan">
      <formula>0</formula>
    </cfRule>
  </conditionalFormatting>
  <conditionalFormatting sqref="O704:O707">
    <cfRule type="cellIs" dxfId="2427" priority="30" operator="lessThan">
      <formula>0</formula>
    </cfRule>
  </conditionalFormatting>
  <conditionalFormatting sqref="O706">
    <cfRule type="cellIs" dxfId="2426" priority="29" operator="lessThan">
      <formula>0</formula>
    </cfRule>
  </conditionalFormatting>
  <conditionalFormatting sqref="O712:O715">
    <cfRule type="cellIs" dxfId="2425" priority="28" operator="lessThan">
      <formula>0</formula>
    </cfRule>
  </conditionalFormatting>
  <conditionalFormatting sqref="O714">
    <cfRule type="cellIs" dxfId="2424" priority="27" operator="lessThan">
      <formula>0</formula>
    </cfRule>
  </conditionalFormatting>
  <conditionalFormatting sqref="O716:O719">
    <cfRule type="cellIs" dxfId="2423" priority="26" operator="lessThan">
      <formula>0</formula>
    </cfRule>
  </conditionalFormatting>
  <conditionalFormatting sqref="O718">
    <cfRule type="cellIs" dxfId="2422" priority="25" operator="lessThan">
      <formula>0</formula>
    </cfRule>
  </conditionalFormatting>
  <conditionalFormatting sqref="O466">
    <cfRule type="cellIs" dxfId="2421" priority="24" operator="lessThan">
      <formula>0</formula>
    </cfRule>
  </conditionalFormatting>
  <conditionalFormatting sqref="O505">
    <cfRule type="cellIs" dxfId="2420" priority="23" operator="lessThan">
      <formula>0</formula>
    </cfRule>
  </conditionalFormatting>
  <conditionalFormatting sqref="O513">
    <cfRule type="cellIs" dxfId="2419" priority="22" operator="lessThan">
      <formula>0</formula>
    </cfRule>
  </conditionalFormatting>
  <conditionalFormatting sqref="O522">
    <cfRule type="cellIs" dxfId="2418" priority="21" operator="lessThan">
      <formula>0</formula>
    </cfRule>
  </conditionalFormatting>
  <conditionalFormatting sqref="O530">
    <cfRule type="cellIs" dxfId="2417" priority="20" operator="lessThan">
      <formula>0</formula>
    </cfRule>
  </conditionalFormatting>
  <conditionalFormatting sqref="O538">
    <cfRule type="cellIs" dxfId="2416" priority="19" operator="lessThan">
      <formula>0</formula>
    </cfRule>
  </conditionalFormatting>
  <conditionalFormatting sqref="O553">
    <cfRule type="cellIs" dxfId="2415" priority="18" operator="lessThan">
      <formula>0</formula>
    </cfRule>
  </conditionalFormatting>
  <conditionalFormatting sqref="O561">
    <cfRule type="cellIs" dxfId="2414" priority="17" operator="lessThan">
      <formula>0</formula>
    </cfRule>
  </conditionalFormatting>
  <conditionalFormatting sqref="O590">
    <cfRule type="cellIs" dxfId="2413" priority="16" operator="lessThan">
      <formula>0</formula>
    </cfRule>
  </conditionalFormatting>
  <conditionalFormatting sqref="B492:N496">
    <cfRule type="cellIs" dxfId="2412" priority="292" operator="lessThan">
      <formula>0</formula>
    </cfRule>
  </conditionalFormatting>
  <conditionalFormatting sqref="B492:N496">
    <cfRule type="expression" dxfId="2411" priority="290">
      <formula>B492/A492&gt;1</formula>
    </cfRule>
    <cfRule type="expression" dxfId="2410" priority="291">
      <formula>B492/A492&lt;1</formula>
    </cfRule>
  </conditionalFormatting>
  <conditionalFormatting sqref="O492:O496">
    <cfRule type="cellIs" dxfId="2409" priority="15" operator="lessThan">
      <formula>0</formula>
    </cfRule>
  </conditionalFormatting>
  <conditionalFormatting sqref="O492:O496">
    <cfRule type="expression" dxfId="2408" priority="13">
      <formula>O492/N492&gt;1</formula>
    </cfRule>
    <cfRule type="expression" dxfId="2407" priority="14">
      <formula>O492/N492&lt;1</formula>
    </cfRule>
  </conditionalFormatting>
  <conditionalFormatting sqref="B720:N723">
    <cfRule type="cellIs" dxfId="2406" priority="12" operator="lessThan">
      <formula>0</formula>
    </cfRule>
  </conditionalFormatting>
  <conditionalFormatting sqref="I722:N722 P720:Q723">
    <cfRule type="cellIs" dxfId="2405" priority="11" operator="lessThan">
      <formula>0</formula>
    </cfRule>
  </conditionalFormatting>
  <conditionalFormatting sqref="O720:O723">
    <cfRule type="cellIs" dxfId="2404" priority="10" operator="lessThan">
      <formula>0</formula>
    </cfRule>
  </conditionalFormatting>
  <conditionalFormatting sqref="O722">
    <cfRule type="cellIs" dxfId="2403" priority="9" operator="lessThan">
      <formula>0</formula>
    </cfRule>
  </conditionalFormatting>
  <conditionalFormatting sqref="P655:P658">
    <cfRule type="cellIs" dxfId="2402" priority="8" operator="lessThan">
      <formula>0</formula>
    </cfRule>
  </conditionalFormatting>
  <conditionalFormatting sqref="P638:Q638 Q639:Q640">
    <cfRule type="cellIs" dxfId="2401" priority="7" operator="lessThan">
      <formula>0</formula>
    </cfRule>
  </conditionalFormatting>
  <conditionalFormatting sqref="B638">
    <cfRule type="cellIs" dxfId="2400" priority="6" operator="lessThan">
      <formula>0</formula>
    </cfRule>
  </conditionalFormatting>
  <conditionalFormatting sqref="P639:P640">
    <cfRule type="cellIs" dxfId="2399" priority="5" operator="lessThan">
      <formula>0</formula>
    </cfRule>
  </conditionalFormatting>
  <conditionalFormatting sqref="B639:O640">
    <cfRule type="expression" dxfId="2398" priority="3">
      <formula>B639/A639&gt;1</formula>
    </cfRule>
    <cfRule type="expression" dxfId="2397" priority="4">
      <formula>B639/A639&lt;1</formula>
    </cfRule>
  </conditionalFormatting>
  <conditionalFormatting sqref="B639:O640">
    <cfRule type="cellIs" dxfId="2396" priority="2" operator="lessThan">
      <formula>0</formula>
    </cfRule>
  </conditionalFormatting>
  <conditionalFormatting sqref="O357:O360">
    <cfRule type="cellIs" dxfId="2395"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J670" zoomScaleNormal="100" workbookViewId="0">
      <selection activeCell="P655" sqref="P65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2004</v>
      </c>
      <c r="C2" t="s">
        <v>1429</v>
      </c>
      <c r="D2" t="s">
        <v>1430</v>
      </c>
      <c r="E2" t="s">
        <v>1431</v>
      </c>
      <c r="F2" t="s">
        <v>1432</v>
      </c>
      <c r="G2" t="s">
        <v>1433</v>
      </c>
      <c r="H2" t="s">
        <v>1434</v>
      </c>
      <c r="I2" t="s">
        <v>1435</v>
      </c>
      <c r="J2" t="s">
        <v>1436</v>
      </c>
      <c r="K2" t="s">
        <v>1437</v>
      </c>
      <c r="L2" t="s">
        <v>1438</v>
      </c>
      <c r="M2" t="s">
        <v>1439</v>
      </c>
      <c r="N2" t="s">
        <v>1440</v>
      </c>
      <c r="O2" t="s">
        <v>1441</v>
      </c>
      <c r="P2" t="s">
        <v>1442</v>
      </c>
      <c r="Q2" t="s">
        <v>1443</v>
      </c>
      <c r="R2" t="s">
        <v>1444</v>
      </c>
      <c r="S2" t="s">
        <v>1445</v>
      </c>
      <c r="T2" t="s">
        <v>1446</v>
      </c>
      <c r="U2" t="s">
        <v>1447</v>
      </c>
      <c r="V2" t="s">
        <v>1448</v>
      </c>
      <c r="W2" t="s">
        <v>1449</v>
      </c>
      <c r="X2" t="s">
        <v>1450</v>
      </c>
      <c r="Y2" t="s">
        <v>1451</v>
      </c>
      <c r="Z2" t="s">
        <v>1452</v>
      </c>
      <c r="AA2" t="s">
        <v>1453</v>
      </c>
      <c r="AB2" t="s">
        <v>1454</v>
      </c>
      <c r="AC2" t="s">
        <v>1455</v>
      </c>
      <c r="AD2" t="s">
        <v>1456</v>
      </c>
      <c r="AE2" t="s">
        <v>1457</v>
      </c>
      <c r="AF2" t="s">
        <v>1458</v>
      </c>
      <c r="AG2" t="s">
        <v>1459</v>
      </c>
      <c r="AH2" t="s">
        <v>1460</v>
      </c>
      <c r="AI2" t="s">
        <v>1461</v>
      </c>
      <c r="AJ2" t="s">
        <v>1462</v>
      </c>
      <c r="AK2" t="s">
        <v>1463</v>
      </c>
      <c r="AL2" t="s">
        <v>1464</v>
      </c>
      <c r="AM2" t="s">
        <v>1465</v>
      </c>
      <c r="AN2" t="s">
        <v>1466</v>
      </c>
      <c r="AO2" t="s">
        <v>1467</v>
      </c>
      <c r="AP2" t="s">
        <v>1468</v>
      </c>
      <c r="AQ2" t="s">
        <v>1469</v>
      </c>
      <c r="AR2" t="s">
        <v>1470</v>
      </c>
      <c r="AS2" t="s">
        <v>1471</v>
      </c>
      <c r="AT2" t="s">
        <v>1472</v>
      </c>
      <c r="AU2" t="s">
        <v>1473</v>
      </c>
      <c r="AV2" t="s">
        <v>1474</v>
      </c>
      <c r="AW2" t="s">
        <v>1475</v>
      </c>
      <c r="AX2" t="s">
        <v>1476</v>
      </c>
      <c r="AY2" t="s">
        <v>1477</v>
      </c>
      <c r="AZ2" t="s">
        <v>1478</v>
      </c>
      <c r="BA2" t="s">
        <v>1479</v>
      </c>
      <c r="BB2" t="s">
        <v>1480</v>
      </c>
      <c r="BC2" t="s">
        <v>1481</v>
      </c>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25">
      <c r="A6" t="s">
        <v>777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25">
      <c r="A7" t="s">
        <v>778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25">
      <c r="A8" t="s">
        <v>1484</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25">
      <c r="A9" t="s">
        <v>1485</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25">
      <c r="A10" t="s">
        <v>779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25">
      <c r="A11" t="s">
        <v>1486</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25">
      <c r="A12" t="s">
        <v>1487</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25">
      <c r="A13" t="s">
        <v>1488</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25">
      <c r="A14" t="s">
        <v>1489</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25">
      <c r="A15" t="s">
        <v>780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25">
      <c r="A16" t="s">
        <v>1490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1491</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1484</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25">
      <c r="A19" t="s">
        <v>1492</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1493</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25">
      <c r="A21" t="s">
        <v>1494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25">
      <c r="A22" t="s">
        <v>1495</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25">
      <c r="A23" t="s">
        <v>1496</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25">
      <c r="A24" t="s">
        <v>1497</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25">
      <c r="A25" t="s">
        <v>1498</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25">
      <c r="A26" t="s">
        <v>1499</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1500</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1501</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1502</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25">
      <c r="A30" t="s">
        <v>781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25">
      <c r="A31" t="s">
        <v>1503</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25">
      <c r="A32" t="s">
        <v>782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25">
      <c r="A33" t="s">
        <v>1504</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25">
      <c r="A34" t="s">
        <v>1505</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25">
      <c r="A35" t="s">
        <v>1506</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25">
      <c r="A36" t="s">
        <v>1507</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25">
      <c r="A37" t="s">
        <v>1508</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25">
      <c r="A38" t="s">
        <v>783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25">
      <c r="A39" t="s">
        <v>784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25">
      <c r="A40" t="s">
        <v>1509</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1510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785</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25">
      <c r="A43" t="s">
        <v>786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25">
      <c r="A44" t="s">
        <v>1484</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25">
      <c r="A45" t="s">
        <v>1511</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25">
      <c r="A46" t="s">
        <v>787</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25">
      <c r="A47" t="s">
        <v>1484</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25">
      <c r="A48" t="s">
        <v>1512</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25">
      <c r="A49" t="s">
        <v>788</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25">
      <c r="A50" t="s">
        <v>1513</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25">
      <c r="A51" t="s">
        <v>1512</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25">
      <c r="A52" t="s">
        <v>1514</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25">
      <c r="A53" t="s">
        <v>1515</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1516</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1517</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1518</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25">
      <c r="A57" t="s">
        <v>1519</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25">
      <c r="A58" t="s">
        <v>1520</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25">
      <c r="A59" t="s">
        <v>1521</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25">
      <c r="A60" t="s">
        <v>789</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25">
      <c r="A61" t="s">
        <v>1522</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25">
      <c r="A63" t="s">
        <v>1513</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1512</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25">
      <c r="A65" t="s">
        <v>1514</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1523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25">
      <c r="A67" t="s">
        <v>1524</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25">
      <c r="A68" t="s">
        <v>1525</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25">
      <c r="A69" t="s">
        <v>1526</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25">
      <c r="A70" t="s">
        <v>1527</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25">
      <c r="A71" t="s">
        <v>1528</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25">
      <c r="A72" t="s">
        <v>1529</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25">
      <c r="A73" t="s">
        <v>791</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25">
      <c r="A74" t="s">
        <v>792</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25">
      <c r="A75" t="s">
        <v>1530</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1531</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25">
      <c r="A77" t="s">
        <v>1532</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25">
      <c r="A78" t="s">
        <v>1533</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25">
      <c r="A79" t="s">
        <v>1534</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25">
      <c r="A80" t="s">
        <v>1535</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25">
      <c r="A81" t="s">
        <v>1536</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25">
      <c r="A82" t="s">
        <v>1537</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25">
      <c r="A83" t="s">
        <v>1538</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25">
      <c r="A84" t="s">
        <v>1539</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25">
      <c r="A85" t="s">
        <v>1540</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25">
      <c r="A86" t="s">
        <v>793</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25">
      <c r="A87" t="s">
        <v>1541</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25">
      <c r="A88" t="s">
        <v>1542</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25">
      <c r="A89" t="s">
        <v>1543</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25">
      <c r="A90" t="s">
        <v>1544</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1545</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25">
      <c r="A92" t="s">
        <v>1546</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25">
      <c r="A93" t="s">
        <v>1547</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25">
      <c r="A94" t="s">
        <v>794</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25">
      <c r="A95" t="s">
        <v>1548</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25">
      <c r="A96" t="s">
        <v>1549</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25">
      <c r="A97" t="s">
        <v>1550</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25">
      <c r="A98" t="s">
        <v>1666</v>
      </c>
      <c r="B98" t="s">
        <v>2005</v>
      </c>
      <c r="C98" t="s">
        <v>1667</v>
      </c>
      <c r="D98" t="s">
        <v>1668</v>
      </c>
      <c r="E98" t="s">
        <v>1669</v>
      </c>
      <c r="F98" t="s">
        <v>1670</v>
      </c>
      <c r="G98" t="s">
        <v>1671</v>
      </c>
      <c r="H98" t="s">
        <v>1672</v>
      </c>
      <c r="I98" t="s">
        <v>1673</v>
      </c>
      <c r="J98" t="s">
        <v>1674</v>
      </c>
      <c r="K98" t="s">
        <v>1675</v>
      </c>
      <c r="L98" t="s">
        <v>1676</v>
      </c>
      <c r="M98" t="s">
        <v>1677</v>
      </c>
      <c r="N98" t="s">
        <v>1678</v>
      </c>
      <c r="O98" t="s">
        <v>1679</v>
      </c>
      <c r="P98" t="s">
        <v>1680</v>
      </c>
      <c r="Q98" t="s">
        <v>1681</v>
      </c>
      <c r="R98" t="s">
        <v>1682</v>
      </c>
      <c r="S98" t="s">
        <v>1683</v>
      </c>
      <c r="T98" t="s">
        <v>1684</v>
      </c>
      <c r="U98" t="s">
        <v>1685</v>
      </c>
      <c r="V98" t="s">
        <v>1686</v>
      </c>
      <c r="W98" t="s">
        <v>1687</v>
      </c>
      <c r="X98" t="s">
        <v>1688</v>
      </c>
      <c r="Y98" t="s">
        <v>1689</v>
      </c>
      <c r="Z98" t="s">
        <v>1690</v>
      </c>
      <c r="AA98" t="s">
        <v>1691</v>
      </c>
      <c r="AB98" t="s">
        <v>1692</v>
      </c>
      <c r="AC98" t="s">
        <v>1693</v>
      </c>
      <c r="AD98" t="s">
        <v>1694</v>
      </c>
      <c r="AE98" t="s">
        <v>1695</v>
      </c>
      <c r="AF98" t="s">
        <v>1696</v>
      </c>
      <c r="AG98" t="s">
        <v>1697</v>
      </c>
      <c r="AH98" t="s">
        <v>1698</v>
      </c>
      <c r="AI98" t="s">
        <v>1699</v>
      </c>
      <c r="AJ98" t="s">
        <v>1700</v>
      </c>
      <c r="AK98" t="s">
        <v>1701</v>
      </c>
      <c r="AL98" t="s">
        <v>1702</v>
      </c>
      <c r="AM98" t="s">
        <v>1703</v>
      </c>
      <c r="AN98" t="s">
        <v>1704</v>
      </c>
      <c r="AO98" t="s">
        <v>1705</v>
      </c>
      <c r="AP98" t="s">
        <v>1706</v>
      </c>
      <c r="AQ98" t="s">
        <v>1707</v>
      </c>
      <c r="AR98" t="s">
        <v>1708</v>
      </c>
      <c r="AS98" t="s">
        <v>1709</v>
      </c>
      <c r="AT98" t="s">
        <v>1710</v>
      </c>
      <c r="AU98" t="s">
        <v>1711</v>
      </c>
      <c r="AV98" t="s">
        <v>1712</v>
      </c>
      <c r="AW98" t="s">
        <v>1713</v>
      </c>
      <c r="AX98" t="s">
        <v>1714</v>
      </c>
      <c r="AY98" t="s">
        <v>1715</v>
      </c>
      <c r="AZ98" t="s">
        <v>1716</v>
      </c>
      <c r="BA98" t="s">
        <v>1717</v>
      </c>
      <c r="BB98" t="s">
        <v>1718</v>
      </c>
      <c r="BC98" t="s">
        <v>1719</v>
      </c>
      <c r="BD98"/>
      <c r="BE98"/>
      <c r="BF98"/>
      <c r="BG98"/>
      <c r="BH98"/>
      <c r="BI98"/>
      <c r="BJ98"/>
      <c r="BK98"/>
      <c r="BL98"/>
      <c r="BM98"/>
      <c r="BN98"/>
      <c r="BO98"/>
      <c r="BP98"/>
      <c r="BQ98"/>
      <c r="BR98"/>
      <c r="BS98"/>
      <c r="BT98"/>
    </row>
    <row r="99" spans="1:72" x14ac:dyDescent="0.25">
      <c r="A99" t="s">
        <v>1720</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t="s">
        <v>1721</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t="s">
        <v>1722</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2004</v>
      </c>
      <c r="C128" t="s">
        <v>1429</v>
      </c>
      <c r="D128" t="s">
        <v>1551</v>
      </c>
      <c r="E128" t="s">
        <v>1431</v>
      </c>
      <c r="F128" t="s">
        <v>1432</v>
      </c>
      <c r="G128" t="s">
        <v>1433</v>
      </c>
      <c r="H128" t="s">
        <v>1552</v>
      </c>
      <c r="I128" t="s">
        <v>1435</v>
      </c>
      <c r="J128" t="s">
        <v>1436</v>
      </c>
      <c r="K128" t="s">
        <v>1437</v>
      </c>
      <c r="L128" t="s">
        <v>1553</v>
      </c>
      <c r="M128" t="s">
        <v>1439</v>
      </c>
      <c r="N128" t="s">
        <v>1440</v>
      </c>
      <c r="O128" t="s">
        <v>1441</v>
      </c>
      <c r="P128" t="s">
        <v>1554</v>
      </c>
      <c r="Q128" t="s">
        <v>1443</v>
      </c>
      <c r="R128" t="s">
        <v>1444</v>
      </c>
      <c r="S128" t="s">
        <v>1445</v>
      </c>
      <c r="T128" t="s">
        <v>1555</v>
      </c>
      <c r="U128" t="s">
        <v>1447</v>
      </c>
      <c r="V128" t="s">
        <v>1448</v>
      </c>
      <c r="W128" t="s">
        <v>1449</v>
      </c>
      <c r="X128" t="s">
        <v>1556</v>
      </c>
      <c r="Y128" t="s">
        <v>1451</v>
      </c>
      <c r="Z128" t="s">
        <v>1452</v>
      </c>
      <c r="AA128" t="s">
        <v>1453</v>
      </c>
      <c r="AB128" t="s">
        <v>1557</v>
      </c>
      <c r="AC128" t="s">
        <v>1455</v>
      </c>
      <c r="AD128" t="s">
        <v>1456</v>
      </c>
      <c r="AE128" t="s">
        <v>1457</v>
      </c>
      <c r="AF128" t="s">
        <v>1558</v>
      </c>
      <c r="AG128" t="s">
        <v>1459</v>
      </c>
      <c r="AH128" t="s">
        <v>1460</v>
      </c>
      <c r="AI128" t="s">
        <v>1461</v>
      </c>
      <c r="AJ128" t="s">
        <v>1559</v>
      </c>
      <c r="AK128" t="s">
        <v>1463</v>
      </c>
      <c r="AL128" t="s">
        <v>1464</v>
      </c>
      <c r="AM128" t="s">
        <v>1465</v>
      </c>
      <c r="AN128" t="s">
        <v>1560</v>
      </c>
      <c r="AO128" t="s">
        <v>1467</v>
      </c>
      <c r="AP128" t="s">
        <v>1468</v>
      </c>
      <c r="AQ128" t="s">
        <v>1469</v>
      </c>
      <c r="AR128" t="s">
        <v>1561</v>
      </c>
      <c r="AS128" t="s">
        <v>1471</v>
      </c>
      <c r="AT128" t="s">
        <v>1472</v>
      </c>
      <c r="AU128" t="s">
        <v>1473</v>
      </c>
      <c r="AV128" t="s">
        <v>1562</v>
      </c>
      <c r="AW128" t="s">
        <v>1475</v>
      </c>
      <c r="AX128" t="s">
        <v>1476</v>
      </c>
      <c r="AY128" t="s">
        <v>1477</v>
      </c>
      <c r="AZ128" t="s">
        <v>1563</v>
      </c>
      <c r="BA128" t="s">
        <v>1479</v>
      </c>
      <c r="BB128" t="s">
        <v>1480</v>
      </c>
      <c r="BC128" t="s">
        <v>1481</v>
      </c>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25">
      <c r="A132" t="s">
        <v>1566</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25">
      <c r="A133" t="s">
        <v>857</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25">
      <c r="A134" t="s">
        <v>858</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25">
      <c r="A135" t="s">
        <v>1567</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25">
      <c r="A136" t="s">
        <v>775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25">
      <c r="A137" t="s">
        <v>859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25">
      <c r="A140" t="s">
        <v>861</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25">
      <c r="A141" t="s">
        <v>862</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25">
      <c r="A142" t="s">
        <v>863</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25">
      <c r="A144" t="s">
        <v>1569</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25">
      <c r="A145" t="s">
        <v>865</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25">
      <c r="A146" t="s">
        <v>866</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25">
      <c r="A147" t="s">
        <v>1570</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25">
      <c r="A148" t="s">
        <v>1571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25">
      <c r="A149" t="s">
        <v>1572</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25">
      <c r="A150" t="s">
        <v>867</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25">
      <c r="A151" t="s">
        <v>868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25">
      <c r="A152" t="s">
        <v>1573</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25">
      <c r="A153" t="s">
        <v>1574</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25">
      <c r="A154" t="s">
        <v>1575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1576</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25">
      <c r="A156" t="s">
        <v>1577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1578</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1579</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25">
      <c r="A159" t="s">
        <v>1580</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1581</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1583</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1584</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1585</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1586</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25">
      <c r="A166" t="s">
        <v>1587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2003</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25">
      <c r="A168" t="s">
        <v>2006</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25">
      <c r="A169" t="s">
        <v>1588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2007</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2008</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25">
      <c r="A172" t="s">
        <v>1589</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25">
      <c r="A173" t="s">
        <v>1590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25">
      <c r="A174" t="s">
        <v>1666</v>
      </c>
      <c r="B174" t="s">
        <v>2005</v>
      </c>
      <c r="C174" t="s">
        <v>1667</v>
      </c>
      <c r="D174" t="s">
        <v>1668</v>
      </c>
      <c r="E174" t="s">
        <v>1669</v>
      </c>
      <c r="F174" t="s">
        <v>1670</v>
      </c>
      <c r="G174" t="s">
        <v>1671</v>
      </c>
      <c r="H174" t="s">
        <v>1672</v>
      </c>
      <c r="I174" t="s">
        <v>1673</v>
      </c>
      <c r="J174" t="s">
        <v>1674</v>
      </c>
      <c r="K174" t="s">
        <v>1675</v>
      </c>
      <c r="L174" t="s">
        <v>1676</v>
      </c>
      <c r="M174" t="s">
        <v>1677</v>
      </c>
      <c r="N174" t="s">
        <v>1678</v>
      </c>
      <c r="O174" t="s">
        <v>1679</v>
      </c>
      <c r="P174" t="s">
        <v>1680</v>
      </c>
      <c r="Q174" t="s">
        <v>1681</v>
      </c>
      <c r="R174" t="s">
        <v>1682</v>
      </c>
      <c r="S174" t="s">
        <v>1683</v>
      </c>
      <c r="T174" t="s">
        <v>1684</v>
      </c>
      <c r="U174" t="s">
        <v>1685</v>
      </c>
      <c r="V174" t="s">
        <v>1686</v>
      </c>
      <c r="W174" t="s">
        <v>1687</v>
      </c>
      <c r="X174" t="s">
        <v>1688</v>
      </c>
      <c r="Y174" t="s">
        <v>1689</v>
      </c>
      <c r="Z174" t="s">
        <v>1690</v>
      </c>
      <c r="AA174" t="s">
        <v>1691</v>
      </c>
      <c r="AB174" t="s">
        <v>1692</v>
      </c>
      <c r="AC174" t="s">
        <v>1693</v>
      </c>
      <c r="AD174" t="s">
        <v>1694</v>
      </c>
      <c r="AE174" t="s">
        <v>1695</v>
      </c>
      <c r="AF174" t="s">
        <v>1696</v>
      </c>
      <c r="AG174" t="s">
        <v>1697</v>
      </c>
      <c r="AH174" t="s">
        <v>1698</v>
      </c>
      <c r="AI174" t="s">
        <v>1699</v>
      </c>
      <c r="AJ174" t="s">
        <v>1700</v>
      </c>
      <c r="AK174" t="s">
        <v>1701</v>
      </c>
      <c r="AL174" t="s">
        <v>1702</v>
      </c>
      <c r="AM174" t="s">
        <v>1703</v>
      </c>
      <c r="AN174" t="s">
        <v>1704</v>
      </c>
      <c r="AO174" t="s">
        <v>1705</v>
      </c>
      <c r="AP174" t="s">
        <v>1706</v>
      </c>
      <c r="AQ174" t="s">
        <v>1707</v>
      </c>
      <c r="AR174" t="s">
        <v>1708</v>
      </c>
      <c r="AS174" t="s">
        <v>1709</v>
      </c>
      <c r="AT174" t="s">
        <v>1710</v>
      </c>
      <c r="AU174" t="s">
        <v>1711</v>
      </c>
      <c r="AV174" t="s">
        <v>1712</v>
      </c>
      <c r="AW174" t="s">
        <v>1713</v>
      </c>
      <c r="AX174" t="s">
        <v>1714</v>
      </c>
      <c r="AY174" t="s">
        <v>1715</v>
      </c>
      <c r="AZ174" t="s">
        <v>1716</v>
      </c>
      <c r="BA174" t="s">
        <v>1717</v>
      </c>
      <c r="BB174" t="s">
        <v>1718</v>
      </c>
      <c r="BC174" t="s">
        <v>1719</v>
      </c>
      <c r="BD174"/>
      <c r="BE174"/>
      <c r="BF174"/>
      <c r="BG174"/>
      <c r="BH174"/>
      <c r="BI174"/>
      <c r="BJ174"/>
      <c r="BK174"/>
      <c r="BL174"/>
      <c r="BM174"/>
      <c r="BN174"/>
      <c r="BO174"/>
      <c r="BP174"/>
      <c r="BQ174"/>
      <c r="BR174"/>
      <c r="BS174"/>
      <c r="BT174"/>
    </row>
    <row r="175" spans="1:72" x14ac:dyDescent="0.25">
      <c r="A175" t="s">
        <v>1720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1721</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t="s">
        <v>1722</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2004</v>
      </c>
      <c r="C219" t="s">
        <v>1429</v>
      </c>
      <c r="D219" t="s">
        <v>1430</v>
      </c>
      <c r="E219" t="s">
        <v>1431</v>
      </c>
      <c r="F219" t="s">
        <v>1432</v>
      </c>
      <c r="G219" t="s">
        <v>1433</v>
      </c>
      <c r="H219" t="s">
        <v>1434</v>
      </c>
      <c r="I219" t="s">
        <v>1435</v>
      </c>
      <c r="J219" t="s">
        <v>1436</v>
      </c>
      <c r="K219" t="s">
        <v>1437</v>
      </c>
      <c r="L219" t="s">
        <v>1438</v>
      </c>
      <c r="M219" t="s">
        <v>1439</v>
      </c>
      <c r="N219" t="s">
        <v>1440</v>
      </c>
      <c r="O219" t="s">
        <v>1441</v>
      </c>
      <c r="P219" t="s">
        <v>1442</v>
      </c>
      <c r="Q219" t="s">
        <v>1443</v>
      </c>
      <c r="R219" t="s">
        <v>1444</v>
      </c>
      <c r="S219" t="s">
        <v>1445</v>
      </c>
      <c r="T219" t="s">
        <v>1446</v>
      </c>
      <c r="U219" t="s">
        <v>1447</v>
      </c>
      <c r="V219" t="s">
        <v>1448</v>
      </c>
      <c r="W219" t="s">
        <v>1449</v>
      </c>
      <c r="X219" t="s">
        <v>1450</v>
      </c>
      <c r="Y219" t="s">
        <v>1451</v>
      </c>
      <c r="Z219" t="s">
        <v>1452</v>
      </c>
      <c r="AA219" t="s">
        <v>1453</v>
      </c>
      <c r="AB219" t="s">
        <v>1454</v>
      </c>
      <c r="AC219" t="s">
        <v>1455</v>
      </c>
      <c r="AD219" t="s">
        <v>1456</v>
      </c>
      <c r="AE219" t="s">
        <v>1457</v>
      </c>
      <c r="AF219" t="s">
        <v>1458</v>
      </c>
      <c r="AG219" t="s">
        <v>1459</v>
      </c>
      <c r="AH219" t="s">
        <v>1460</v>
      </c>
      <c r="AI219" t="s">
        <v>1461</v>
      </c>
      <c r="AJ219" t="s">
        <v>1462</v>
      </c>
      <c r="AK219" t="s">
        <v>1463</v>
      </c>
      <c r="AL219" t="s">
        <v>1464</v>
      </c>
      <c r="AM219" t="s">
        <v>1465</v>
      </c>
      <c r="AN219" t="s">
        <v>1466</v>
      </c>
      <c r="AO219" t="s">
        <v>1467</v>
      </c>
      <c r="AP219" t="s">
        <v>1468</v>
      </c>
      <c r="AQ219" t="s">
        <v>1469</v>
      </c>
      <c r="AR219" t="s">
        <v>1470</v>
      </c>
      <c r="AS219" t="s">
        <v>1471</v>
      </c>
      <c r="AT219" t="s">
        <v>1472</v>
      </c>
      <c r="AU219" t="s">
        <v>1473</v>
      </c>
      <c r="AV219" t="s">
        <v>1474</v>
      </c>
      <c r="AW219" t="s">
        <v>1475</v>
      </c>
      <c r="AX219" t="s">
        <v>1476</v>
      </c>
      <c r="AY219" t="s">
        <v>1477</v>
      </c>
      <c r="AZ219" t="s">
        <v>1478</v>
      </c>
      <c r="BA219" t="s">
        <v>1479</v>
      </c>
      <c r="BB219" t="s">
        <v>1480</v>
      </c>
      <c r="BC21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25">
      <c r="A222" t="s">
        <v>869</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25">
      <c r="A223" t="s">
        <v>1593</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25">
      <c r="A224" t="s">
        <v>1594</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25">
      <c r="A225" t="s">
        <v>870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25">
      <c r="A226" t="s">
        <v>1595</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25">
      <c r="A227" t="s">
        <v>1596</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1597</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25">
      <c r="A229" t="s">
        <v>1598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25">
      <c r="A230" t="s">
        <v>1599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25">
      <c r="A231" t="s">
        <v>1600</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25">
      <c r="A232" t="s">
        <v>1601</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25">
      <c r="A233" t="s">
        <v>1602</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25">
      <c r="A234" t="s">
        <v>1603</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1604</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25">
      <c r="A236" t="s">
        <v>1605</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25">
      <c r="A237" t="s">
        <v>1606</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1607</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1608</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1567</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858</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867</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25">
      <c r="A243" t="s">
        <v>868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25">
      <c r="A244" t="s">
        <v>1609</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25">
      <c r="A245" t="s">
        <v>1610</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25">
      <c r="A246" t="s">
        <v>1611</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1613</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25">
      <c r="A249" t="s">
        <v>1614</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25">
      <c r="A250" t="s">
        <v>1615</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1617</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25">
      <c r="A253" t="s">
        <v>1618</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25">
      <c r="A254" t="s">
        <v>1619</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25">
      <c r="A255" t="s">
        <v>1620</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25">
      <c r="A256" t="s">
        <v>1621</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25">
      <c r="A257" t="s">
        <v>871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1623</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25">
      <c r="A260" t="s">
        <v>1624</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25">
      <c r="A261" t="s">
        <v>1625</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1626</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25">
      <c r="A263" t="s">
        <v>1627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25">
      <c r="A264" t="s">
        <v>1628</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25">
      <c r="A265" t="s">
        <v>1629</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25">
      <c r="A266" t="s">
        <v>1630</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25">
      <c r="A267" t="s">
        <v>1631</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25">
      <c r="A268" t="s">
        <v>1632</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25">
      <c r="A269" t="s">
        <v>1633</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872</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25">
      <c r="A271" t="s">
        <v>1630</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25">
      <c r="A272" t="s">
        <v>1631</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25">
      <c r="A273" t="s">
        <v>1633</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1634</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25">
      <c r="A275" t="s">
        <v>1635</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25">
      <c r="A276" t="s">
        <v>1636</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25">
      <c r="A277" t="s">
        <v>873</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25">
      <c r="A278" t="s">
        <v>1637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1638</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25">
      <c r="A280" t="s">
        <v>1639</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25">
      <c r="A281" t="s">
        <v>1640</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1641</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25">
      <c r="A283" t="s">
        <v>1642</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25">
      <c r="A284" t="s">
        <v>1643</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25">
      <c r="A285" t="s">
        <v>1644</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25">
      <c r="A286" t="s">
        <v>1645</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25">
      <c r="A287" t="s">
        <v>1646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25">
      <c r="A288" t="s">
        <v>1647</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1648</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25">
      <c r="A290" t="s">
        <v>1649</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25">
      <c r="A291" t="s">
        <v>1650</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2009</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25">
      <c r="A293" t="s">
        <v>1651</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25">
      <c r="A294" t="s">
        <v>1652</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25">
      <c r="A295" t="s">
        <v>1653</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25">
      <c r="A296" t="s">
        <v>1654</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25">
      <c r="A297" t="s">
        <v>1655</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25">
      <c r="A298" t="s">
        <v>1656</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25">
      <c r="A299" t="s">
        <v>1657</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25">
      <c r="A300" t="s">
        <v>1658</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25">
      <c r="A301" t="s">
        <v>1659</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25">
      <c r="A302" t="s">
        <v>1660</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25">
      <c r="A303" t="s">
        <v>874</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25">
      <c r="A304" t="s">
        <v>875</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25">
      <c r="A305" t="s">
        <v>1661</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25">
      <c r="A306" t="s">
        <v>1662</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25">
      <c r="A307" t="s">
        <v>1663</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25">
      <c r="A308" t="s">
        <v>1664</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25">
      <c r="A309" t="s">
        <v>1665</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25">
      <c r="A310" t="s">
        <v>1666</v>
      </c>
      <c r="B310" t="s">
        <v>2005</v>
      </c>
      <c r="C310" t="s">
        <v>1667</v>
      </c>
      <c r="D310" t="s">
        <v>1668</v>
      </c>
      <c r="E310" t="s">
        <v>1669</v>
      </c>
      <c r="F310" t="s">
        <v>1670</v>
      </c>
      <c r="G310" t="s">
        <v>1671</v>
      </c>
      <c r="H310" t="s">
        <v>1672</v>
      </c>
      <c r="I310" t="s">
        <v>1673</v>
      </c>
      <c r="J310" t="s">
        <v>1674</v>
      </c>
      <c r="K310" t="s">
        <v>1675</v>
      </c>
      <c r="L310" t="s">
        <v>1676</v>
      </c>
      <c r="M310" t="s">
        <v>1677</v>
      </c>
      <c r="N310" t="s">
        <v>1678</v>
      </c>
      <c r="O310" t="s">
        <v>1679</v>
      </c>
      <c r="P310" t="s">
        <v>1680</v>
      </c>
      <c r="Q310" t="s">
        <v>1681</v>
      </c>
      <c r="R310" t="s">
        <v>1682</v>
      </c>
      <c r="S310" t="s">
        <v>1683</v>
      </c>
      <c r="T310" t="s">
        <v>1684</v>
      </c>
      <c r="U310" t="s">
        <v>1685</v>
      </c>
      <c r="V310" t="s">
        <v>1686</v>
      </c>
      <c r="W310" t="s">
        <v>1687</v>
      </c>
      <c r="X310" t="s">
        <v>1688</v>
      </c>
      <c r="Y310" t="s">
        <v>1689</v>
      </c>
      <c r="Z310" t="s">
        <v>1690</v>
      </c>
      <c r="AA310" t="s">
        <v>1691</v>
      </c>
      <c r="AB310" t="s">
        <v>1692</v>
      </c>
      <c r="AC310" t="s">
        <v>1693</v>
      </c>
      <c r="AD310" t="s">
        <v>1694</v>
      </c>
      <c r="AE310" t="s">
        <v>1695</v>
      </c>
      <c r="AF310" t="s">
        <v>1696</v>
      </c>
      <c r="AG310" t="s">
        <v>1697</v>
      </c>
      <c r="AH310" t="s">
        <v>1698</v>
      </c>
      <c r="AI310" t="s">
        <v>1699</v>
      </c>
      <c r="AJ310" t="s">
        <v>1700</v>
      </c>
      <c r="AK310" t="s">
        <v>1701</v>
      </c>
      <c r="AL310" t="s">
        <v>1702</v>
      </c>
      <c r="AM310" t="s">
        <v>1703</v>
      </c>
      <c r="AN310" t="s">
        <v>1704</v>
      </c>
      <c r="AO310" t="s">
        <v>1705</v>
      </c>
      <c r="AP310" t="s">
        <v>1706</v>
      </c>
      <c r="AQ310" t="s">
        <v>1707</v>
      </c>
      <c r="AR310" t="s">
        <v>1708</v>
      </c>
      <c r="AS310" t="s">
        <v>1709</v>
      </c>
      <c r="AT310" t="s">
        <v>1710</v>
      </c>
      <c r="AU310" t="s">
        <v>1711</v>
      </c>
      <c r="AV310" t="s">
        <v>1712</v>
      </c>
      <c r="AW310" t="s">
        <v>1713</v>
      </c>
      <c r="AX310" t="s">
        <v>1714</v>
      </c>
      <c r="AY310" t="s">
        <v>1715</v>
      </c>
      <c r="AZ310" t="s">
        <v>1716</v>
      </c>
      <c r="BA310" t="s">
        <v>1717</v>
      </c>
      <c r="BB310" t="s">
        <v>1718</v>
      </c>
      <c r="BC310" t="s">
        <v>1719</v>
      </c>
    </row>
    <row r="311" spans="1:55" x14ac:dyDescent="0.25">
      <c r="A311" t="s">
        <v>1720</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t="s">
        <v>1721</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t="s">
        <v>1722</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87"/>
      <c r="P349" s="6"/>
      <c r="Q349" s="3"/>
    </row>
    <row r="350" spans="1:53" x14ac:dyDescent="0.25">
      <c r="B350" s="208" t="s">
        <v>776</v>
      </c>
      <c r="C350" s="208"/>
      <c r="D350" s="208"/>
      <c r="E350" s="208"/>
      <c r="F350" s="208"/>
      <c r="G350" s="208"/>
      <c r="H350" s="208"/>
      <c r="I350" s="208"/>
      <c r="J350" s="208"/>
      <c r="K350" s="208"/>
      <c r="L350" s="208"/>
      <c r="M350" s="208"/>
      <c r="N350" s="208"/>
      <c r="O350" s="208"/>
      <c r="P350" s="6"/>
      <c r="Q350" s="3"/>
    </row>
    <row r="351" spans="1:53" x14ac:dyDescent="0.25">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25">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25">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25">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25">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1424</v>
      </c>
    </row>
    <row r="356" spans="2:17" x14ac:dyDescent="0.25">
      <c r="B356" s="208" t="s">
        <v>777</v>
      </c>
      <c r="C356" s="208"/>
      <c r="D356" s="208"/>
      <c r="E356" s="208"/>
      <c r="F356" s="208"/>
      <c r="G356" s="208"/>
      <c r="H356" s="208"/>
      <c r="I356" s="208"/>
      <c r="J356" s="208"/>
      <c r="K356" s="208"/>
      <c r="L356" s="208"/>
      <c r="M356" s="208"/>
      <c r="N356" s="208"/>
      <c r="O356" s="208"/>
      <c r="P356" s="6"/>
      <c r="Q356" s="3"/>
    </row>
    <row r="357" spans="2:17" x14ac:dyDescent="0.25">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25">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25">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25">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25">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1424</v>
      </c>
    </row>
    <row r="362" spans="2:17" x14ac:dyDescent="0.25">
      <c r="B362" s="208" t="s">
        <v>778</v>
      </c>
      <c r="C362" s="208"/>
      <c r="D362" s="208"/>
      <c r="E362" s="208"/>
      <c r="F362" s="208"/>
      <c r="G362" s="208"/>
      <c r="H362" s="208"/>
      <c r="I362" s="208"/>
      <c r="J362" s="208"/>
      <c r="K362" s="208"/>
      <c r="L362" s="208"/>
      <c r="M362" s="208"/>
      <c r="N362" s="208"/>
      <c r="O362" s="208"/>
      <c r="P362" s="6"/>
      <c r="Q362" s="3"/>
    </row>
    <row r="363" spans="2:17" x14ac:dyDescent="0.25">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25">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25">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25">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25">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1424</v>
      </c>
    </row>
    <row r="368" spans="2:17" x14ac:dyDescent="0.25">
      <c r="B368" s="208" t="s">
        <v>779</v>
      </c>
      <c r="C368" s="208"/>
      <c r="D368" s="208"/>
      <c r="E368" s="208"/>
      <c r="F368" s="208"/>
      <c r="G368" s="208"/>
      <c r="H368" s="208"/>
      <c r="I368" s="208"/>
      <c r="J368" s="208"/>
      <c r="K368" s="208"/>
      <c r="L368" s="208"/>
      <c r="M368" s="208"/>
      <c r="N368" s="208"/>
      <c r="O368" s="208"/>
      <c r="P368" s="6"/>
      <c r="Q368" s="3"/>
    </row>
    <row r="369" spans="1:17" x14ac:dyDescent="0.25">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25">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25">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25">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25">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209"/>
      <c r="P374" s="6"/>
      <c r="Q374" s="3"/>
    </row>
    <row r="375" spans="1:17" x14ac:dyDescent="0.25">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25">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25">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25">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25">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1424</v>
      </c>
    </row>
    <row r="380" spans="1:17" x14ac:dyDescent="0.25">
      <c r="B380" s="208" t="s">
        <v>781</v>
      </c>
      <c r="C380" s="208"/>
      <c r="D380" s="208"/>
      <c r="E380" s="208"/>
      <c r="F380" s="208"/>
      <c r="G380" s="208"/>
      <c r="H380" s="208"/>
      <c r="I380" s="208"/>
      <c r="J380" s="208"/>
      <c r="K380" s="208"/>
      <c r="L380" s="208"/>
      <c r="M380" s="208"/>
      <c r="N380" s="208"/>
      <c r="O380" s="208"/>
      <c r="P380" s="6"/>
      <c r="Q380" s="3"/>
    </row>
    <row r="381" spans="1:17" x14ac:dyDescent="0.25">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25">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25">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25">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25">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1424</v>
      </c>
    </row>
    <row r="386" spans="1:17" x14ac:dyDescent="0.25">
      <c r="B386" s="208" t="s">
        <v>782</v>
      </c>
      <c r="C386" s="208"/>
      <c r="D386" s="208"/>
      <c r="E386" s="208"/>
      <c r="F386" s="208"/>
      <c r="G386" s="208"/>
      <c r="H386" s="208"/>
      <c r="I386" s="208"/>
      <c r="J386" s="208"/>
      <c r="K386" s="208"/>
      <c r="L386" s="208"/>
      <c r="M386" s="208"/>
      <c r="N386" s="208"/>
      <c r="O386" s="208"/>
      <c r="P386" s="6"/>
      <c r="Q386" s="3"/>
    </row>
    <row r="387" spans="1:17" x14ac:dyDescent="0.25">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25">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25">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25">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25">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209"/>
      <c r="P392" s="6"/>
      <c r="Q392" s="3"/>
    </row>
    <row r="393" spans="1:17" x14ac:dyDescent="0.25">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25">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25">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25">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25">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1424</v>
      </c>
    </row>
    <row r="398" spans="1:17" x14ac:dyDescent="0.25">
      <c r="B398" s="187" t="s">
        <v>784</v>
      </c>
      <c r="C398" s="187"/>
      <c r="D398" s="187"/>
      <c r="E398" s="187"/>
      <c r="F398" s="187"/>
      <c r="G398" s="187"/>
      <c r="H398" s="187"/>
      <c r="I398" s="187"/>
      <c r="J398" s="187"/>
      <c r="K398" s="187"/>
      <c r="L398" s="187"/>
      <c r="M398" s="187"/>
      <c r="N398" s="187"/>
      <c r="O398" s="187"/>
      <c r="P398" s="6"/>
      <c r="Q398" s="3"/>
    </row>
    <row r="399" spans="1:17" x14ac:dyDescent="0.25">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25">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25">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25">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25">
      <c r="B403" s="204" t="s">
        <v>1</v>
      </c>
      <c r="C403" s="204"/>
      <c r="D403" s="204"/>
      <c r="E403" s="204"/>
      <c r="F403" s="204"/>
      <c r="G403" s="204"/>
      <c r="H403" s="204"/>
      <c r="I403" s="204"/>
      <c r="J403" s="204"/>
      <c r="K403" s="204"/>
      <c r="L403" s="204"/>
      <c r="M403" s="204"/>
      <c r="N403" s="204"/>
      <c r="O403" s="204"/>
    </row>
    <row r="404" spans="1:17" x14ac:dyDescent="0.25">
      <c r="B404" s="205" t="s">
        <v>786</v>
      </c>
      <c r="C404" s="205"/>
      <c r="D404" s="205"/>
      <c r="E404" s="205"/>
      <c r="F404" s="205"/>
      <c r="G404" s="205"/>
      <c r="H404" s="205"/>
      <c r="I404" s="205"/>
      <c r="J404" s="205"/>
      <c r="K404" s="205"/>
      <c r="L404" s="205"/>
      <c r="M404" s="205"/>
      <c r="N404" s="205"/>
      <c r="O404" s="205"/>
      <c r="P404" s="6"/>
      <c r="Q404" s="3"/>
    </row>
    <row r="405" spans="1:17" x14ac:dyDescent="0.25">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25">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25">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25">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25">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205"/>
      <c r="P410" s="6"/>
      <c r="Q410" s="3"/>
    </row>
    <row r="411" spans="1:17" x14ac:dyDescent="0.25">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25">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25">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25">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25">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1424</v>
      </c>
    </row>
    <row r="416" spans="1:17" x14ac:dyDescent="0.25">
      <c r="B416" s="210" t="s">
        <v>2</v>
      </c>
      <c r="C416" s="210"/>
      <c r="D416" s="210"/>
      <c r="E416" s="210"/>
      <c r="F416" s="210"/>
      <c r="G416" s="210"/>
      <c r="H416" s="210"/>
      <c r="I416" s="210"/>
      <c r="J416" s="210"/>
      <c r="K416" s="210"/>
      <c r="L416" s="210"/>
      <c r="M416" s="210"/>
      <c r="N416" s="210"/>
      <c r="O416" s="210"/>
      <c r="P416" s="6"/>
      <c r="Q416" s="3"/>
    </row>
    <row r="417" spans="2:17" x14ac:dyDescent="0.25">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25">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25">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25">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25">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1424</v>
      </c>
    </row>
    <row r="422" spans="2:17" x14ac:dyDescent="0.25">
      <c r="B422" s="205" t="s">
        <v>3</v>
      </c>
      <c r="C422" s="205"/>
      <c r="D422" s="205"/>
      <c r="E422" s="205"/>
      <c r="F422" s="205"/>
      <c r="G422" s="205"/>
      <c r="H422" s="205"/>
      <c r="I422" s="205"/>
      <c r="J422" s="205"/>
      <c r="K422" s="205"/>
      <c r="L422" s="205"/>
      <c r="M422" s="205"/>
      <c r="N422" s="205"/>
      <c r="O422" s="205"/>
      <c r="P422" s="6"/>
      <c r="Q422" s="3"/>
    </row>
    <row r="423" spans="2:17" x14ac:dyDescent="0.25">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25">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25">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25">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25">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1424</v>
      </c>
    </row>
    <row r="428" spans="2:17" x14ac:dyDescent="0.25">
      <c r="B428" s="205" t="s">
        <v>4</v>
      </c>
      <c r="C428" s="205"/>
      <c r="D428" s="205"/>
      <c r="E428" s="205"/>
      <c r="F428" s="205"/>
      <c r="G428" s="205"/>
      <c r="H428" s="205"/>
      <c r="I428" s="205"/>
      <c r="J428" s="205"/>
      <c r="K428" s="205"/>
      <c r="L428" s="205"/>
      <c r="M428" s="205"/>
      <c r="N428" s="205"/>
      <c r="O428" s="205"/>
      <c r="P428" s="6"/>
      <c r="Q428" s="3"/>
    </row>
    <row r="429" spans="2:17" x14ac:dyDescent="0.25">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25">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25">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25">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25">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25">
      <c r="A434" s="84"/>
      <c r="B434" s="205" t="s">
        <v>791</v>
      </c>
      <c r="C434" s="205"/>
      <c r="D434" s="205"/>
      <c r="E434" s="205"/>
      <c r="F434" s="205"/>
      <c r="G434" s="205"/>
      <c r="H434" s="205"/>
      <c r="I434" s="205"/>
      <c r="J434" s="205"/>
      <c r="K434" s="205"/>
      <c r="L434" s="205"/>
      <c r="M434" s="205"/>
      <c r="N434" s="205"/>
      <c r="O434" s="205"/>
      <c r="P434" s="6"/>
      <c r="Q434" s="3"/>
    </row>
    <row r="435" spans="1:17" x14ac:dyDescent="0.25">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25">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25">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25">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25">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1424</v>
      </c>
    </row>
    <row r="440" spans="1:17" x14ac:dyDescent="0.25">
      <c r="B440" s="204" t="s">
        <v>792</v>
      </c>
      <c r="C440" s="204"/>
      <c r="D440" s="204"/>
      <c r="E440" s="204"/>
      <c r="F440" s="204"/>
      <c r="G440" s="204"/>
      <c r="H440" s="204"/>
      <c r="I440" s="204"/>
      <c r="J440" s="204"/>
      <c r="K440" s="204"/>
      <c r="L440" s="204"/>
      <c r="M440" s="204"/>
      <c r="N440" s="204"/>
      <c r="O440" s="204"/>
      <c r="P440" s="6"/>
      <c r="Q440" s="3"/>
    </row>
    <row r="441" spans="1:17" x14ac:dyDescent="0.25">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25">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25">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25">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25">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1424</v>
      </c>
    </row>
    <row r="446" spans="1:17" x14ac:dyDescent="0.25">
      <c r="B446" s="203" t="s">
        <v>17</v>
      </c>
      <c r="C446" s="203"/>
      <c r="D446" s="203"/>
      <c r="E446" s="203"/>
      <c r="F446" s="203"/>
      <c r="G446" s="203"/>
      <c r="H446" s="203"/>
      <c r="I446" s="203"/>
      <c r="J446" s="203"/>
      <c r="K446" s="203"/>
      <c r="L446" s="203"/>
      <c r="M446" s="203"/>
      <c r="N446" s="203"/>
      <c r="O446" s="203"/>
      <c r="P446" s="6"/>
      <c r="Q446" s="11"/>
    </row>
    <row r="447" spans="1:17" x14ac:dyDescent="0.25">
      <c r="B447" s="207" t="s">
        <v>793</v>
      </c>
      <c r="C447" s="207"/>
      <c r="D447" s="207"/>
      <c r="E447" s="207"/>
      <c r="F447" s="207"/>
      <c r="G447" s="207"/>
      <c r="H447" s="207"/>
      <c r="I447" s="207"/>
      <c r="J447" s="207"/>
      <c r="K447" s="207"/>
      <c r="L447" s="207"/>
      <c r="M447" s="207"/>
      <c r="N447" s="207"/>
      <c r="O447" s="207"/>
    </row>
    <row r="448" spans="1:17" x14ac:dyDescent="0.25">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25">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25">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25">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25">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1424</v>
      </c>
    </row>
    <row r="453" spans="1:18" x14ac:dyDescent="0.25">
      <c r="B453" s="203" t="s">
        <v>794</v>
      </c>
      <c r="C453" s="203"/>
      <c r="D453" s="203"/>
      <c r="E453" s="203"/>
      <c r="F453" s="203"/>
      <c r="G453" s="203"/>
      <c r="H453" s="203"/>
      <c r="I453" s="203"/>
      <c r="J453" s="203"/>
      <c r="K453" s="203"/>
      <c r="L453" s="203"/>
      <c r="M453" s="203"/>
      <c r="N453" s="203"/>
      <c r="O453" s="203"/>
    </row>
    <row r="454" spans="1:18" x14ac:dyDescent="0.25">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25">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25">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25">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25">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1424</v>
      </c>
    </row>
    <row r="459" spans="1:18" x14ac:dyDescent="0.25">
      <c r="B459" s="187" t="s">
        <v>18</v>
      </c>
      <c r="C459" s="187"/>
      <c r="D459" s="187"/>
      <c r="E459" s="187"/>
      <c r="F459" s="187"/>
      <c r="G459" s="187"/>
      <c r="H459" s="187"/>
      <c r="I459" s="187"/>
      <c r="J459" s="187"/>
      <c r="K459" s="187"/>
      <c r="L459" s="187"/>
      <c r="M459" s="187"/>
      <c r="N459" s="187"/>
      <c r="O459" s="187"/>
      <c r="P459" s="6"/>
      <c r="Q459" s="15"/>
    </row>
    <row r="460" spans="1:18" x14ac:dyDescent="0.25">
      <c r="B460" s="187" t="s">
        <v>856</v>
      </c>
      <c r="C460" s="187"/>
      <c r="D460" s="187"/>
      <c r="E460" s="187"/>
      <c r="F460" s="187"/>
      <c r="G460" s="187"/>
      <c r="H460" s="187"/>
      <c r="I460" s="187"/>
      <c r="J460" s="187"/>
      <c r="K460" s="187"/>
      <c r="L460" s="187"/>
      <c r="M460" s="187"/>
      <c r="N460" s="187"/>
      <c r="O460" s="187"/>
      <c r="P460" s="6"/>
      <c r="Q460" s="9"/>
    </row>
    <row r="461" spans="1:18" x14ac:dyDescent="0.25">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25">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25">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25">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25">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25">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25">
      <c r="B467" s="187" t="s">
        <v>775</v>
      </c>
      <c r="C467" s="187"/>
      <c r="D467" s="187"/>
      <c r="E467" s="187"/>
      <c r="F467" s="187"/>
      <c r="G467" s="187"/>
      <c r="H467" s="187"/>
      <c r="I467" s="187"/>
      <c r="J467" s="187"/>
      <c r="K467" s="187"/>
      <c r="L467" s="187"/>
      <c r="M467" s="187"/>
      <c r="N467" s="187"/>
      <c r="O467" s="187"/>
      <c r="P467" s="6"/>
      <c r="Q467" s="9"/>
    </row>
    <row r="468" spans="1:17" x14ac:dyDescent="0.25">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25">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25">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25">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25">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25">
      <c r="B473" s="187" t="s">
        <v>857</v>
      </c>
      <c r="C473" s="187"/>
      <c r="D473" s="187"/>
      <c r="E473" s="187"/>
      <c r="F473" s="187"/>
      <c r="G473" s="187"/>
      <c r="H473" s="187"/>
      <c r="I473" s="187"/>
      <c r="J473" s="187"/>
      <c r="K473" s="187"/>
      <c r="L473" s="187"/>
      <c r="M473" s="187"/>
      <c r="N473" s="187"/>
      <c r="O473" s="187"/>
      <c r="P473" s="6"/>
      <c r="Q473" s="9"/>
    </row>
    <row r="474" spans="1:17" x14ac:dyDescent="0.25">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25">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25">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25">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25">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25">
      <c r="B479" s="187" t="s">
        <v>865</v>
      </c>
      <c r="C479" s="187"/>
      <c r="D479" s="187"/>
      <c r="E479" s="187"/>
      <c r="F479" s="187"/>
      <c r="G479" s="187"/>
      <c r="H479" s="187"/>
      <c r="I479" s="187"/>
      <c r="J479" s="187"/>
      <c r="K479" s="187"/>
      <c r="L479" s="187"/>
      <c r="M479" s="187"/>
      <c r="N479" s="187"/>
      <c r="O479" s="187"/>
      <c r="P479" s="6"/>
      <c r="Q479" s="9"/>
    </row>
    <row r="480" spans="1:17" x14ac:dyDescent="0.25">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25">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25">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25">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25">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25">
      <c r="B485" s="187" t="s">
        <v>866</v>
      </c>
      <c r="C485" s="187"/>
      <c r="D485" s="187"/>
      <c r="E485" s="187"/>
      <c r="F485" s="187"/>
      <c r="G485" s="187"/>
      <c r="H485" s="187"/>
      <c r="I485" s="187"/>
      <c r="J485" s="187"/>
      <c r="K485" s="187"/>
      <c r="L485" s="187"/>
      <c r="M485" s="187"/>
      <c r="N485" s="187"/>
      <c r="O485" s="187"/>
      <c r="P485" s="6"/>
      <c r="Q485" s="9"/>
    </row>
    <row r="486" spans="2:17" x14ac:dyDescent="0.25">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25">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25">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25">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25">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87"/>
      <c r="P491" s="6"/>
      <c r="Q491" s="9"/>
    </row>
    <row r="492" spans="2:17" s="2" customFormat="1" x14ac:dyDescent="0.25">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25">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25">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25">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25">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25">
      <c r="B497" s="204" t="s">
        <v>21</v>
      </c>
      <c r="C497" s="204"/>
      <c r="D497" s="204"/>
      <c r="E497" s="204"/>
      <c r="F497" s="204"/>
      <c r="G497" s="204"/>
      <c r="H497" s="204"/>
      <c r="I497" s="204"/>
      <c r="J497" s="204"/>
      <c r="K497" s="204"/>
      <c r="L497" s="204"/>
      <c r="M497" s="204"/>
      <c r="N497" s="204"/>
      <c r="O497" s="204"/>
      <c r="P497" s="6"/>
      <c r="Q497" s="9"/>
    </row>
    <row r="498" spans="1:17" x14ac:dyDescent="0.25">
      <c r="B498" s="205" t="s">
        <v>860</v>
      </c>
      <c r="C498" s="205"/>
      <c r="D498" s="205"/>
      <c r="E498" s="205"/>
      <c r="F498" s="205"/>
      <c r="G498" s="205"/>
      <c r="H498" s="205"/>
      <c r="I498" s="205"/>
      <c r="J498" s="205"/>
      <c r="K498" s="205"/>
      <c r="L498" s="205"/>
      <c r="M498" s="205"/>
      <c r="N498" s="205"/>
      <c r="O498" s="205"/>
      <c r="P498" s="6"/>
      <c r="Q498" s="9"/>
    </row>
    <row r="499" spans="1:17" x14ac:dyDescent="0.25">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25">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25">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25">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25">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25">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1424</v>
      </c>
    </row>
    <row r="505" spans="1:17" s="87" customFormat="1" x14ac:dyDescent="0.25">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25">
      <c r="B506" s="203" t="s">
        <v>22</v>
      </c>
      <c r="C506" s="203"/>
      <c r="D506" s="203"/>
      <c r="E506" s="203"/>
      <c r="F506" s="203"/>
      <c r="G506" s="203"/>
      <c r="H506" s="203"/>
      <c r="I506" s="203"/>
      <c r="J506" s="203"/>
      <c r="K506" s="203"/>
      <c r="L506" s="203"/>
      <c r="M506" s="203"/>
      <c r="N506" s="203"/>
      <c r="O506" s="203"/>
      <c r="P506" s="6"/>
      <c r="Q506" s="9"/>
    </row>
    <row r="507" spans="1:17" x14ac:dyDescent="0.25">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25">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25">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25">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25">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25">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25">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25">
      <c r="B514" s="204" t="s">
        <v>24</v>
      </c>
      <c r="C514" s="204"/>
      <c r="D514" s="204"/>
      <c r="E514" s="204"/>
      <c r="F514" s="204"/>
      <c r="G514" s="204"/>
      <c r="H514" s="204"/>
      <c r="I514" s="204"/>
      <c r="J514" s="204"/>
      <c r="K514" s="204"/>
      <c r="L514" s="204"/>
      <c r="M514" s="204"/>
      <c r="N514" s="204"/>
      <c r="O514" s="204"/>
      <c r="P514" s="6"/>
      <c r="Q514" s="3"/>
    </row>
    <row r="515" spans="1:17" x14ac:dyDescent="0.25">
      <c r="B515" s="205" t="s">
        <v>862</v>
      </c>
      <c r="C515" s="205"/>
      <c r="D515" s="205"/>
      <c r="E515" s="205"/>
      <c r="F515" s="205"/>
      <c r="G515" s="205"/>
      <c r="H515" s="205"/>
      <c r="I515" s="205"/>
      <c r="J515" s="205"/>
      <c r="K515" s="205"/>
      <c r="L515" s="205"/>
      <c r="M515" s="205"/>
      <c r="N515" s="205"/>
      <c r="O515" s="205"/>
      <c r="P515" s="6"/>
      <c r="Q515" s="3"/>
    </row>
    <row r="516" spans="1:17" x14ac:dyDescent="0.25">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25">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25">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25">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25">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25">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1424</v>
      </c>
    </row>
    <row r="522" spans="1:17" s="87" customFormat="1" x14ac:dyDescent="0.25">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25">
      <c r="B523" s="205" t="s">
        <v>863</v>
      </c>
      <c r="C523" s="205"/>
      <c r="D523" s="205"/>
      <c r="E523" s="205"/>
      <c r="F523" s="205"/>
      <c r="G523" s="205"/>
      <c r="H523" s="205"/>
      <c r="I523" s="205"/>
      <c r="J523" s="205"/>
      <c r="K523" s="205"/>
      <c r="L523" s="205"/>
      <c r="M523" s="205"/>
      <c r="N523" s="205"/>
      <c r="O523" s="205"/>
      <c r="P523" s="6"/>
      <c r="Q523" s="3"/>
    </row>
    <row r="524" spans="1:17" x14ac:dyDescent="0.25">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25">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25">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25">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25">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25">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1424</v>
      </c>
    </row>
    <row r="530" spans="1:17" s="87" customFormat="1" x14ac:dyDescent="0.25">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25">
      <c r="B531" s="204" t="s">
        <v>861</v>
      </c>
      <c r="C531" s="204"/>
      <c r="D531" s="204"/>
      <c r="E531" s="204"/>
      <c r="F531" s="204"/>
      <c r="G531" s="204"/>
      <c r="H531" s="204"/>
      <c r="I531" s="204"/>
      <c r="J531" s="204"/>
      <c r="K531" s="204"/>
      <c r="L531" s="204"/>
      <c r="M531" s="204"/>
      <c r="N531" s="204"/>
      <c r="O531" s="204"/>
      <c r="P531" s="6"/>
      <c r="Q531" s="3"/>
    </row>
    <row r="532" spans="1:17" x14ac:dyDescent="0.25">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25">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25">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25">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25">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25">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1424</v>
      </c>
    </row>
    <row r="538" spans="1:17" s="87" customFormat="1" x14ac:dyDescent="0.25">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25">
      <c r="B539" s="205" t="s">
        <v>7</v>
      </c>
      <c r="C539" s="205"/>
      <c r="D539" s="205"/>
      <c r="E539" s="205"/>
      <c r="F539" s="205"/>
      <c r="G539" s="205"/>
      <c r="H539" s="205"/>
      <c r="I539" s="205"/>
      <c r="J539" s="205"/>
      <c r="K539" s="205"/>
      <c r="L539" s="205"/>
      <c r="M539" s="205"/>
      <c r="N539" s="205"/>
      <c r="O539" s="205"/>
      <c r="P539" s="6"/>
      <c r="Q539" s="3"/>
    </row>
    <row r="540" spans="1:17" x14ac:dyDescent="0.25">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25">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25">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25">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25">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25">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1424</v>
      </c>
    </row>
    <row r="546" spans="1:17" x14ac:dyDescent="0.25">
      <c r="B546" s="203" t="s">
        <v>25</v>
      </c>
      <c r="C546" s="203"/>
      <c r="D546" s="203"/>
      <c r="E546" s="203"/>
      <c r="F546" s="203"/>
      <c r="G546" s="203"/>
      <c r="H546" s="203"/>
      <c r="I546" s="203"/>
      <c r="J546" s="203"/>
      <c r="K546" s="203"/>
      <c r="L546" s="203"/>
      <c r="M546" s="203"/>
      <c r="N546" s="203"/>
      <c r="O546" s="203"/>
      <c r="P546" s="6"/>
      <c r="Q546" s="3"/>
    </row>
    <row r="547" spans="1:17" x14ac:dyDescent="0.25">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25">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25">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25">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25">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25">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25">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25">
      <c r="B554" s="203" t="s">
        <v>27</v>
      </c>
      <c r="C554" s="203"/>
      <c r="D554" s="203"/>
      <c r="E554" s="203"/>
      <c r="F554" s="203"/>
      <c r="G554" s="203"/>
      <c r="H554" s="203"/>
      <c r="I554" s="203"/>
      <c r="J554" s="203"/>
      <c r="K554" s="203"/>
      <c r="L554" s="203"/>
      <c r="M554" s="203"/>
      <c r="N554" s="203"/>
      <c r="O554" s="203"/>
      <c r="P554" s="6"/>
      <c r="Q554" s="11"/>
    </row>
    <row r="555" spans="1:17" x14ac:dyDescent="0.25">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25">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25">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25">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25">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25">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25">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25">
      <c r="B562" s="205" t="s">
        <v>867</v>
      </c>
      <c r="C562" s="205"/>
      <c r="D562" s="205"/>
      <c r="E562" s="205"/>
      <c r="F562" s="205"/>
      <c r="G562" s="205"/>
      <c r="H562" s="205"/>
      <c r="I562" s="205"/>
      <c r="J562" s="205"/>
      <c r="K562" s="205"/>
      <c r="L562" s="205"/>
      <c r="M562" s="205"/>
      <c r="N562" s="205"/>
      <c r="O562" s="205"/>
      <c r="P562" s="6"/>
      <c r="Q562" s="3"/>
    </row>
    <row r="563" spans="1:17" x14ac:dyDescent="0.25">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25">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25">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25">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25">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25">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1424</v>
      </c>
    </row>
    <row r="569" spans="1:17" x14ac:dyDescent="0.25">
      <c r="B569" s="203" t="s">
        <v>29</v>
      </c>
      <c r="C569" s="203"/>
      <c r="D569" s="203"/>
      <c r="E569" s="203"/>
      <c r="F569" s="203"/>
      <c r="G569" s="203"/>
      <c r="H569" s="203"/>
      <c r="I569" s="203"/>
      <c r="J569" s="203"/>
      <c r="K569" s="203"/>
      <c r="L569" s="203"/>
      <c r="M569" s="203"/>
      <c r="N569" s="203"/>
      <c r="O569" s="203"/>
      <c r="P569" s="6"/>
      <c r="Q569" s="3"/>
    </row>
    <row r="570" spans="1:17" x14ac:dyDescent="0.25">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25">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25">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25">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25">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25">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25">
      <c r="B576" s="206" t="s">
        <v>868</v>
      </c>
      <c r="C576" s="206"/>
      <c r="D576" s="206"/>
      <c r="E576" s="206"/>
      <c r="F576" s="206"/>
      <c r="G576" s="206"/>
      <c r="H576" s="206"/>
      <c r="I576" s="206"/>
      <c r="J576" s="206"/>
      <c r="K576" s="206"/>
      <c r="L576" s="206"/>
      <c r="M576" s="206"/>
      <c r="N576" s="206"/>
      <c r="O576" s="206"/>
      <c r="P576" s="6"/>
      <c r="Q576" s="3"/>
    </row>
    <row r="577" spans="1:17" x14ac:dyDescent="0.25">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25">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25">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25">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25">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25">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25">
      <c r="B583" s="203" t="s">
        <v>2003</v>
      </c>
      <c r="C583" s="203"/>
      <c r="D583" s="203"/>
      <c r="E583" s="203"/>
      <c r="F583" s="203"/>
      <c r="G583" s="203"/>
      <c r="H583" s="203"/>
      <c r="I583" s="203"/>
      <c r="J583" s="203"/>
      <c r="K583" s="203"/>
      <c r="L583" s="203"/>
      <c r="M583" s="203"/>
      <c r="N583" s="203"/>
      <c r="O583" s="203"/>
      <c r="P583" s="6"/>
      <c r="Q583" s="3"/>
    </row>
    <row r="584" spans="1:17" x14ac:dyDescent="0.25">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25">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25">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25">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25">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25">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25">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25">
      <c r="B591" s="187" t="s">
        <v>9</v>
      </c>
      <c r="C591" s="187"/>
      <c r="D591" s="187"/>
      <c r="E591" s="187"/>
      <c r="F591" s="187"/>
      <c r="G591" s="187"/>
      <c r="H591" s="187"/>
      <c r="I591" s="187"/>
      <c r="J591" s="187"/>
      <c r="K591" s="187"/>
      <c r="L591" s="187"/>
      <c r="M591" s="187"/>
      <c r="N591" s="187"/>
      <c r="O591" s="187"/>
    </row>
    <row r="592" spans="1:17" x14ac:dyDescent="0.25">
      <c r="B592" s="188" t="s">
        <v>869</v>
      </c>
      <c r="C592" s="188"/>
      <c r="D592" s="188"/>
      <c r="E592" s="188"/>
      <c r="F592" s="188"/>
      <c r="G592" s="188"/>
      <c r="H592" s="188"/>
      <c r="I592" s="188"/>
      <c r="J592" s="188"/>
      <c r="K592" s="188"/>
      <c r="L592" s="188"/>
      <c r="M592" s="188"/>
      <c r="N592" s="188"/>
      <c r="O592" s="188"/>
    </row>
    <row r="593" spans="2:17" x14ac:dyDescent="0.25">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25">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25">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25">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25">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1424</v>
      </c>
    </row>
    <row r="598" spans="2:17" x14ac:dyDescent="0.25">
      <c r="B598" s="187" t="s">
        <v>871</v>
      </c>
      <c r="C598" s="187"/>
      <c r="D598" s="187"/>
      <c r="E598" s="187"/>
      <c r="F598" s="187"/>
      <c r="G598" s="187"/>
      <c r="H598" s="187"/>
      <c r="I598" s="187"/>
      <c r="J598" s="187"/>
      <c r="K598" s="187"/>
      <c r="L598" s="187"/>
      <c r="M598" s="187"/>
      <c r="N598" s="187"/>
      <c r="O598" s="187"/>
    </row>
    <row r="599" spans="2:17" x14ac:dyDescent="0.25">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25">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25">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25">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25">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25">
      <c r="B604" s="203" t="s">
        <v>34</v>
      </c>
      <c r="C604" s="203"/>
      <c r="D604" s="203"/>
      <c r="E604" s="203"/>
      <c r="F604" s="203"/>
      <c r="G604" s="203"/>
      <c r="H604" s="203"/>
      <c r="I604" s="203"/>
      <c r="J604" s="203"/>
      <c r="K604" s="203"/>
      <c r="L604" s="203"/>
      <c r="M604" s="203"/>
      <c r="N604" s="203"/>
      <c r="O604" s="203"/>
    </row>
    <row r="605" spans="2:17" x14ac:dyDescent="0.25">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25">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25">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25">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25">
      <c r="B609" s="211" t="s">
        <v>10</v>
      </c>
      <c r="C609" s="211"/>
      <c r="D609" s="211"/>
      <c r="E609" s="211"/>
      <c r="F609" s="211"/>
      <c r="G609" s="211"/>
      <c r="H609" s="211"/>
      <c r="I609" s="211"/>
      <c r="J609" s="211"/>
      <c r="K609" s="211"/>
      <c r="L609" s="211"/>
      <c r="M609" s="211"/>
      <c r="N609" s="211"/>
      <c r="O609" s="211"/>
      <c r="P609" s="6"/>
      <c r="Q609" s="9"/>
    </row>
    <row r="610" spans="2:17" x14ac:dyDescent="0.25">
      <c r="B610" s="205" t="s">
        <v>872</v>
      </c>
      <c r="C610" s="205"/>
      <c r="D610" s="205"/>
      <c r="E610" s="205"/>
      <c r="F610" s="205"/>
      <c r="G610" s="205"/>
      <c r="H610" s="205"/>
      <c r="I610" s="205"/>
      <c r="J610" s="205"/>
      <c r="K610" s="205"/>
      <c r="L610" s="205"/>
      <c r="M610" s="205"/>
      <c r="N610" s="205"/>
      <c r="O610" s="205"/>
    </row>
    <row r="611" spans="2:17" x14ac:dyDescent="0.25">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25">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25">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25">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25">
      <c r="B615" s="206" t="s">
        <v>873</v>
      </c>
      <c r="C615" s="206"/>
      <c r="D615" s="206"/>
      <c r="E615" s="206"/>
      <c r="F615" s="206"/>
      <c r="G615" s="206"/>
      <c r="H615" s="206"/>
      <c r="I615" s="206"/>
      <c r="J615" s="206"/>
      <c r="K615" s="206"/>
      <c r="L615" s="206"/>
      <c r="M615" s="206"/>
      <c r="N615" s="206"/>
      <c r="O615" s="206"/>
    </row>
    <row r="616" spans="2:17" x14ac:dyDescent="0.25">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25">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25">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25">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25">
      <c r="B620" s="203" t="s">
        <v>874</v>
      </c>
      <c r="C620" s="203"/>
      <c r="D620" s="203"/>
      <c r="E620" s="203"/>
      <c r="F620" s="203"/>
      <c r="G620" s="203"/>
      <c r="H620" s="203"/>
      <c r="I620" s="203"/>
      <c r="J620" s="203"/>
      <c r="K620" s="203"/>
      <c r="L620" s="203"/>
      <c r="M620" s="203"/>
      <c r="N620" s="203"/>
      <c r="O620" s="203"/>
    </row>
    <row r="621" spans="2:17" x14ac:dyDescent="0.25">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25">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25">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25">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25">
      <c r="B625" s="214" t="s">
        <v>875</v>
      </c>
      <c r="C625" s="214"/>
      <c r="D625" s="214"/>
      <c r="E625" s="214"/>
      <c r="F625" s="214"/>
      <c r="G625" s="214"/>
      <c r="H625" s="214"/>
      <c r="I625" s="214"/>
      <c r="J625" s="214"/>
      <c r="K625" s="214"/>
      <c r="L625" s="214"/>
      <c r="M625" s="214"/>
      <c r="N625" s="214"/>
      <c r="O625" s="214"/>
    </row>
    <row r="626" spans="2:17" x14ac:dyDescent="0.25">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25">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25">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25">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25">
      <c r="B630" s="215" t="s">
        <v>35</v>
      </c>
      <c r="C630" s="215"/>
      <c r="D630" s="215"/>
      <c r="E630" s="215"/>
      <c r="F630" s="215"/>
      <c r="G630" s="215"/>
      <c r="H630" s="215"/>
      <c r="I630" s="215"/>
      <c r="J630" s="215"/>
      <c r="K630" s="215"/>
      <c r="L630" s="215"/>
      <c r="M630" s="215"/>
      <c r="N630" s="215"/>
      <c r="O630" s="215"/>
      <c r="P630" s="28"/>
      <c r="Q630" s="89"/>
    </row>
    <row r="631" spans="2:17" x14ac:dyDescent="0.25">
      <c r="B631" s="213" t="s">
        <v>36</v>
      </c>
      <c r="C631" s="213"/>
      <c r="D631" s="213"/>
      <c r="E631" s="213"/>
      <c r="F631" s="213"/>
      <c r="G631" s="213"/>
      <c r="H631" s="213"/>
      <c r="I631" s="213"/>
      <c r="J631" s="213"/>
      <c r="K631" s="213"/>
      <c r="L631" s="213"/>
      <c r="M631" s="213"/>
      <c r="N631" s="213"/>
      <c r="O631" s="213"/>
      <c r="P631" s="28"/>
      <c r="Q631" s="89"/>
    </row>
    <row r="632" spans="2:17" x14ac:dyDescent="0.25">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25">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25">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25">
      <c r="B635" s="213" t="s">
        <v>59</v>
      </c>
      <c r="C635" s="213"/>
      <c r="D635" s="213"/>
      <c r="E635" s="213"/>
      <c r="F635" s="213"/>
      <c r="G635" s="213"/>
      <c r="H635" s="213"/>
      <c r="I635" s="213"/>
      <c r="J635" s="213"/>
      <c r="K635" s="213"/>
      <c r="L635" s="213"/>
      <c r="M635" s="213"/>
      <c r="N635" s="213"/>
      <c r="O635" s="213"/>
      <c r="P635" s="28"/>
      <c r="Q635" s="89"/>
    </row>
    <row r="636" spans="2:17" x14ac:dyDescent="0.25">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1426</v>
      </c>
    </row>
    <row r="637" spans="2:17" x14ac:dyDescent="0.25">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1427</v>
      </c>
    </row>
    <row r="638" spans="2:17" x14ac:dyDescent="0.25">
      <c r="B638" s="213" t="s">
        <v>876</v>
      </c>
      <c r="C638" s="213"/>
      <c r="D638" s="213"/>
      <c r="E638" s="213"/>
      <c r="F638" s="213"/>
      <c r="G638" s="213"/>
      <c r="H638" s="213"/>
      <c r="I638" s="213"/>
      <c r="J638" s="213"/>
      <c r="K638" s="213"/>
      <c r="L638" s="213"/>
      <c r="M638" s="213"/>
      <c r="N638" s="213"/>
      <c r="O638" s="213"/>
      <c r="P638" s="28"/>
      <c r="Q638" s="89"/>
    </row>
    <row r="639" spans="2:17" x14ac:dyDescent="0.25">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25">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25">
      <c r="B641" s="220" t="s">
        <v>1425</v>
      </c>
      <c r="C641" s="220"/>
      <c r="D641" s="220"/>
      <c r="E641" s="220"/>
      <c r="F641" s="220"/>
      <c r="G641" s="220"/>
      <c r="H641" s="220"/>
      <c r="I641" s="220"/>
      <c r="J641" s="220"/>
      <c r="K641" s="220"/>
      <c r="L641" s="220"/>
      <c r="M641" s="220"/>
      <c r="N641" s="220"/>
      <c r="O641" s="220"/>
      <c r="P641" s="40"/>
      <c r="Q641" s="41"/>
    </row>
    <row r="642" spans="2:17" x14ac:dyDescent="0.25">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25">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25">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25">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25">
      <c r="B646" s="213" t="s">
        <v>42</v>
      </c>
      <c r="C646" s="213"/>
      <c r="D646" s="213"/>
      <c r="E646" s="213"/>
      <c r="F646" s="213"/>
      <c r="G646" s="213"/>
      <c r="H646" s="213"/>
      <c r="I646" s="213"/>
      <c r="J646" s="213"/>
      <c r="K646" s="213"/>
      <c r="L646" s="213"/>
      <c r="M646" s="213"/>
      <c r="N646" s="213"/>
      <c r="O646" s="213"/>
      <c r="P646" s="28"/>
      <c r="Q646" s="89"/>
    </row>
    <row r="647" spans="2:17" x14ac:dyDescent="0.25">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25">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25">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25">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25">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25">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25">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25">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574918486.27199996</v>
      </c>
      <c r="P654" s="6"/>
      <c r="Q654" s="89" t="s">
        <v>50</v>
      </c>
    </row>
    <row r="655" spans="2:17" x14ac:dyDescent="0.25">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6.1263187800840235</v>
      </c>
      <c r="P655" s="35">
        <f>(SUM(INDEX($B655:$O655,,$Q$348-$B$348-$P$348+1):INDEX($B655:$O655,$Q$348-$B$348+1))-MAX(INDEX($B655:$O655,,$Q$348-$B$348-$P$348+1):INDEX($B655:$O655,$Q$348-$B$348+1))-MIN(INDEX($B655:$O655,,$Q$348-$B$348-$P$348+1):INDEX($B655:$O655,$Q$348-$B$348+1)))/(COUNT(INDEX($B655:$O655,,$Q$348-$B$348-$P$348+1):INDEX($B655:$O655,$Q$348-$B$348+1))-2)</f>
        <v>8.7378147874587437</v>
      </c>
      <c r="Q655" s="36" t="s">
        <v>51</v>
      </c>
    </row>
    <row r="656" spans="2:17" x14ac:dyDescent="0.25">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60.027982881559581</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25">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17.567921034479379</v>
      </c>
      <c r="P657" s="35">
        <f>(SUM(INDEX($B657:$O657,,$Q$348-$B$348-$P$348+1):INDEX($B657:$O657,$Q$348-$B$348+1))-MAX(INDEX($B657:$O657,,$Q$348-$B$348-$P$348+1):INDEX($B657:$O657,$Q$348-$B$348+1))-MIN(INDEX($B657:$O657,,$Q$348-$B$348-$P$348+1):INDEX($B657:$O657,$Q$348-$B$348+1)))/(COUNT(INDEX($B657:$O657,,$Q$348-$B$348-$P$348+1):INDEX($B657:$O657,$Q$348-$B$348+1))-2)</f>
        <v>18.274558331344455</v>
      </c>
      <c r="Q657" s="36" t="s">
        <v>53</v>
      </c>
    </row>
    <row r="658" spans="1:17" x14ac:dyDescent="0.25">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1.1026681587696727</v>
      </c>
      <c r="P658" s="35">
        <f>(SUM(INDEX($B658:$O658,,$Q$348-$B$348-$P$348+1):INDEX($B658:$O658,$Q$348-$B$348+1))-MAX(INDEX($B658:$O658,,$Q$348-$B$348-$P$348+1):INDEX($B658:$O658,$Q$348-$B$348+1))-MIN(INDEX($B658:$O658,,$Q$348-$B$348-$P$348+1):INDEX($B658:$O658,$Q$348-$B$348+1)))/(COUNT(INDEX($B658:$O658,,$Q$348-$B$348-$P$348+1):INDEX($B658:$O658,$Q$348-$B$348+1))-2)</f>
        <v>1.1727767082549101</v>
      </c>
      <c r="Q658" s="36" t="s">
        <v>54</v>
      </c>
    </row>
    <row r="659" spans="1:17" s="15" customFormat="1" x14ac:dyDescent="0.25">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x14ac:dyDescent="0.25">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x14ac:dyDescent="0.25">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64</v>
      </c>
      <c r="P661" s="151" t="s">
        <v>633</v>
      </c>
      <c r="Q661" s="36" t="s">
        <v>57</v>
      </c>
    </row>
    <row r="662" spans="1:17" x14ac:dyDescent="0.25">
      <c r="B662" s="221" t="s">
        <v>64</v>
      </c>
      <c r="C662" s="221"/>
      <c r="D662" s="221"/>
      <c r="E662" s="221"/>
      <c r="F662" s="221"/>
      <c r="G662" s="221"/>
      <c r="H662" s="221"/>
      <c r="I662" s="221"/>
      <c r="J662" s="221"/>
      <c r="K662" s="221"/>
      <c r="L662" s="221"/>
      <c r="M662" s="221"/>
      <c r="N662" s="221"/>
      <c r="O662" s="221"/>
      <c r="P662" s="28"/>
      <c r="Q662" s="89"/>
    </row>
    <row r="663" spans="1:17" x14ac:dyDescent="0.25">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-1.4813932590306904</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74.75</v>
      </c>
      <c r="P664" s="30"/>
      <c r="Q664" s="90" t="s">
        <v>66</v>
      </c>
    </row>
    <row r="665" spans="1:17" x14ac:dyDescent="0.25">
      <c r="B665" s="48">
        <f t="shared" ref="B665:O668" si="132">($P655-B655)/$P655</f>
        <v>0.67760059221940727</v>
      </c>
      <c r="C665" s="49">
        <f t="shared" si="132"/>
        <v>0.55260111800791301</v>
      </c>
      <c r="D665" s="48">
        <f t="shared" si="132"/>
        <v>6.2456910753309891E-2</v>
      </c>
      <c r="E665" s="49">
        <f t="shared" si="132"/>
        <v>-5.0340842470258274E-2</v>
      </c>
      <c r="F665" s="48">
        <f t="shared" si="132"/>
        <v>-0.38309281283903091</v>
      </c>
      <c r="G665" s="49">
        <f t="shared" si="132"/>
        <v>-0.46341128999144726</v>
      </c>
      <c r="H665" s="48">
        <f t="shared" si="132"/>
        <v>-0.44641021222517185</v>
      </c>
      <c r="I665" s="49">
        <f t="shared" si="132"/>
        <v>-0.23671394652679925</v>
      </c>
      <c r="J665" s="48">
        <f t="shared" si="132"/>
        <v>3.4167059856556888E-2</v>
      </c>
      <c r="K665" s="49">
        <f t="shared" si="132"/>
        <v>0.12814220276586555</v>
      </c>
      <c r="L665" s="48">
        <f t="shared" si="132"/>
        <v>9.2502587965543351E-2</v>
      </c>
      <c r="M665" s="49">
        <f t="shared" si="132"/>
        <v>0.12943941249185564</v>
      </c>
      <c r="N665" s="50">
        <f t="shared" si="132"/>
        <v>0.30790813372152237</v>
      </c>
      <c r="O665" s="50">
        <f t="shared" si="132"/>
        <v>0.29887289567214925</v>
      </c>
      <c r="P665" s="31"/>
      <c r="Q665" s="51" t="s">
        <v>67</v>
      </c>
    </row>
    <row r="666" spans="1:17" x14ac:dyDescent="0.25">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-0.81169147490555971</v>
      </c>
      <c r="P666" s="31"/>
      <c r="Q666" s="51" t="s">
        <v>68</v>
      </c>
    </row>
    <row r="667" spans="1:17" x14ac:dyDescent="0.25">
      <c r="B667" s="48">
        <f t="shared" si="132"/>
        <v>0.70923502126918914</v>
      </c>
      <c r="C667" s="49">
        <f t="shared" si="132"/>
        <v>0.65267436078775287</v>
      </c>
      <c r="D667" s="48">
        <f t="shared" si="132"/>
        <v>0.42943895885753736</v>
      </c>
      <c r="E667" s="49">
        <f t="shared" si="132"/>
        <v>0.30487578680770233</v>
      </c>
      <c r="F667" s="48">
        <f t="shared" si="132"/>
        <v>4.9309383343105938E-2</v>
      </c>
      <c r="G667" s="49">
        <f t="shared" si="132"/>
        <v>-0.45931328499576218</v>
      </c>
      <c r="H667" s="48">
        <f t="shared" si="132"/>
        <v>-0.16477163975359752</v>
      </c>
      <c r="I667" s="49">
        <f t="shared" si="132"/>
        <v>4.4722208040445383E-2</v>
      </c>
      <c r="J667" s="48">
        <f t="shared" si="132"/>
        <v>7.393904118638292E-2</v>
      </c>
      <c r="K667" s="49">
        <f t="shared" si="132"/>
        <v>4.836762403607351E-2</v>
      </c>
      <c r="L667" s="48">
        <f t="shared" si="132"/>
        <v>-1.8797077697239772E-2</v>
      </c>
      <c r="M667" s="49">
        <f t="shared" si="132"/>
        <v>-2.2127973882012483E-2</v>
      </c>
      <c r="N667" s="50">
        <f t="shared" si="132"/>
        <v>0.10514260342159915</v>
      </c>
      <c r="O667" s="50">
        <f t="shared" si="132"/>
        <v>3.8667818069947756E-2</v>
      </c>
      <c r="P667" s="31"/>
      <c r="Q667" s="51" t="s">
        <v>69</v>
      </c>
    </row>
    <row r="668" spans="1:17" x14ac:dyDescent="0.25">
      <c r="B668" s="48">
        <f t="shared" si="132"/>
        <v>0.6759652645242068</v>
      </c>
      <c r="C668" s="49">
        <f t="shared" si="132"/>
        <v>0.44411829889670373</v>
      </c>
      <c r="D668" s="48">
        <f t="shared" si="132"/>
        <v>8.0967910536971596E-2</v>
      </c>
      <c r="E668" s="49">
        <f t="shared" si="132"/>
        <v>-8.2499122370312816E-2</v>
      </c>
      <c r="F668" s="48">
        <f t="shared" si="132"/>
        <v>-0.4604435698518704</v>
      </c>
      <c r="G668" s="49">
        <f t="shared" si="132"/>
        <v>-0.15248270811787043</v>
      </c>
      <c r="H668" s="48">
        <f t="shared" si="132"/>
        <v>7.2787603105788953E-2</v>
      </c>
      <c r="I668" s="49">
        <f t="shared" si="132"/>
        <v>0.12167096536160756</v>
      </c>
      <c r="J668" s="48">
        <f t="shared" si="132"/>
        <v>8.6314064674691438E-2</v>
      </c>
      <c r="K668" s="49">
        <f t="shared" si="132"/>
        <v>-3.8803016360681501E-2</v>
      </c>
      <c r="L668" s="48">
        <f t="shared" si="132"/>
        <v>-0.12784833947152061</v>
      </c>
      <c r="M668" s="49">
        <f t="shared" si="132"/>
        <v>-0.10348145594263673</v>
      </c>
      <c r="N668" s="50">
        <f t="shared" si="132"/>
        <v>5.1251179921265919E-2</v>
      </c>
      <c r="O668" s="50">
        <f t="shared" si="132"/>
        <v>5.9779964073091788E-2</v>
      </c>
      <c r="P668" s="31"/>
      <c r="Q668" s="51" t="s">
        <v>70</v>
      </c>
    </row>
    <row r="669" spans="1:17" x14ac:dyDescent="0.25">
      <c r="B669" s="105"/>
      <c r="D669" s="105"/>
      <c r="F669" s="105"/>
      <c r="H669" s="105"/>
      <c r="I669" s="96"/>
      <c r="J669" s="95"/>
      <c r="K669" s="96"/>
      <c r="L669" s="95"/>
      <c r="M669" s="96"/>
      <c r="N669" s="97">
        <f>N664/N661-1</f>
        <v>-1</v>
      </c>
      <c r="O669" s="97">
        <f>O664/O661-1</f>
        <v>0.16796875</v>
      </c>
      <c r="P669" s="28"/>
      <c r="Q669" s="98" t="s">
        <v>71</v>
      </c>
    </row>
    <row r="670" spans="1:17" x14ac:dyDescent="0.25">
      <c r="B670" s="95">
        <f t="shared" ref="B670:M670" si="133">AVERAGE(B665:B669)</f>
        <v>0.6579343627658274</v>
      </c>
      <c r="C670" s="96">
        <f t="shared" si="133"/>
        <v>0.5516186363131923</v>
      </c>
      <c r="D670" s="95">
        <f t="shared" si="133"/>
        <v>0.2285128746086052</v>
      </c>
      <c r="E670" s="96">
        <f t="shared" si="133"/>
        <v>0.1071636681500794</v>
      </c>
      <c r="F670" s="95">
        <f t="shared" si="133"/>
        <v>-0.1697838429722186</v>
      </c>
      <c r="G670" s="96">
        <f t="shared" si="133"/>
        <v>-0.2823307495168445</v>
      </c>
      <c r="H670" s="95">
        <f t="shared" si="133"/>
        <v>-0.173514805370314</v>
      </c>
      <c r="I670" s="96">
        <f t="shared" si="133"/>
        <v>9.8519013362881151E-3</v>
      </c>
      <c r="J670" s="48">
        <f t="shared" si="133"/>
        <v>8.7849456430406758E-2</v>
      </c>
      <c r="K670" s="49">
        <f t="shared" si="133"/>
        <v>6.6915063648564116E-2</v>
      </c>
      <c r="L670" s="48">
        <f t="shared" si="133"/>
        <v>-6.0349227430217638E-3</v>
      </c>
      <c r="M670" s="49">
        <f t="shared" si="133"/>
        <v>1.0161719676984263E-2</v>
      </c>
      <c r="N670" s="50">
        <f>AVERAGE(N665:N669)</f>
        <v>-0.12648385045195928</v>
      </c>
      <c r="O670" s="50">
        <f>AVERAGE(O665:O669)</f>
        <v>-4.9280409418074191E-2</v>
      </c>
      <c r="P670" s="31"/>
      <c r="Q670" s="51" t="s">
        <v>72</v>
      </c>
    </row>
    <row r="671" spans="1:17" x14ac:dyDescent="0.25">
      <c r="B671" s="222" t="s">
        <v>73</v>
      </c>
      <c r="C671" s="222"/>
      <c r="D671" s="222"/>
      <c r="E671" s="222"/>
      <c r="F671" s="222"/>
      <c r="G671" s="222"/>
      <c r="H671" s="222"/>
      <c r="I671" s="222"/>
      <c r="J671" s="222"/>
      <c r="K671" s="222"/>
      <c r="L671" s="222"/>
      <c r="M671" s="222"/>
      <c r="N671" s="222"/>
      <c r="O671" s="222"/>
      <c r="P671" s="28"/>
      <c r="Q671" s="89"/>
    </row>
    <row r="672" spans="1:17" s="3" customFormat="1" x14ac:dyDescent="0.25">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x14ac:dyDescent="0.25">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75.599999999999994</v>
      </c>
      <c r="P673" s="31"/>
      <c r="Q673" s="36" t="s">
        <v>75</v>
      </c>
    </row>
    <row r="674" spans="1:17" s="3" customFormat="1" x14ac:dyDescent="0.25">
      <c r="B674" s="72"/>
      <c r="I674" s="61"/>
      <c r="J674" s="61"/>
      <c r="K674" s="61"/>
      <c r="L674" s="61"/>
      <c r="M674" s="61"/>
      <c r="N674" s="62"/>
      <c r="O674" s="62">
        <f>+O673/B673-1</f>
        <v>13.402235949553527</v>
      </c>
      <c r="P674" s="31"/>
      <c r="Q674" s="63" t="s">
        <v>76</v>
      </c>
    </row>
    <row r="675" spans="1:17" s="70" customFormat="1" x14ac:dyDescent="0.25">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0.22775014464879928</v>
      </c>
      <c r="P675" s="68"/>
      <c r="Q675" s="69" t="s">
        <v>77</v>
      </c>
    </row>
    <row r="676" spans="1:17" s="3" customFormat="1" x14ac:dyDescent="0.25">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x14ac:dyDescent="0.25">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75.3</v>
      </c>
      <c r="P677" s="31"/>
      <c r="Q677" s="36" t="s">
        <v>75</v>
      </c>
    </row>
    <row r="678" spans="1:17" s="3" customFormat="1" x14ac:dyDescent="0.25">
      <c r="B678" s="72"/>
      <c r="I678" s="61"/>
      <c r="J678" s="61"/>
      <c r="K678" s="61"/>
      <c r="L678" s="61"/>
      <c r="M678" s="61"/>
      <c r="N678" s="62"/>
      <c r="O678" s="62">
        <f>+O677/C677-1</f>
        <v>8.2330763402557441</v>
      </c>
      <c r="P678" s="31"/>
      <c r="Q678" s="63" t="s">
        <v>76</v>
      </c>
    </row>
    <row r="679" spans="1:17" s="70" customFormat="1" x14ac:dyDescent="0.25">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0.20349845070141231</v>
      </c>
      <c r="P679" s="68"/>
      <c r="Q679" s="69" t="s">
        <v>77</v>
      </c>
    </row>
    <row r="680" spans="1:17" s="3" customFormat="1" x14ac:dyDescent="0.25">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x14ac:dyDescent="0.25">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74.900000000000006</v>
      </c>
      <c r="P681" s="31"/>
      <c r="Q681" s="36" t="s">
        <v>75</v>
      </c>
    </row>
    <row r="682" spans="1:17" s="3" customFormat="1" x14ac:dyDescent="0.25">
      <c r="B682" s="72"/>
      <c r="I682" s="61"/>
      <c r="J682" s="61"/>
      <c r="K682" s="61"/>
      <c r="L682" s="61"/>
      <c r="M682" s="61"/>
      <c r="N682" s="62"/>
      <c r="O682" s="62">
        <f>+O681/D681-1</f>
        <v>3.6256944793523154</v>
      </c>
      <c r="P682" s="31"/>
      <c r="Q682" s="63" t="s">
        <v>76</v>
      </c>
    </row>
    <row r="683" spans="1:17" s="70" customFormat="1" x14ac:dyDescent="0.25">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0.14939851407575716</v>
      </c>
      <c r="P683" s="68"/>
      <c r="Q683" s="69" t="s">
        <v>77</v>
      </c>
    </row>
    <row r="684" spans="1:17" s="3" customFormat="1" x14ac:dyDescent="0.25">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x14ac:dyDescent="0.25">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74.2</v>
      </c>
      <c r="P685" s="31"/>
      <c r="Q685" s="36" t="s">
        <v>75</v>
      </c>
    </row>
    <row r="686" spans="1:17" s="3" customFormat="1" x14ac:dyDescent="0.25">
      <c r="B686" s="72"/>
      <c r="I686" s="61"/>
      <c r="J686" s="61"/>
      <c r="K686" s="61"/>
      <c r="L686" s="61"/>
      <c r="M686" s="61"/>
      <c r="N686" s="62"/>
      <c r="O686" s="62">
        <f>+O685/E685-1</f>
        <v>2.3794690942393557</v>
      </c>
      <c r="P686" s="31"/>
      <c r="Q686" s="63" t="s">
        <v>76</v>
      </c>
    </row>
    <row r="687" spans="1:17" s="70" customFormat="1" x14ac:dyDescent="0.25">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0.12949639183878137</v>
      </c>
      <c r="P687" s="68"/>
      <c r="Q687" s="69" t="s">
        <v>77</v>
      </c>
    </row>
    <row r="688" spans="1:17" s="3" customFormat="1" x14ac:dyDescent="0.25">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x14ac:dyDescent="0.25">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72.95</v>
      </c>
      <c r="P689" s="31"/>
      <c r="Q689" s="36" t="s">
        <v>75</v>
      </c>
    </row>
    <row r="690" spans="1:17" s="3" customFormat="1" x14ac:dyDescent="0.25">
      <c r="B690" s="72"/>
      <c r="I690" s="61"/>
      <c r="J690" s="61"/>
      <c r="K690" s="61"/>
      <c r="L690" s="61"/>
      <c r="M690" s="61"/>
      <c r="N690" s="62"/>
      <c r="O690" s="62">
        <f>+O689/F689-1</f>
        <v>1.0275653939591103</v>
      </c>
      <c r="P690" s="31"/>
      <c r="Q690" s="63" t="s">
        <v>76</v>
      </c>
    </row>
    <row r="691" spans="1:17" s="70" customFormat="1" x14ac:dyDescent="0.25">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8.1703709166999275E-2</v>
      </c>
      <c r="P691" s="68"/>
      <c r="Q691" s="69" t="s">
        <v>77</v>
      </c>
    </row>
    <row r="692" spans="1:17" s="3" customFormat="1" x14ac:dyDescent="0.25">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x14ac:dyDescent="0.25">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72.05</v>
      </c>
      <c r="P693" s="31"/>
      <c r="Q693" s="36" t="s">
        <v>75</v>
      </c>
    </row>
    <row r="694" spans="1:17" s="3" customFormat="1" x14ac:dyDescent="0.25">
      <c r="B694" s="72"/>
      <c r="I694" s="61"/>
      <c r="J694" s="61"/>
      <c r="K694" s="61"/>
      <c r="L694" s="61"/>
      <c r="M694" s="61"/>
      <c r="N694" s="62"/>
      <c r="O694" s="62">
        <f>+O693/G693-1</f>
        <v>0.75867652941319164</v>
      </c>
      <c r="P694" s="31"/>
      <c r="Q694" s="63" t="s">
        <v>76</v>
      </c>
    </row>
    <row r="695" spans="1:17" s="70" customFormat="1" x14ac:dyDescent="0.25">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7.311989366705908E-2</v>
      </c>
      <c r="P695" s="68"/>
      <c r="Q695" s="69" t="s">
        <v>77</v>
      </c>
    </row>
    <row r="696" spans="1:17" s="3" customFormat="1" x14ac:dyDescent="0.25">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x14ac:dyDescent="0.25">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71.150000000000006</v>
      </c>
      <c r="P697" s="31"/>
      <c r="Q697" s="36" t="s">
        <v>75</v>
      </c>
    </row>
    <row r="698" spans="1:17" s="3" customFormat="1" x14ac:dyDescent="0.25">
      <c r="B698" s="72"/>
      <c r="I698" s="61"/>
      <c r="J698" s="61"/>
      <c r="K698" s="61"/>
      <c r="L698" s="61"/>
      <c r="M698" s="61"/>
      <c r="N698" s="62"/>
      <c r="O698" s="62">
        <f>+O697/H697-1</f>
        <v>0.64288491738512565</v>
      </c>
      <c r="P698" s="31"/>
      <c r="Q698" s="63" t="s">
        <v>76</v>
      </c>
    </row>
    <row r="699" spans="1:17" s="70" customFormat="1" x14ac:dyDescent="0.25">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7.3497457962450705E-2</v>
      </c>
      <c r="P699" s="68"/>
      <c r="Q699" s="69" t="s">
        <v>77</v>
      </c>
    </row>
    <row r="700" spans="1:17" s="3" customFormat="1" x14ac:dyDescent="0.25">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x14ac:dyDescent="0.25">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70.349999999999994</v>
      </c>
      <c r="P701" s="31"/>
      <c r="Q701" s="36" t="s">
        <v>75</v>
      </c>
    </row>
    <row r="702" spans="1:17" s="3" customFormat="1" x14ac:dyDescent="0.25">
      <c r="B702" s="72"/>
      <c r="I702" s="61"/>
      <c r="J702" s="61"/>
      <c r="K702" s="61"/>
      <c r="L702" s="61"/>
      <c r="M702" s="61"/>
      <c r="N702" s="62"/>
      <c r="O702" s="62">
        <f>+O701/I701-1</f>
        <v>0.56579245630776409</v>
      </c>
      <c r="P702" s="31"/>
      <c r="Q702" s="63" t="s">
        <v>76</v>
      </c>
    </row>
    <row r="703" spans="1:17" s="70" customFormat="1" x14ac:dyDescent="0.25">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7.7595326999188016E-2</v>
      </c>
      <c r="P703" s="68"/>
      <c r="Q703" s="69" t="s">
        <v>77</v>
      </c>
    </row>
    <row r="704" spans="1:17" s="3" customFormat="1" x14ac:dyDescent="0.25">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x14ac:dyDescent="0.25">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69.45</v>
      </c>
      <c r="P705" s="31"/>
      <c r="Q705" s="36" t="s">
        <v>75</v>
      </c>
    </row>
    <row r="706" spans="1:17" s="3" customFormat="1" x14ac:dyDescent="0.25">
      <c r="B706" s="72"/>
      <c r="I706" s="61"/>
      <c r="J706" s="61"/>
      <c r="K706" s="61"/>
      <c r="L706" s="61"/>
      <c r="M706" s="61"/>
      <c r="N706" s="62"/>
      <c r="O706" s="62">
        <f>+O705/J705-1</f>
        <v>0.33932130636673885</v>
      </c>
      <c r="P706" s="31"/>
      <c r="Q706" s="63" t="s">
        <v>76</v>
      </c>
    </row>
    <row r="707" spans="1:17" s="70" customFormat="1" x14ac:dyDescent="0.25">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77</v>
      </c>
    </row>
    <row r="708" spans="1:17" s="3" customFormat="1" x14ac:dyDescent="0.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x14ac:dyDescent="0.25">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75</v>
      </c>
    </row>
    <row r="710" spans="1:17" s="3" customFormat="1" x14ac:dyDescent="0.25">
      <c r="B710" s="72"/>
      <c r="I710" s="61"/>
      <c r="J710" s="61"/>
      <c r="K710" s="61"/>
      <c r="L710" s="61"/>
      <c r="M710" s="61"/>
      <c r="N710" s="62"/>
      <c r="O710" s="62">
        <f>+O709/K709-1</f>
        <v>7.1436617913713363E-2</v>
      </c>
      <c r="P710" s="31"/>
      <c r="Q710" s="63" t="s">
        <v>76</v>
      </c>
    </row>
    <row r="711" spans="1:17" s="70" customFormat="1" x14ac:dyDescent="0.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77</v>
      </c>
    </row>
    <row r="712" spans="1:17" s="3" customFormat="1" x14ac:dyDescent="0.25">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x14ac:dyDescent="0.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75</v>
      </c>
    </row>
    <row r="714" spans="1:17" s="3" customFormat="1" x14ac:dyDescent="0.25">
      <c r="B714" s="72"/>
      <c r="I714" s="61"/>
      <c r="J714" s="61"/>
      <c r="K714" s="61"/>
      <c r="L714" s="61"/>
      <c r="M714" s="61"/>
      <c r="N714" s="62"/>
      <c r="O714" s="62">
        <f>+O713/L713-1</f>
        <v>-0.10058093524042555</v>
      </c>
      <c r="P714" s="31"/>
      <c r="Q714" s="63" t="s">
        <v>76</v>
      </c>
    </row>
    <row r="715" spans="1:17" s="70" customFormat="1" x14ac:dyDescent="0.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77</v>
      </c>
    </row>
    <row r="716" spans="1:17" s="3" customFormat="1" x14ac:dyDescent="0.25">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x14ac:dyDescent="0.25">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75</v>
      </c>
    </row>
    <row r="718" spans="1:17" s="3" customFormat="1" x14ac:dyDescent="0.25">
      <c r="B718" s="72"/>
      <c r="I718" s="61"/>
      <c r="J718" s="61"/>
      <c r="K718" s="61"/>
      <c r="L718" s="61"/>
      <c r="M718" s="61"/>
      <c r="N718" s="62"/>
      <c r="O718" s="62">
        <f>+O717/M717-1</f>
        <v>-0.16663616409382354</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77</v>
      </c>
    </row>
    <row r="720" spans="1:17" s="3" customFormat="1" x14ac:dyDescent="0.25">
      <c r="B720" s="73"/>
      <c r="C720" s="74"/>
      <c r="D720" s="74"/>
      <c r="E720" s="74"/>
      <c r="F720" s="74"/>
      <c r="G720" s="74"/>
      <c r="H720" s="74"/>
      <c r="I720" s="74"/>
      <c r="J720" s="74"/>
      <c r="K720" s="74"/>
      <c r="L720" s="74"/>
      <c r="M720" s="74"/>
      <c r="N720" s="75"/>
      <c r="O720" s="75">
        <f>+N$651+N720</f>
        <v>0.9</v>
      </c>
      <c r="P720" s="31"/>
      <c r="Q720" s="36" t="s">
        <v>74</v>
      </c>
    </row>
    <row r="721" spans="1:17" s="3" customFormat="1" x14ac:dyDescent="0.25">
      <c r="B721" s="76"/>
      <c r="C721" s="77"/>
      <c r="D721" s="77"/>
      <c r="E721" s="77"/>
      <c r="F721" s="77"/>
      <c r="G721" s="77"/>
      <c r="H721" s="77"/>
      <c r="I721" s="77"/>
      <c r="J721" s="77"/>
      <c r="K721" s="77"/>
      <c r="L721" s="77"/>
      <c r="M721" s="77"/>
      <c r="N721" s="78">
        <f>+N$661+N720</f>
        <v>65.137412514660483</v>
      </c>
      <c r="O721" s="78">
        <f>+O$661+O720</f>
        <v>64.900000000000006</v>
      </c>
      <c r="P721" s="31"/>
      <c r="Q721" s="36" t="s">
        <v>75</v>
      </c>
    </row>
    <row r="722" spans="1:17" s="3" customFormat="1" x14ac:dyDescent="0.25">
      <c r="B722" s="72"/>
      <c r="I722" s="61"/>
      <c r="J722" s="61"/>
      <c r="K722" s="61"/>
      <c r="L722" s="61"/>
      <c r="M722" s="61"/>
      <c r="N722" s="62"/>
      <c r="O722" s="62">
        <f>+O721/N721-1</f>
        <v>-3.6447949879347963E-3</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-3.6447949879349129E-3</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394" priority="1204" operator="lessThan">
      <formula>0</formula>
    </cfRule>
  </conditionalFormatting>
  <conditionalFormatting sqref="P583">
    <cfRule type="cellIs" dxfId="2393" priority="1199" operator="lessThan">
      <formula>0</formula>
    </cfRule>
  </conditionalFormatting>
  <conditionalFormatting sqref="B348:N348">
    <cfRule type="cellIs" dxfId="2392" priority="1198" operator="lessThan">
      <formula>0</formula>
    </cfRule>
  </conditionalFormatting>
  <conditionalFormatting sqref="P514:P515">
    <cfRule type="cellIs" dxfId="2391" priority="1200" operator="lessThan">
      <formula>0</formula>
    </cfRule>
  </conditionalFormatting>
  <conditionalFormatting sqref="P523 Q529 Q539:Q545">
    <cfRule type="cellIs" dxfId="2390" priority="1201" operator="lessThan">
      <formula>0</formula>
    </cfRule>
  </conditionalFormatting>
  <conditionalFormatting sqref="P531">
    <cfRule type="cellIs" dxfId="2389" priority="1202" operator="lessThan">
      <formula>0</formula>
    </cfRule>
  </conditionalFormatting>
  <conditionalFormatting sqref="P562">
    <cfRule type="cellIs" dxfId="2388" priority="1203" operator="lessThan">
      <formula>0</formula>
    </cfRule>
  </conditionalFormatting>
  <conditionalFormatting sqref="B348:N348">
    <cfRule type="cellIs" dxfId="2387" priority="1197" operator="lessThan">
      <formula>0</formula>
    </cfRule>
  </conditionalFormatting>
  <conditionalFormatting sqref="Q588">
    <cfRule type="cellIs" dxfId="2386" priority="1182" operator="lessThan">
      <formula>0</formula>
    </cfRule>
  </conditionalFormatting>
  <conditionalFormatting sqref="Q499:Q502">
    <cfRule type="cellIs" dxfId="2385" priority="1196" operator="lessThan">
      <formula>0</formula>
    </cfRule>
  </conditionalFormatting>
  <conditionalFormatting sqref="Q503">
    <cfRule type="cellIs" dxfId="2384" priority="1195" operator="lessThan">
      <formula>0</formula>
    </cfRule>
  </conditionalFormatting>
  <conditionalFormatting sqref="Q503">
    <cfRule type="cellIs" dxfId="2383" priority="1194" operator="lessThan">
      <formula>0</formula>
    </cfRule>
  </conditionalFormatting>
  <conditionalFormatting sqref="B514">
    <cfRule type="cellIs" dxfId="2382" priority="1192" operator="lessThan">
      <formula>0</formula>
    </cfRule>
  </conditionalFormatting>
  <conditionalFormatting sqref="B531">
    <cfRule type="cellIs" dxfId="2381" priority="1191" operator="lessThan">
      <formula>0</formula>
    </cfRule>
  </conditionalFormatting>
  <conditionalFormatting sqref="Q520">
    <cfRule type="cellIs" dxfId="2380" priority="1190" operator="lessThan">
      <formula>0</formula>
    </cfRule>
  </conditionalFormatting>
  <conditionalFormatting sqref="Q520">
    <cfRule type="cellIs" dxfId="2379" priority="1189" operator="lessThan">
      <formula>0</formula>
    </cfRule>
  </conditionalFormatting>
  <conditionalFormatting sqref="Q567">
    <cfRule type="cellIs" dxfId="2378" priority="1184" operator="lessThan">
      <formula>0</formula>
    </cfRule>
  </conditionalFormatting>
  <conditionalFormatting sqref="B523 B515">
    <cfRule type="cellIs" dxfId="2377" priority="1193" operator="lessThan">
      <formula>0</formula>
    </cfRule>
  </conditionalFormatting>
  <conditionalFormatting sqref="Q528">
    <cfRule type="cellIs" dxfId="2376" priority="1187" operator="lessThan">
      <formula>0</formula>
    </cfRule>
  </conditionalFormatting>
  <conditionalFormatting sqref="Q536">
    <cfRule type="cellIs" dxfId="2375" priority="1186" operator="lessThan">
      <formula>0</formula>
    </cfRule>
  </conditionalFormatting>
  <conditionalFormatting sqref="Q536">
    <cfRule type="cellIs" dxfId="2374" priority="1185" operator="lessThan">
      <formula>0</formula>
    </cfRule>
  </conditionalFormatting>
  <conditionalFormatting sqref="P539">
    <cfRule type="cellIs" dxfId="2373" priority="1173" operator="lessThan">
      <formula>0</formula>
    </cfRule>
  </conditionalFormatting>
  <conditionalFormatting sqref="Q528">
    <cfRule type="cellIs" dxfId="2372" priority="1188" operator="lessThan">
      <formula>0</formula>
    </cfRule>
  </conditionalFormatting>
  <conditionalFormatting sqref="Q567">
    <cfRule type="cellIs" dxfId="2371" priority="1183" operator="lessThan">
      <formula>0</formula>
    </cfRule>
  </conditionalFormatting>
  <conditionalFormatting sqref="P584:P587">
    <cfRule type="cellIs" dxfId="2370" priority="1175" operator="lessThan">
      <formula>0</formula>
    </cfRule>
  </conditionalFormatting>
  <conditionalFormatting sqref="P563:P566">
    <cfRule type="cellIs" dxfId="2369" priority="1176" operator="lessThan">
      <formula>0</formula>
    </cfRule>
  </conditionalFormatting>
  <conditionalFormatting sqref="Q366">
    <cfRule type="cellIs" dxfId="2368" priority="1134" operator="lessThan">
      <formula>0</formula>
    </cfRule>
  </conditionalFormatting>
  <conditionalFormatting sqref="Q588">
    <cfRule type="cellIs" dxfId="2367" priority="1181" operator="lessThan">
      <formula>0</formula>
    </cfRule>
  </conditionalFormatting>
  <conditionalFormatting sqref="Q544">
    <cfRule type="cellIs" dxfId="2366" priority="1172" operator="lessThan">
      <formula>0</formula>
    </cfRule>
  </conditionalFormatting>
  <conditionalFormatting sqref="J353:N354 K351:N352">
    <cfRule type="cellIs" dxfId="2365" priority="1161" operator="lessThan">
      <formula>0</formula>
    </cfRule>
  </conditionalFormatting>
  <conditionalFormatting sqref="P516:P519">
    <cfRule type="cellIs" dxfId="2364" priority="1180" operator="lessThan">
      <formula>0</formula>
    </cfRule>
  </conditionalFormatting>
  <conditionalFormatting sqref="P524:P527">
    <cfRule type="cellIs" dxfId="2363" priority="1179" operator="lessThan">
      <formula>0</formula>
    </cfRule>
  </conditionalFormatting>
  <conditionalFormatting sqref="P539:P543">
    <cfRule type="cellIs" dxfId="2362" priority="1178" operator="lessThan">
      <formula>0</formula>
    </cfRule>
  </conditionalFormatting>
  <conditionalFormatting sqref="P532:P535">
    <cfRule type="cellIs" dxfId="2361" priority="1177" operator="lessThan">
      <formula>0</formula>
    </cfRule>
  </conditionalFormatting>
  <conditionalFormatting sqref="Q544">
    <cfRule type="cellIs" dxfId="2360" priority="1171" operator="lessThan">
      <formula>0</formula>
    </cfRule>
  </conditionalFormatting>
  <conditionalFormatting sqref="Q354">
    <cfRule type="cellIs" dxfId="2359" priority="1154" operator="lessThan">
      <formula>0</formula>
    </cfRule>
  </conditionalFormatting>
  <conditionalFormatting sqref="Q540:Q543 B539">
    <cfRule type="cellIs" dxfId="2358" priority="1174" operator="lessThan">
      <formula>0</formula>
    </cfRule>
  </conditionalFormatting>
  <conditionalFormatting sqref="P555:P558">
    <cfRule type="cellIs" dxfId="2357" priority="1166" operator="lessThan">
      <formula>0</formula>
    </cfRule>
  </conditionalFormatting>
  <conditionalFormatting sqref="Q555:Q558 Q560">
    <cfRule type="cellIs" dxfId="2356" priority="1169" operator="lessThan">
      <formula>0</formula>
    </cfRule>
  </conditionalFormatting>
  <conditionalFormatting sqref="Q559">
    <cfRule type="cellIs" dxfId="2355" priority="1168" operator="lessThan">
      <formula>0</formula>
    </cfRule>
  </conditionalFormatting>
  <conditionalFormatting sqref="Q468:Q472">
    <cfRule type="cellIs" dxfId="2354" priority="1165" operator="lessThan">
      <formula>0</formula>
    </cfRule>
  </conditionalFormatting>
  <conditionalFormatting sqref="Q559">
    <cfRule type="cellIs" dxfId="2353" priority="1167" operator="lessThan">
      <formula>0</formula>
    </cfRule>
  </conditionalFormatting>
  <conditionalFormatting sqref="J351">
    <cfRule type="cellIs" dxfId="2352" priority="1160" operator="lessThan">
      <formula>0</formula>
    </cfRule>
  </conditionalFormatting>
  <conditionalFormatting sqref="P540:P543">
    <cfRule type="cellIs" dxfId="2351" priority="1170" operator="lessThan">
      <formula>0</formula>
    </cfRule>
  </conditionalFormatting>
  <conditionalFormatting sqref="P349:Q350 Q351:Q353">
    <cfRule type="cellIs" dxfId="2350" priority="1164" operator="lessThan">
      <formula>0</formula>
    </cfRule>
  </conditionalFormatting>
  <conditionalFormatting sqref="Q396">
    <cfRule type="cellIs" dxfId="2349" priority="1087" operator="lessThan">
      <formula>0</formula>
    </cfRule>
  </conditionalFormatting>
  <conditionalFormatting sqref="B349">
    <cfRule type="cellIs" dxfId="2348" priority="1159" operator="lessThan">
      <formula>0</formula>
    </cfRule>
  </conditionalFormatting>
  <conditionalFormatting sqref="P393:P395">
    <cfRule type="cellIs" dxfId="2347" priority="1091" operator="lessThan">
      <formula>0</formula>
    </cfRule>
  </conditionalFormatting>
  <conditionalFormatting sqref="Q397">
    <cfRule type="cellIs" dxfId="2346" priority="1089" operator="lessThan">
      <formula>0</formula>
    </cfRule>
  </conditionalFormatting>
  <conditionalFormatting sqref="P349:P350">
    <cfRule type="cellIs" dxfId="2345" priority="1163" operator="lessThan">
      <formula>0</formula>
    </cfRule>
  </conditionalFormatting>
  <conditionalFormatting sqref="P351:P354">
    <cfRule type="cellIs" dxfId="2344" priority="1162" operator="lessThan">
      <formula>0</formula>
    </cfRule>
  </conditionalFormatting>
  <conditionalFormatting sqref="C397:M397">
    <cfRule type="cellIs" dxfId="2343" priority="1086" operator="lessThan">
      <formula>0</formula>
    </cfRule>
  </conditionalFormatting>
  <conditionalFormatting sqref="Q355">
    <cfRule type="cellIs" dxfId="2342" priority="1157" operator="lessThan">
      <formula>0</formula>
    </cfRule>
  </conditionalFormatting>
  <conditionalFormatting sqref="P398:Q398 Q399:Q401">
    <cfRule type="cellIs" dxfId="2341" priority="1085" operator="lessThan">
      <formula>0</formula>
    </cfRule>
  </conditionalFormatting>
  <conditionalFormatting sqref="P399:P401">
    <cfRule type="cellIs" dxfId="2340" priority="1083" operator="lessThan">
      <formula>0</formula>
    </cfRule>
  </conditionalFormatting>
  <conditionalFormatting sqref="C357:J357">
    <cfRule type="cellIs" dxfId="2339" priority="1148" operator="lessThan">
      <formula>0</formula>
    </cfRule>
  </conditionalFormatting>
  <conditionalFormatting sqref="H385">
    <cfRule type="cellIs" dxfId="2338" priority="1048" operator="lessThan">
      <formula>0</formula>
    </cfRule>
  </conditionalFormatting>
  <conditionalFormatting sqref="Q402">
    <cfRule type="cellIs" dxfId="2337" priority="1081" operator="lessThan">
      <formula>0</formula>
    </cfRule>
  </conditionalFormatting>
  <conditionalFormatting sqref="B350">
    <cfRule type="cellIs" dxfId="2336" priority="1158" operator="lessThan">
      <formula>0</formula>
    </cfRule>
  </conditionalFormatting>
  <conditionalFormatting sqref="J352">
    <cfRule type="cellIs" dxfId="2335" priority="1155" operator="lessThan">
      <formula>0</formula>
    </cfRule>
  </conditionalFormatting>
  <conditionalFormatting sqref="P355">
    <cfRule type="cellIs" dxfId="2334" priority="1156" operator="lessThan">
      <formula>0</formula>
    </cfRule>
  </conditionalFormatting>
  <conditionalFormatting sqref="P440">
    <cfRule type="cellIs" dxfId="2333" priority="1034" operator="lessThan">
      <formula>0</formula>
    </cfRule>
  </conditionalFormatting>
  <conditionalFormatting sqref="Q354">
    <cfRule type="cellIs" dxfId="2332" priority="1153" operator="lessThan">
      <formula>0</formula>
    </cfRule>
  </conditionalFormatting>
  <conditionalFormatting sqref="P356:Q356 Q357:Q359">
    <cfRule type="cellIs" dxfId="2331" priority="1152" operator="lessThan">
      <formula>0</formula>
    </cfRule>
  </conditionalFormatting>
  <conditionalFormatting sqref="P356">
    <cfRule type="cellIs" dxfId="2330" priority="1151" operator="lessThan">
      <formula>0</formula>
    </cfRule>
  </conditionalFormatting>
  <conditionalFormatting sqref="P357:P360">
    <cfRule type="cellIs" dxfId="2329" priority="1150" operator="lessThan">
      <formula>0</formula>
    </cfRule>
  </conditionalFormatting>
  <conditionalFormatting sqref="I358 K358:N358 C359:M360 K357:M357">
    <cfRule type="cellIs" dxfId="2328" priority="1149" operator="lessThan">
      <formula>0</formula>
    </cfRule>
  </conditionalFormatting>
  <conditionalFormatting sqref="B356">
    <cfRule type="cellIs" dxfId="2327" priority="1146" operator="lessThan">
      <formula>0</formula>
    </cfRule>
  </conditionalFormatting>
  <conditionalFormatting sqref="I357">
    <cfRule type="cellIs" dxfId="2326" priority="1147" operator="lessThan">
      <formula>0</formula>
    </cfRule>
  </conditionalFormatting>
  <conditionalFormatting sqref="Q361">
    <cfRule type="cellIs" dxfId="2325" priority="1145" operator="lessThan">
      <formula>0</formula>
    </cfRule>
  </conditionalFormatting>
  <conditionalFormatting sqref="C358:J358">
    <cfRule type="cellIs" dxfId="2324" priority="1144" operator="lessThan">
      <formula>0</formula>
    </cfRule>
  </conditionalFormatting>
  <conditionalFormatting sqref="Q360">
    <cfRule type="cellIs" dxfId="2323" priority="1143" operator="lessThan">
      <formula>0</formula>
    </cfRule>
  </conditionalFormatting>
  <conditionalFormatting sqref="Q360">
    <cfRule type="cellIs" dxfId="2322" priority="1142" operator="lessThan">
      <formula>0</formula>
    </cfRule>
  </conditionalFormatting>
  <conditionalFormatting sqref="P362:Q362 Q363:Q365">
    <cfRule type="cellIs" dxfId="2321" priority="1141" operator="lessThan">
      <formula>0</formula>
    </cfRule>
  </conditionalFormatting>
  <conditionalFormatting sqref="P362">
    <cfRule type="cellIs" dxfId="2320" priority="1140" operator="lessThan">
      <formula>0</formula>
    </cfRule>
  </conditionalFormatting>
  <conditionalFormatting sqref="J363">
    <cfRule type="cellIs" dxfId="2319" priority="1138" operator="lessThan">
      <formula>0</formula>
    </cfRule>
  </conditionalFormatting>
  <conditionalFormatting sqref="K363:N364 J365:M366">
    <cfRule type="cellIs" dxfId="2318" priority="1139" operator="lessThan">
      <formula>0</formula>
    </cfRule>
  </conditionalFormatting>
  <conditionalFormatting sqref="P368">
    <cfRule type="cellIs" dxfId="2317" priority="1131" operator="lessThan">
      <formula>0</formula>
    </cfRule>
  </conditionalFormatting>
  <conditionalFormatting sqref="Q367">
    <cfRule type="cellIs" dxfId="2316" priority="1136" operator="lessThan">
      <formula>0</formula>
    </cfRule>
  </conditionalFormatting>
  <conditionalFormatting sqref="B362">
    <cfRule type="cellIs" dxfId="2315" priority="1137" operator="lessThan">
      <formula>0</formula>
    </cfRule>
  </conditionalFormatting>
  <conditionalFormatting sqref="P405:P407">
    <cfRule type="cellIs" dxfId="2314" priority="1069" operator="lessThan">
      <formula>0</formula>
    </cfRule>
  </conditionalFormatting>
  <conditionalFormatting sqref="J364">
    <cfRule type="cellIs" dxfId="2313" priority="1135" operator="lessThan">
      <formula>0</formula>
    </cfRule>
  </conditionalFormatting>
  <conditionalFormatting sqref="Q366">
    <cfRule type="cellIs" dxfId="2312" priority="1133" operator="lessThan">
      <formula>0</formula>
    </cfRule>
  </conditionalFormatting>
  <conditionalFormatting sqref="P368:Q368 Q369:Q371">
    <cfRule type="cellIs" dxfId="2311" priority="1132" operator="lessThan">
      <formula>0</formula>
    </cfRule>
  </conditionalFormatting>
  <conditionalFormatting sqref="Q372">
    <cfRule type="cellIs" dxfId="2310" priority="1123" operator="lessThan">
      <formula>0</formula>
    </cfRule>
  </conditionalFormatting>
  <conditionalFormatting sqref="I370 K369:N370 C371:M372">
    <cfRule type="cellIs" dxfId="2309" priority="1130" operator="lessThan">
      <formula>0</formula>
    </cfRule>
  </conditionalFormatting>
  <conditionalFormatting sqref="I369">
    <cfRule type="cellIs" dxfId="2308" priority="1128" operator="lessThan">
      <formula>0</formula>
    </cfRule>
  </conditionalFormatting>
  <conditionalFormatting sqref="C369:J369">
    <cfRule type="cellIs" dxfId="2307" priority="1129" operator="lessThan">
      <formula>0</formula>
    </cfRule>
  </conditionalFormatting>
  <conditionalFormatting sqref="B368">
    <cfRule type="cellIs" dxfId="2306" priority="1127" operator="lessThan">
      <formula>0</formula>
    </cfRule>
  </conditionalFormatting>
  <conditionalFormatting sqref="Q373">
    <cfRule type="cellIs" dxfId="2305" priority="1126" operator="lessThan">
      <formula>0</formula>
    </cfRule>
  </conditionalFormatting>
  <conditionalFormatting sqref="P411:P413">
    <cfRule type="cellIs" dxfId="2304" priority="1062" operator="lessThan">
      <formula>0</formula>
    </cfRule>
  </conditionalFormatting>
  <conditionalFormatting sqref="C370:J370">
    <cfRule type="cellIs" dxfId="2303" priority="1125" operator="lessThan">
      <formula>0</formula>
    </cfRule>
  </conditionalFormatting>
  <conditionalFormatting sqref="Q372">
    <cfRule type="cellIs" dxfId="2302" priority="1124" operator="lessThan">
      <formula>0</formula>
    </cfRule>
  </conditionalFormatting>
  <conditionalFormatting sqref="P374:Q374 Q375:Q377">
    <cfRule type="cellIs" dxfId="2301" priority="1122" operator="lessThan">
      <formula>0</formula>
    </cfRule>
  </conditionalFormatting>
  <conditionalFormatting sqref="P374">
    <cfRule type="cellIs" dxfId="2300" priority="1121" operator="lessThan">
      <formula>0</formula>
    </cfRule>
  </conditionalFormatting>
  <conditionalFormatting sqref="P375:P377">
    <cfRule type="cellIs" dxfId="2299" priority="1120" operator="lessThan">
      <formula>0</formula>
    </cfRule>
  </conditionalFormatting>
  <conditionalFormatting sqref="I376 K375:N376 C377:M378">
    <cfRule type="cellIs" dxfId="2298" priority="1119" operator="lessThan">
      <formula>0</formula>
    </cfRule>
  </conditionalFormatting>
  <conditionalFormatting sqref="I375">
    <cfRule type="cellIs" dxfId="2297" priority="1117" operator="lessThan">
      <formula>0</formula>
    </cfRule>
  </conditionalFormatting>
  <conditionalFormatting sqref="C375:J375">
    <cfRule type="cellIs" dxfId="2296" priority="1118" operator="lessThan">
      <formula>0</formula>
    </cfRule>
  </conditionalFormatting>
  <conditionalFormatting sqref="B374">
    <cfRule type="cellIs" dxfId="2295" priority="1116" operator="lessThan">
      <formula>0</formula>
    </cfRule>
  </conditionalFormatting>
  <conditionalFormatting sqref="Q379">
    <cfRule type="cellIs" dxfId="2294" priority="1115" operator="lessThan">
      <formula>0</formula>
    </cfRule>
  </conditionalFormatting>
  <conditionalFormatting sqref="C376:J376">
    <cfRule type="cellIs" dxfId="2293" priority="1114" operator="lessThan">
      <formula>0</formula>
    </cfRule>
  </conditionalFormatting>
  <conditionalFormatting sqref="Q378">
    <cfRule type="cellIs" dxfId="2292" priority="1113" operator="lessThan">
      <formula>0</formula>
    </cfRule>
  </conditionalFormatting>
  <conditionalFormatting sqref="Q378">
    <cfRule type="cellIs" dxfId="2291" priority="1112" operator="lessThan">
      <formula>0</formula>
    </cfRule>
  </conditionalFormatting>
  <conditionalFormatting sqref="P380:Q380 Q381:Q383">
    <cfRule type="cellIs" dxfId="2290" priority="1111" operator="lessThan">
      <formula>0</formula>
    </cfRule>
  </conditionalFormatting>
  <conditionalFormatting sqref="P380">
    <cfRule type="cellIs" dxfId="2289" priority="1110" operator="lessThan">
      <formula>0</formula>
    </cfRule>
  </conditionalFormatting>
  <conditionalFormatting sqref="P381:P383">
    <cfRule type="cellIs" dxfId="2288" priority="1109" operator="lessThan">
      <formula>0</formula>
    </cfRule>
  </conditionalFormatting>
  <conditionalFormatting sqref="I382 K381:N382 C383:N383 C384:M384">
    <cfRule type="cellIs" dxfId="2287" priority="1108" operator="lessThan">
      <formula>0</formula>
    </cfRule>
  </conditionalFormatting>
  <conditionalFormatting sqref="I381">
    <cfRule type="cellIs" dxfId="2286" priority="1106" operator="lessThan">
      <formula>0</formula>
    </cfRule>
  </conditionalFormatting>
  <conditionalFormatting sqref="C381:J381">
    <cfRule type="cellIs" dxfId="2285" priority="1107" operator="lessThan">
      <formula>0</formula>
    </cfRule>
  </conditionalFormatting>
  <conditionalFormatting sqref="B380">
    <cfRule type="cellIs" dxfId="2284" priority="1105" operator="lessThan">
      <formula>0</formula>
    </cfRule>
  </conditionalFormatting>
  <conditionalFormatting sqref="Q385">
    <cfRule type="cellIs" dxfId="2283" priority="1104" operator="lessThan">
      <formula>0</formula>
    </cfRule>
  </conditionalFormatting>
  <conditionalFormatting sqref="C382:J382">
    <cfRule type="cellIs" dxfId="2282" priority="1103" operator="lessThan">
      <formula>0</formula>
    </cfRule>
  </conditionalFormatting>
  <conditionalFormatting sqref="Q384">
    <cfRule type="cellIs" dxfId="2281" priority="1102" operator="lessThan">
      <formula>0</formula>
    </cfRule>
  </conditionalFormatting>
  <conditionalFormatting sqref="Q384">
    <cfRule type="cellIs" dxfId="2280" priority="1101" operator="lessThan">
      <formula>0</formula>
    </cfRule>
  </conditionalFormatting>
  <conditionalFormatting sqref="P386:Q386 Q387:Q389">
    <cfRule type="cellIs" dxfId="2279" priority="1100" operator="lessThan">
      <formula>0</formula>
    </cfRule>
  </conditionalFormatting>
  <conditionalFormatting sqref="P386">
    <cfRule type="cellIs" dxfId="2278" priority="1099" operator="lessThan">
      <formula>0</formula>
    </cfRule>
  </conditionalFormatting>
  <conditionalFormatting sqref="P387:P389">
    <cfRule type="cellIs" dxfId="2277" priority="1098" operator="lessThan">
      <formula>0</formula>
    </cfRule>
  </conditionalFormatting>
  <conditionalFormatting sqref="B386">
    <cfRule type="cellIs" dxfId="2276" priority="1097" operator="lessThan">
      <formula>0</formula>
    </cfRule>
  </conditionalFormatting>
  <conditionalFormatting sqref="Q391">
    <cfRule type="cellIs" dxfId="2275" priority="1096" operator="lessThan">
      <formula>0</formula>
    </cfRule>
  </conditionalFormatting>
  <conditionalFormatting sqref="Q390">
    <cfRule type="cellIs" dxfId="2274" priority="1095" operator="lessThan">
      <formula>0</formula>
    </cfRule>
  </conditionalFormatting>
  <conditionalFormatting sqref="Q390">
    <cfRule type="cellIs" dxfId="2273" priority="1094" operator="lessThan">
      <formula>0</formula>
    </cfRule>
  </conditionalFormatting>
  <conditionalFormatting sqref="P392:Q392 Q393:Q395">
    <cfRule type="cellIs" dxfId="2272" priority="1093" operator="lessThan">
      <formula>0</formula>
    </cfRule>
  </conditionalFormatting>
  <conditionalFormatting sqref="P392">
    <cfRule type="cellIs" dxfId="2271" priority="1092" operator="lessThan">
      <formula>0</formula>
    </cfRule>
  </conditionalFormatting>
  <conditionalFormatting sqref="H397">
    <cfRule type="cellIs" dxfId="2270" priority="1051" operator="lessThan">
      <formula>0</formula>
    </cfRule>
  </conditionalFormatting>
  <conditionalFormatting sqref="B392">
    <cfRule type="cellIs" dxfId="2269" priority="1090" operator="lessThan">
      <formula>0</formula>
    </cfRule>
  </conditionalFormatting>
  <conditionalFormatting sqref="H378">
    <cfRule type="cellIs" dxfId="2268" priority="1047" operator="lessThan">
      <formula>0</formula>
    </cfRule>
  </conditionalFormatting>
  <conditionalFormatting sqref="Q396">
    <cfRule type="cellIs" dxfId="2267" priority="1088" operator="lessThan">
      <formula>0</formula>
    </cfRule>
  </conditionalFormatting>
  <conditionalFormatting sqref="H360">
    <cfRule type="cellIs" dxfId="2266" priority="1045" operator="lessThan">
      <formula>0</formula>
    </cfRule>
  </conditionalFormatting>
  <conditionalFormatting sqref="H361">
    <cfRule type="cellIs" dxfId="2265" priority="1044" operator="lessThan">
      <formula>0</formula>
    </cfRule>
  </conditionalFormatting>
  <conditionalFormatting sqref="P398">
    <cfRule type="cellIs" dxfId="2264" priority="1084" operator="lessThan">
      <formula>0</formula>
    </cfRule>
  </conditionalFormatting>
  <conditionalFormatting sqref="Q438">
    <cfRule type="cellIs" dxfId="2263" priority="1037" operator="lessThan">
      <formula>0</formula>
    </cfRule>
  </conditionalFormatting>
  <conditionalFormatting sqref="H372">
    <cfRule type="cellIs" dxfId="2262" priority="1043" operator="lessThan">
      <formula>0</formula>
    </cfRule>
  </conditionalFormatting>
  <conditionalFormatting sqref="Q402">
    <cfRule type="cellIs" dxfId="2261" priority="1082" operator="lessThan">
      <formula>0</formula>
    </cfRule>
  </conditionalFormatting>
  <conditionalFormatting sqref="P440:Q440 Q441:Q443">
    <cfRule type="cellIs" dxfId="2260" priority="1035" operator="lessThan">
      <formula>0</formula>
    </cfRule>
  </conditionalFormatting>
  <conditionalFormatting sqref="C391:M391">
    <cfRule type="cellIs" dxfId="2259" priority="1080" operator="lessThan">
      <formula>0</formula>
    </cfRule>
  </conditionalFormatting>
  <conditionalFormatting sqref="C385:M385">
    <cfRule type="cellIs" dxfId="2258" priority="1079" operator="lessThan">
      <formula>0</formula>
    </cfRule>
  </conditionalFormatting>
  <conditionalFormatting sqref="C379:M379">
    <cfRule type="cellIs" dxfId="2257" priority="1078" operator="lessThan">
      <formula>0</formula>
    </cfRule>
  </conditionalFormatting>
  <conditionalFormatting sqref="C373:M373">
    <cfRule type="cellIs" dxfId="2256" priority="1077" operator="lessThan">
      <formula>0</formula>
    </cfRule>
  </conditionalFormatting>
  <conditionalFormatting sqref="J367:M367">
    <cfRule type="cellIs" dxfId="2255" priority="1076" operator="lessThan">
      <formula>0</formula>
    </cfRule>
  </conditionalFormatting>
  <conditionalFormatting sqref="C361:M361">
    <cfRule type="cellIs" dxfId="2254" priority="1075" operator="lessThan">
      <formula>0</formula>
    </cfRule>
  </conditionalFormatting>
  <conditionalFormatting sqref="J355:N355">
    <cfRule type="cellIs" dxfId="2253" priority="1074" operator="lessThan">
      <formula>0</formula>
    </cfRule>
  </conditionalFormatting>
  <conditionalFormatting sqref="B398">
    <cfRule type="cellIs" dxfId="2252" priority="1073" operator="lessThan">
      <formula>0</formula>
    </cfRule>
  </conditionalFormatting>
  <conditionalFormatting sqref="B403">
    <cfRule type="cellIs" dxfId="2251" priority="1072" operator="lessThan">
      <formula>0</formula>
    </cfRule>
  </conditionalFormatting>
  <conditionalFormatting sqref="Q408">
    <cfRule type="cellIs" dxfId="2250" priority="1066" operator="lessThan">
      <formula>0</formula>
    </cfRule>
  </conditionalFormatting>
  <conditionalFormatting sqref="Q409">
    <cfRule type="cellIs" dxfId="2249" priority="1068" operator="lessThan">
      <formula>0</formula>
    </cfRule>
  </conditionalFormatting>
  <conditionalFormatting sqref="P404:Q404 Q405:Q407">
    <cfRule type="cellIs" dxfId="2248" priority="1071" operator="lessThan">
      <formula>0</formula>
    </cfRule>
  </conditionalFormatting>
  <conditionalFormatting sqref="P404">
    <cfRule type="cellIs" dxfId="2247" priority="1070" operator="lessThan">
      <formula>0</formula>
    </cfRule>
  </conditionalFormatting>
  <conditionalFormatting sqref="Q408">
    <cfRule type="cellIs" dxfId="2246" priority="1067" operator="lessThan">
      <formula>0</formula>
    </cfRule>
  </conditionalFormatting>
  <conditionalFormatting sqref="B404">
    <cfRule type="cellIs" dxfId="2245" priority="1065" operator="lessThan">
      <formula>0</formula>
    </cfRule>
  </conditionalFormatting>
  <conditionalFormatting sqref="Q414">
    <cfRule type="cellIs" dxfId="2244" priority="1059" operator="lessThan">
      <formula>0</formula>
    </cfRule>
  </conditionalFormatting>
  <conditionalFormatting sqref="Q415">
    <cfRule type="cellIs" dxfId="2243" priority="1061" operator="lessThan">
      <formula>0</formula>
    </cfRule>
  </conditionalFormatting>
  <conditionalFormatting sqref="P410:Q410 Q411:Q413">
    <cfRule type="cellIs" dxfId="2242" priority="1064" operator="lessThan">
      <formula>0</formula>
    </cfRule>
  </conditionalFormatting>
  <conditionalFormatting sqref="P410">
    <cfRule type="cellIs" dxfId="2241" priority="1063" operator="lessThan">
      <formula>0</formula>
    </cfRule>
  </conditionalFormatting>
  <conditionalFormatting sqref="Q414">
    <cfRule type="cellIs" dxfId="2240" priority="1060" operator="lessThan">
      <formula>0</formula>
    </cfRule>
  </conditionalFormatting>
  <conditionalFormatting sqref="B410">
    <cfRule type="cellIs" dxfId="2239" priority="1058" operator="lessThan">
      <formula>0</formula>
    </cfRule>
  </conditionalFormatting>
  <conditionalFormatting sqref="Q432">
    <cfRule type="cellIs" dxfId="2238" priority="1052" operator="lessThan">
      <formula>0</formula>
    </cfRule>
  </conditionalFormatting>
  <conditionalFormatting sqref="P429:P431">
    <cfRule type="cellIs" dxfId="2237" priority="1055" operator="lessThan">
      <formula>0</formula>
    </cfRule>
  </conditionalFormatting>
  <conditionalFormatting sqref="Q433">
    <cfRule type="cellIs" dxfId="2236" priority="1054" operator="lessThan">
      <formula>0</formula>
    </cfRule>
  </conditionalFormatting>
  <conditionalFormatting sqref="P428:Q428 Q429:Q431">
    <cfRule type="cellIs" dxfId="2235" priority="1057" operator="lessThan">
      <formula>0</formula>
    </cfRule>
  </conditionalFormatting>
  <conditionalFormatting sqref="P428">
    <cfRule type="cellIs" dxfId="2234" priority="1056" operator="lessThan">
      <formula>0</formula>
    </cfRule>
  </conditionalFormatting>
  <conditionalFormatting sqref="Q432">
    <cfRule type="cellIs" dxfId="2233" priority="1053" operator="lessThan">
      <formula>0</formula>
    </cfRule>
  </conditionalFormatting>
  <conditionalFormatting sqref="H391">
    <cfRule type="cellIs" dxfId="2232" priority="1050" operator="lessThan">
      <formula>0</formula>
    </cfRule>
  </conditionalFormatting>
  <conditionalFormatting sqref="P435:P437">
    <cfRule type="cellIs" dxfId="2231" priority="1039" operator="lessThan">
      <formula>0</formula>
    </cfRule>
  </conditionalFormatting>
  <conditionalFormatting sqref="Q444">
    <cfRule type="cellIs" dxfId="2230" priority="1031" operator="lessThan">
      <formula>0</formula>
    </cfRule>
  </conditionalFormatting>
  <conditionalFormatting sqref="H384">
    <cfRule type="cellIs" dxfId="2229" priority="1049" operator="lessThan">
      <formula>0</formula>
    </cfRule>
  </conditionalFormatting>
  <conditionalFormatting sqref="H379">
    <cfRule type="cellIs" dxfId="2228" priority="1046" operator="lessThan">
      <formula>0</formula>
    </cfRule>
  </conditionalFormatting>
  <conditionalFormatting sqref="Q438">
    <cfRule type="cellIs" dxfId="2227" priority="1038" operator="lessThan">
      <formula>0</formula>
    </cfRule>
  </conditionalFormatting>
  <conditionalFormatting sqref="H373">
    <cfRule type="cellIs" dxfId="2226" priority="1042" operator="lessThan">
      <formula>0</formula>
    </cfRule>
  </conditionalFormatting>
  <conditionalFormatting sqref="P441:P443">
    <cfRule type="cellIs" dxfId="2225" priority="1033" operator="lessThan">
      <formula>0</formula>
    </cfRule>
  </conditionalFormatting>
  <conditionalFormatting sqref="P434:Q434 Q435:Q437">
    <cfRule type="cellIs" dxfId="2224" priority="1041" operator="lessThan">
      <formula>0</formula>
    </cfRule>
  </conditionalFormatting>
  <conditionalFormatting sqref="P434">
    <cfRule type="cellIs" dxfId="2223" priority="1040" operator="lessThan">
      <formula>0</formula>
    </cfRule>
  </conditionalFormatting>
  <conditionalFormatting sqref="B434">
    <cfRule type="cellIs" dxfId="2222" priority="1036" operator="lessThan">
      <formula>0</formula>
    </cfRule>
  </conditionalFormatting>
  <conditionalFormatting sqref="Q445:Q446">
    <cfRule type="cellIs" dxfId="2221" priority="1027" operator="lessThan">
      <formula>0</formula>
    </cfRule>
  </conditionalFormatting>
  <conditionalFormatting sqref="Q444">
    <cfRule type="cellIs" dxfId="2220" priority="1030" operator="lessThan">
      <formula>0</formula>
    </cfRule>
  </conditionalFormatting>
  <conditionalFormatting sqref="B446">
    <cfRule type="cellIs" dxfId="2219" priority="1026" operator="lessThan">
      <formula>0</formula>
    </cfRule>
  </conditionalFormatting>
  <conditionalFormatting sqref="B440">
    <cfRule type="cellIs" dxfId="2218" priority="1029" operator="lessThan">
      <formula>0</formula>
    </cfRule>
  </conditionalFormatting>
  <conditionalFormatting sqref="P446">
    <cfRule type="cellIs" dxfId="2217" priority="1032" operator="lessThan">
      <formula>0</formula>
    </cfRule>
  </conditionalFormatting>
  <conditionalFormatting sqref="B447">
    <cfRule type="cellIs" dxfId="2216" priority="1025" operator="lessThan">
      <formula>0</formula>
    </cfRule>
  </conditionalFormatting>
  <conditionalFormatting sqref="Q439">
    <cfRule type="cellIs" dxfId="2215" priority="1028" operator="lessThan">
      <formula>0</formula>
    </cfRule>
  </conditionalFormatting>
  <conditionalFormatting sqref="Q448:Q450">
    <cfRule type="cellIs" dxfId="2214" priority="1024" operator="lessThan">
      <formula>0</formula>
    </cfRule>
  </conditionalFormatting>
  <conditionalFormatting sqref="P448:P450">
    <cfRule type="cellIs" dxfId="2213" priority="1023" operator="lessThan">
      <formula>0</formula>
    </cfRule>
  </conditionalFormatting>
  <conditionalFormatting sqref="Q603">
    <cfRule type="cellIs" dxfId="2212" priority="998" operator="lessThan">
      <formula>0</formula>
    </cfRule>
  </conditionalFormatting>
  <conditionalFormatting sqref="B625">
    <cfRule type="cellIs" dxfId="2211" priority="962" operator="lessThan">
      <formula>0</formula>
    </cfRule>
  </conditionalFormatting>
  <conditionalFormatting sqref="P454:P456">
    <cfRule type="cellIs" dxfId="2210" priority="1019" operator="lessThan">
      <formula>0</formula>
    </cfRule>
  </conditionalFormatting>
  <conditionalFormatting sqref="Q457">
    <cfRule type="cellIs" dxfId="2209" priority="1018" operator="lessThan">
      <formula>0</formula>
    </cfRule>
  </conditionalFormatting>
  <conditionalFormatting sqref="Q597">
    <cfRule type="cellIs" dxfId="2208" priority="1007" operator="lessThan">
      <formula>0</formula>
    </cfRule>
  </conditionalFormatting>
  <conditionalFormatting sqref="Q451">
    <cfRule type="cellIs" dxfId="2207" priority="1022" operator="lessThan">
      <formula>0</formula>
    </cfRule>
  </conditionalFormatting>
  <conditionalFormatting sqref="Q451">
    <cfRule type="cellIs" dxfId="2206" priority="1021" operator="lessThan">
      <formula>0</formula>
    </cfRule>
  </conditionalFormatting>
  <conditionalFormatting sqref="Q457">
    <cfRule type="cellIs" dxfId="2205" priority="1017" operator="lessThan">
      <formula>0</formula>
    </cfRule>
  </conditionalFormatting>
  <conditionalFormatting sqref="J593:N595 J596:M596">
    <cfRule type="cellIs" dxfId="2204" priority="1011" operator="lessThan">
      <formula>0</formula>
    </cfRule>
  </conditionalFormatting>
  <conditionalFormatting sqref="B453">
    <cfRule type="cellIs" dxfId="2203" priority="1015" operator="lessThan">
      <formula>0</formula>
    </cfRule>
  </conditionalFormatting>
  <conditionalFormatting sqref="P599:P602">
    <cfRule type="cellIs" dxfId="2202" priority="1004" operator="lessThan">
      <formula>0</formula>
    </cfRule>
  </conditionalFormatting>
  <conditionalFormatting sqref="Q454:Q456">
    <cfRule type="cellIs" dxfId="2201" priority="1020" operator="lessThan">
      <formula>0</formula>
    </cfRule>
  </conditionalFormatting>
  <conditionalFormatting sqref="Q593:Q595">
    <cfRule type="cellIs" dxfId="2200" priority="1014" operator="lessThan">
      <formula>0</formula>
    </cfRule>
  </conditionalFormatting>
  <conditionalFormatting sqref="Q596">
    <cfRule type="cellIs" dxfId="2199" priority="1009" operator="lessThan">
      <formula>0</formula>
    </cfRule>
  </conditionalFormatting>
  <conditionalFormatting sqref="Q452">
    <cfRule type="cellIs" dxfId="2198" priority="1016" operator="lessThan">
      <formula>0</formula>
    </cfRule>
  </conditionalFormatting>
  <conditionalFormatting sqref="B592">
    <cfRule type="cellIs" dxfId="2197" priority="1006" operator="lessThan">
      <formula>0</formula>
    </cfRule>
  </conditionalFormatting>
  <conditionalFormatting sqref="P593:P595">
    <cfRule type="cellIs" dxfId="2196" priority="1013" operator="lessThan">
      <formula>0</formula>
    </cfRule>
  </conditionalFormatting>
  <conditionalFormatting sqref="J594">
    <cfRule type="cellIs" dxfId="2195" priority="1010" operator="lessThan">
      <formula>0</formula>
    </cfRule>
  </conditionalFormatting>
  <conditionalFormatting sqref="Q602">
    <cfRule type="cellIs" dxfId="2194" priority="999" operator="lessThan">
      <formula>0</formula>
    </cfRule>
  </conditionalFormatting>
  <conditionalFormatting sqref="J595:N595 K593:N594 J596:M596">
    <cfRule type="cellIs" dxfId="2193" priority="1012" operator="lessThan">
      <formula>0</formula>
    </cfRule>
  </conditionalFormatting>
  <conditionalFormatting sqref="Q596">
    <cfRule type="cellIs" dxfId="2192" priority="1008" operator="lessThan">
      <formula>0</formula>
    </cfRule>
  </conditionalFormatting>
  <conditionalFormatting sqref="J599:N599 J601:N602 J600:M600">
    <cfRule type="cellIs" dxfId="2191" priority="1002" operator="lessThan">
      <formula>0</formula>
    </cfRule>
  </conditionalFormatting>
  <conditionalFormatting sqref="P616:P619">
    <cfRule type="cellIs" dxfId="2190" priority="996" operator="lessThan">
      <formula>0</formula>
    </cfRule>
  </conditionalFormatting>
  <conditionalFormatting sqref="Q602">
    <cfRule type="cellIs" dxfId="2189" priority="1000" operator="lessThan">
      <formula>0</formula>
    </cfRule>
  </conditionalFormatting>
  <conditionalFormatting sqref="J600">
    <cfRule type="cellIs" dxfId="2188" priority="1001" operator="lessThan">
      <formula>0</formula>
    </cfRule>
  </conditionalFormatting>
  <conditionalFormatting sqref="J601:N602 K599:N599 K600:M600">
    <cfRule type="cellIs" dxfId="2187" priority="1003" operator="lessThan">
      <formula>0</formula>
    </cfRule>
  </conditionalFormatting>
  <conditionalFormatting sqref="Q599:Q601">
    <cfRule type="cellIs" dxfId="2186" priority="1005" operator="lessThan">
      <formula>0</formula>
    </cfRule>
  </conditionalFormatting>
  <conditionalFormatting sqref="Q629">
    <cfRule type="cellIs" dxfId="2185" priority="966" operator="lessThan">
      <formula>0</formula>
    </cfRule>
  </conditionalFormatting>
  <conditionalFormatting sqref="I626">
    <cfRule type="cellIs" dxfId="2184" priority="969" operator="lessThan">
      <formula>0</formula>
    </cfRule>
  </conditionalFormatting>
  <conditionalFormatting sqref="C616:N619">
    <cfRule type="cellIs" dxfId="2183" priority="994" operator="lessThan">
      <formula>0</formula>
    </cfRule>
  </conditionalFormatting>
  <conditionalFormatting sqref="Q619">
    <cfRule type="cellIs" dxfId="2182" priority="990" operator="lessThan">
      <formula>0</formula>
    </cfRule>
  </conditionalFormatting>
  <conditionalFormatting sqref="I616">
    <cfRule type="cellIs" dxfId="2181" priority="993" operator="lessThan">
      <formula>0</formula>
    </cfRule>
  </conditionalFormatting>
  <conditionalFormatting sqref="H621:H624">
    <cfRule type="cellIs" dxfId="2180" priority="976" operator="lessThan">
      <formula>0</formula>
    </cfRule>
  </conditionalFormatting>
  <conditionalFormatting sqref="Q619">
    <cfRule type="cellIs" dxfId="2179" priority="991" operator="lessThan">
      <formula>0</formula>
    </cfRule>
  </conditionalFormatting>
  <conditionalFormatting sqref="H616">
    <cfRule type="cellIs" dxfId="2178" priority="987" operator="lessThan">
      <formula>0</formula>
    </cfRule>
  </conditionalFormatting>
  <conditionalFormatting sqref="H616:H619">
    <cfRule type="cellIs" dxfId="2177" priority="988" operator="lessThan">
      <formula>0</formula>
    </cfRule>
  </conditionalFormatting>
  <conditionalFormatting sqref="C617:J617">
    <cfRule type="cellIs" dxfId="2176" priority="992" operator="lessThan">
      <formula>0</formula>
    </cfRule>
  </conditionalFormatting>
  <conditionalFormatting sqref="H617:H619">
    <cfRule type="cellIs" dxfId="2175" priority="989" operator="lessThan">
      <formula>0</formula>
    </cfRule>
  </conditionalFormatting>
  <conditionalFormatting sqref="I617 K616:N617 C618:N619">
    <cfRule type="cellIs" dxfId="2174" priority="995" operator="lessThan">
      <formula>0</formula>
    </cfRule>
  </conditionalFormatting>
  <conditionalFormatting sqref="Q616:Q618">
    <cfRule type="cellIs" dxfId="2173" priority="997" operator="lessThan">
      <formula>0</formula>
    </cfRule>
  </conditionalFormatting>
  <conditionalFormatting sqref="B615">
    <cfRule type="cellIs" dxfId="2172" priority="986" operator="lessThan">
      <formula>0</formula>
    </cfRule>
  </conditionalFormatting>
  <conditionalFormatting sqref="Q624">
    <cfRule type="cellIs" dxfId="2171" priority="978" operator="lessThan">
      <formula>0</formula>
    </cfRule>
  </conditionalFormatting>
  <conditionalFormatting sqref="I621">
    <cfRule type="cellIs" dxfId="2170" priority="981" operator="lessThan">
      <formula>0</formula>
    </cfRule>
  </conditionalFormatting>
  <conditionalFormatting sqref="C621:N624">
    <cfRule type="cellIs" dxfId="2169" priority="982" operator="lessThan">
      <formula>0</formula>
    </cfRule>
  </conditionalFormatting>
  <conditionalFormatting sqref="Q624">
    <cfRule type="cellIs" dxfId="2168" priority="979" operator="lessThan">
      <formula>0</formula>
    </cfRule>
  </conditionalFormatting>
  <conditionalFormatting sqref="H621">
    <cfRule type="cellIs" dxfId="2167" priority="975" operator="lessThan">
      <formula>0</formula>
    </cfRule>
  </conditionalFormatting>
  <conditionalFormatting sqref="P621:P624">
    <cfRule type="cellIs" dxfId="2166" priority="984" operator="lessThan">
      <formula>0</formula>
    </cfRule>
  </conditionalFormatting>
  <conditionalFormatting sqref="C622:J622">
    <cfRule type="cellIs" dxfId="2165" priority="980" operator="lessThan">
      <formula>0</formula>
    </cfRule>
  </conditionalFormatting>
  <conditionalFormatting sqref="H622:H624">
    <cfRule type="cellIs" dxfId="2164" priority="977" operator="lessThan">
      <formula>0</formula>
    </cfRule>
  </conditionalFormatting>
  <conditionalFormatting sqref="I622 K621:N622 C623:N624">
    <cfRule type="cellIs" dxfId="2163" priority="983" operator="lessThan">
      <formula>0</formula>
    </cfRule>
  </conditionalFormatting>
  <conditionalFormatting sqref="Q621:Q623">
    <cfRule type="cellIs" dxfId="2162" priority="985" operator="lessThan">
      <formula>0</formula>
    </cfRule>
  </conditionalFormatting>
  <conditionalFormatting sqref="B620">
    <cfRule type="cellIs" dxfId="2161" priority="974" operator="lessThan">
      <formula>0</formula>
    </cfRule>
  </conditionalFormatting>
  <conditionalFormatting sqref="C626:N629">
    <cfRule type="cellIs" dxfId="2160" priority="970" operator="lessThan">
      <formula>0</formula>
    </cfRule>
  </conditionalFormatting>
  <conditionalFormatting sqref="Q629">
    <cfRule type="cellIs" dxfId="2159" priority="967" operator="lessThan">
      <formula>0</formula>
    </cfRule>
  </conditionalFormatting>
  <conditionalFormatting sqref="H626">
    <cfRule type="cellIs" dxfId="2158" priority="963" operator="lessThan">
      <formula>0</formula>
    </cfRule>
  </conditionalFormatting>
  <conditionalFormatting sqref="H626:H629">
    <cfRule type="cellIs" dxfId="2157" priority="964" operator="lessThan">
      <formula>0</formula>
    </cfRule>
  </conditionalFormatting>
  <conditionalFormatting sqref="P626:P629">
    <cfRule type="cellIs" dxfId="2156" priority="972" operator="lessThan">
      <formula>0</formula>
    </cfRule>
  </conditionalFormatting>
  <conditionalFormatting sqref="C627:J627">
    <cfRule type="cellIs" dxfId="2155" priority="968" operator="lessThan">
      <formula>0</formula>
    </cfRule>
  </conditionalFormatting>
  <conditionalFormatting sqref="H627:H629">
    <cfRule type="cellIs" dxfId="2154" priority="965" operator="lessThan">
      <formula>0</formula>
    </cfRule>
  </conditionalFormatting>
  <conditionalFormatting sqref="I627 K626:N627 C628:N629">
    <cfRule type="cellIs" dxfId="2153" priority="971" operator="lessThan">
      <formula>0</formula>
    </cfRule>
  </conditionalFormatting>
  <conditionalFormatting sqref="Q626:Q628">
    <cfRule type="cellIs" dxfId="2152" priority="973" operator="lessThan">
      <formula>0</formula>
    </cfRule>
  </conditionalFormatting>
  <conditionalFormatting sqref="C351:I351">
    <cfRule type="cellIs" dxfId="2151" priority="959" operator="lessThan">
      <formula>0</formula>
    </cfRule>
  </conditionalFormatting>
  <conditionalFormatting sqref="C353:I354">
    <cfRule type="cellIs" dxfId="2150" priority="960" operator="lessThan">
      <formula>0</formula>
    </cfRule>
  </conditionalFormatting>
  <conditionalFormatting sqref="P506:Q506">
    <cfRule type="cellIs" dxfId="2149" priority="943" operator="lessThan">
      <formula>0</formula>
    </cfRule>
  </conditionalFormatting>
  <conditionalFormatting sqref="P499:P502">
    <cfRule type="cellIs" dxfId="2148" priority="944" operator="lessThan">
      <formula>0</formula>
    </cfRule>
  </conditionalFormatting>
  <conditionalFormatting sqref="Q611:Q613">
    <cfRule type="cellIs" dxfId="2147" priority="906" operator="lessThan">
      <formula>0</formula>
    </cfRule>
  </conditionalFormatting>
  <conditionalFormatting sqref="B498">
    <cfRule type="cellIs" dxfId="2146" priority="961" operator="lessThan">
      <formula>0</formula>
    </cfRule>
  </conditionalFormatting>
  <conditionalFormatting sqref="N427">
    <cfRule type="cellIs" dxfId="2145" priority="680" operator="lessThan">
      <formula>0</formula>
    </cfRule>
  </conditionalFormatting>
  <conditionalFormatting sqref="C352:I352">
    <cfRule type="cellIs" dxfId="2144" priority="958" operator="lessThan">
      <formula>0</formula>
    </cfRule>
  </conditionalFormatting>
  <conditionalFormatting sqref="C355:I355">
    <cfRule type="cellIs" dxfId="2143" priority="957" operator="lessThan">
      <formula>0</formula>
    </cfRule>
  </conditionalFormatting>
  <conditionalFormatting sqref="C365:I366">
    <cfRule type="cellIs" dxfId="2142" priority="956" operator="lessThan">
      <formula>0</formula>
    </cfRule>
  </conditionalFormatting>
  <conditionalFormatting sqref="C363:I363">
    <cfRule type="cellIs" dxfId="2141" priority="955" operator="lessThan">
      <formula>0</formula>
    </cfRule>
  </conditionalFormatting>
  <conditionalFormatting sqref="C364:I364">
    <cfRule type="cellIs" dxfId="2140" priority="954" operator="lessThan">
      <formula>0</formula>
    </cfRule>
  </conditionalFormatting>
  <conditionalFormatting sqref="C367:I367">
    <cfRule type="cellIs" dxfId="2139" priority="953" operator="lessThan">
      <formula>0</formula>
    </cfRule>
  </conditionalFormatting>
  <conditionalFormatting sqref="C593:I596">
    <cfRule type="cellIs" dxfId="2138" priority="951" operator="lessThan">
      <formula>0</formula>
    </cfRule>
  </conditionalFormatting>
  <conditionalFormatting sqref="C594:I594">
    <cfRule type="cellIs" dxfId="2137" priority="950" operator="lessThan">
      <formula>0</formula>
    </cfRule>
  </conditionalFormatting>
  <conditionalFormatting sqref="C595:I596">
    <cfRule type="cellIs" dxfId="2136" priority="952" operator="lessThan">
      <formula>0</formula>
    </cfRule>
  </conditionalFormatting>
  <conditionalFormatting sqref="Q551">
    <cfRule type="cellIs" dxfId="2135" priority="932" operator="lessThan">
      <formula>0</formula>
    </cfRule>
  </conditionalFormatting>
  <conditionalFormatting sqref="Q551">
    <cfRule type="cellIs" dxfId="2134" priority="933" operator="lessThan">
      <formula>0</formula>
    </cfRule>
  </conditionalFormatting>
  <conditionalFormatting sqref="C599:I602">
    <cfRule type="cellIs" dxfId="2133" priority="948" operator="lessThan">
      <formula>0</formula>
    </cfRule>
  </conditionalFormatting>
  <conditionalFormatting sqref="C600:I600">
    <cfRule type="cellIs" dxfId="2132" priority="947" operator="lessThan">
      <formula>0</formula>
    </cfRule>
  </conditionalFormatting>
  <conditionalFormatting sqref="C601:I602">
    <cfRule type="cellIs" dxfId="2131" priority="949" operator="lessThan">
      <formula>0</formula>
    </cfRule>
  </conditionalFormatting>
  <conditionalFormatting sqref="C461:C464">
    <cfRule type="cellIs" dxfId="2130" priority="946" operator="lessThan">
      <formula>0</formula>
    </cfRule>
  </conditionalFormatting>
  <conditionalFormatting sqref="P468:P471">
    <cfRule type="cellIs" dxfId="2129" priority="945" operator="lessThan">
      <formula>0</formula>
    </cfRule>
  </conditionalFormatting>
  <conditionalFormatting sqref="Q507:Q510">
    <cfRule type="cellIs" dxfId="2128" priority="942" operator="lessThan">
      <formula>0</formula>
    </cfRule>
  </conditionalFormatting>
  <conditionalFormatting sqref="Q511:Q512">
    <cfRule type="cellIs" dxfId="2127" priority="941" operator="lessThan">
      <formula>0</formula>
    </cfRule>
  </conditionalFormatting>
  <conditionalFormatting sqref="Q512">
    <cfRule type="cellIs" dxfId="2126" priority="940" operator="lessThan">
      <formula>0</formula>
    </cfRule>
  </conditionalFormatting>
  <conditionalFormatting sqref="Q511">
    <cfRule type="cellIs" dxfId="2125" priority="939" operator="lessThan">
      <formula>0</formula>
    </cfRule>
  </conditionalFormatting>
  <conditionalFormatting sqref="P507:P510">
    <cfRule type="cellIs" dxfId="2124" priority="938" operator="lessThan">
      <formula>0</formula>
    </cfRule>
  </conditionalFormatting>
  <conditionalFormatting sqref="B506">
    <cfRule type="cellIs" dxfId="2123" priority="937" operator="lessThan">
      <formula>0</formula>
    </cfRule>
  </conditionalFormatting>
  <conditionalFormatting sqref="C611:N614">
    <cfRule type="cellIs" dxfId="2122" priority="903" operator="lessThan">
      <formula>0</formula>
    </cfRule>
  </conditionalFormatting>
  <conditionalFormatting sqref="Q614">
    <cfRule type="cellIs" dxfId="2121" priority="900" operator="lessThan">
      <formula>0</formula>
    </cfRule>
  </conditionalFormatting>
  <conditionalFormatting sqref="P547:P550">
    <cfRule type="cellIs" dxfId="2120" priority="931" operator="lessThan">
      <formula>0</formula>
    </cfRule>
  </conditionalFormatting>
  <conditionalFormatting sqref="H611:H614">
    <cfRule type="cellIs" dxfId="2119" priority="897" operator="lessThan">
      <formula>0</formula>
    </cfRule>
  </conditionalFormatting>
  <conditionalFormatting sqref="Q504">
    <cfRule type="cellIs" dxfId="2118" priority="936" operator="lessThan">
      <formula>0</formula>
    </cfRule>
  </conditionalFormatting>
  <conditionalFormatting sqref="Q547:Q550 Q552 Q554:Q560">
    <cfRule type="cellIs" dxfId="2117" priority="935" operator="lessThan">
      <formula>0</formula>
    </cfRule>
  </conditionalFormatting>
  <conditionalFormatting sqref="P546">
    <cfRule type="cellIs" dxfId="2116" priority="934" operator="lessThan">
      <formula>0</formula>
    </cfRule>
  </conditionalFormatting>
  <conditionalFormatting sqref="P554:P558">
    <cfRule type="cellIs" dxfId="2115" priority="930" operator="lessThan">
      <formula>0</formula>
    </cfRule>
  </conditionalFormatting>
  <conditionalFormatting sqref="Q570:Q573 Q575">
    <cfRule type="cellIs" dxfId="2114" priority="928" operator="lessThan">
      <formula>0</formula>
    </cfRule>
  </conditionalFormatting>
  <conditionalFormatting sqref="B546">
    <cfRule type="cellIs" dxfId="2113" priority="929" operator="lessThan">
      <formula>0</formula>
    </cfRule>
  </conditionalFormatting>
  <conditionalFormatting sqref="P569">
    <cfRule type="cellIs" dxfId="2112" priority="927" operator="lessThan">
      <formula>0</formula>
    </cfRule>
  </conditionalFormatting>
  <conditionalFormatting sqref="Q574">
    <cfRule type="cellIs" dxfId="2111" priority="926" operator="lessThan">
      <formula>0</formula>
    </cfRule>
  </conditionalFormatting>
  <conditionalFormatting sqref="Q574">
    <cfRule type="cellIs" dxfId="2110" priority="925" operator="lessThan">
      <formula>0</formula>
    </cfRule>
  </conditionalFormatting>
  <conditionalFormatting sqref="P570:P573">
    <cfRule type="cellIs" dxfId="2109" priority="924" operator="lessThan">
      <formula>0</formula>
    </cfRule>
  </conditionalFormatting>
  <conditionalFormatting sqref="Q582 Q577:Q580">
    <cfRule type="cellIs" dxfId="2108" priority="922" operator="lessThan">
      <formula>0</formula>
    </cfRule>
  </conditionalFormatting>
  <conditionalFormatting sqref="Q581">
    <cfRule type="cellIs" dxfId="2107" priority="920" operator="lessThan">
      <formula>0</formula>
    </cfRule>
  </conditionalFormatting>
  <conditionalFormatting sqref="B569">
    <cfRule type="cellIs" dxfId="2106" priority="923" operator="lessThan">
      <formula>0</formula>
    </cfRule>
  </conditionalFormatting>
  <conditionalFormatting sqref="P576">
    <cfRule type="cellIs" dxfId="2105" priority="921" operator="lessThan">
      <formula>0</formula>
    </cfRule>
  </conditionalFormatting>
  <conditionalFormatting sqref="P577:P580">
    <cfRule type="cellIs" dxfId="2104" priority="918" operator="lessThan">
      <formula>0</formula>
    </cfRule>
  </conditionalFormatting>
  <conditionalFormatting sqref="Q581">
    <cfRule type="cellIs" dxfId="2103" priority="919" operator="lessThan">
      <formula>0</formula>
    </cfRule>
  </conditionalFormatting>
  <conditionalFormatting sqref="P605:P607 P609">
    <cfRule type="cellIs" dxfId="2102" priority="916" operator="lessThan">
      <formula>0</formula>
    </cfRule>
  </conditionalFormatting>
  <conditionalFormatting sqref="Q605:Q607">
    <cfRule type="cellIs" dxfId="2101" priority="917" operator="lessThan">
      <formula>0</formula>
    </cfRule>
  </conditionalFormatting>
  <conditionalFormatting sqref="C607:I607">
    <cfRule type="cellIs" dxfId="2100" priority="909" operator="lessThan">
      <formula>0</formula>
    </cfRule>
  </conditionalFormatting>
  <conditionalFormatting sqref="C605:I607">
    <cfRule type="cellIs" dxfId="2099" priority="908" operator="lessThan">
      <formula>0</formula>
    </cfRule>
  </conditionalFormatting>
  <conditionalFormatting sqref="B604">
    <cfRule type="cellIs" dxfId="2098" priority="910" operator="lessThan">
      <formula>0</formula>
    </cfRule>
  </conditionalFormatting>
  <conditionalFormatting sqref="J605:N607">
    <cfRule type="cellIs" dxfId="2097" priority="914" operator="lessThan">
      <formula>0</formula>
    </cfRule>
  </conditionalFormatting>
  <conditionalFormatting sqref="P611:P614">
    <cfRule type="cellIs" dxfId="2096" priority="905" operator="lessThan">
      <formula>0</formula>
    </cfRule>
  </conditionalFormatting>
  <conditionalFormatting sqref="Q608:Q609">
    <cfRule type="cellIs" dxfId="2095" priority="911" operator="lessThan">
      <formula>0</formula>
    </cfRule>
  </conditionalFormatting>
  <conditionalFormatting sqref="C433:M433">
    <cfRule type="cellIs" dxfId="2094" priority="678" operator="lessThan">
      <formula>0</formula>
    </cfRule>
  </conditionalFormatting>
  <conditionalFormatting sqref="Q608:Q609">
    <cfRule type="cellIs" dxfId="2093" priority="912" operator="lessThan">
      <formula>0</formula>
    </cfRule>
  </conditionalFormatting>
  <conditionalFormatting sqref="J606">
    <cfRule type="cellIs" dxfId="2092" priority="913" operator="lessThan">
      <formula>0</formula>
    </cfRule>
  </conditionalFormatting>
  <conditionalFormatting sqref="J607:N607 K605:N606">
    <cfRule type="cellIs" dxfId="2091" priority="915" operator="lessThan">
      <formula>0</formula>
    </cfRule>
  </conditionalFormatting>
  <conditionalFormatting sqref="I612 K611:N612 C613:N614">
    <cfRule type="cellIs" dxfId="2090" priority="904" operator="lessThan">
      <formula>0</formula>
    </cfRule>
  </conditionalFormatting>
  <conditionalFormatting sqref="N427">
    <cfRule type="cellIs" dxfId="2089" priority="681" operator="lessThan">
      <formula>0</formula>
    </cfRule>
  </conditionalFormatting>
  <conditionalFormatting sqref="B429:N429">
    <cfRule type="cellIs" dxfId="2088" priority="673" operator="lessThan">
      <formula>0</formula>
    </cfRule>
  </conditionalFormatting>
  <conditionalFormatting sqref="C606:I606">
    <cfRule type="cellIs" dxfId="2087" priority="907" operator="lessThan">
      <formula>0</formula>
    </cfRule>
  </conditionalFormatting>
  <conditionalFormatting sqref="B429:N429">
    <cfRule type="cellIs" dxfId="2086" priority="674" operator="lessThan">
      <formula>0</formula>
    </cfRule>
  </conditionalFormatting>
  <conditionalFormatting sqref="H433">
    <cfRule type="cellIs" dxfId="2085" priority="677" operator="lessThan">
      <formula>0</formula>
    </cfRule>
  </conditionalFormatting>
  <conditionalFormatting sqref="B433">
    <cfRule type="cellIs" dxfId="2084" priority="676" operator="lessThan">
      <formula>0</formula>
    </cfRule>
  </conditionalFormatting>
  <conditionalFormatting sqref="B433">
    <cfRule type="cellIs" dxfId="2083" priority="675" operator="lessThan">
      <formula>0</formula>
    </cfRule>
  </conditionalFormatting>
  <conditionalFormatting sqref="B429:N429">
    <cfRule type="cellIs" dxfId="2082" priority="671" operator="lessThan">
      <formula>0</formula>
    </cfRule>
  </conditionalFormatting>
  <conditionalFormatting sqref="B429:N429">
    <cfRule type="cellIs" dxfId="2081" priority="672" operator="lessThan">
      <formula>0</formula>
    </cfRule>
  </conditionalFormatting>
  <conditionalFormatting sqref="B435:N435">
    <cfRule type="cellIs" dxfId="2080" priority="658" operator="lessThan">
      <formula>0</formula>
    </cfRule>
  </conditionalFormatting>
  <conditionalFormatting sqref="H611">
    <cfRule type="cellIs" dxfId="2079" priority="896" operator="lessThan">
      <formula>0</formula>
    </cfRule>
  </conditionalFormatting>
  <conditionalFormatting sqref="C433:M433">
    <cfRule type="cellIs" dxfId="2078" priority="679" operator="lessThan">
      <formula>0</formula>
    </cfRule>
  </conditionalFormatting>
  <conditionalFormatting sqref="H612:H614">
    <cfRule type="cellIs" dxfId="2077" priority="898" operator="lessThan">
      <formula>0</formula>
    </cfRule>
  </conditionalFormatting>
  <conditionalFormatting sqref="Q614">
    <cfRule type="cellIs" dxfId="2076" priority="899" operator="lessThan">
      <formula>0</formula>
    </cfRule>
  </conditionalFormatting>
  <conditionalFormatting sqref="I611">
    <cfRule type="cellIs" dxfId="2075" priority="902" operator="lessThan">
      <formula>0</formula>
    </cfRule>
  </conditionalFormatting>
  <conditionalFormatting sqref="N439">
    <cfRule type="cellIs" dxfId="2074" priority="651" operator="lessThan">
      <formula>0</formula>
    </cfRule>
  </conditionalFormatting>
  <conditionalFormatting sqref="C612:J612">
    <cfRule type="cellIs" dxfId="2073" priority="901" operator="lessThan">
      <formula>0</formula>
    </cfRule>
  </conditionalFormatting>
  <conditionalFormatting sqref="B610">
    <cfRule type="cellIs" dxfId="2072" priority="895" operator="lessThan">
      <formula>0</formula>
    </cfRule>
  </conditionalFormatting>
  <conditionalFormatting sqref="B435:N435">
    <cfRule type="cellIs" dxfId="2071" priority="657" operator="lessThan">
      <formula>0</formula>
    </cfRule>
  </conditionalFormatting>
  <conditionalFormatting sqref="C445:M445">
    <cfRule type="cellIs" dxfId="2070" priority="648" operator="lessThan">
      <formula>0</formula>
    </cfRule>
  </conditionalFormatting>
  <conditionalFormatting sqref="C445:M445">
    <cfRule type="cellIs" dxfId="2069" priority="649" operator="lessThan">
      <formula>0</formula>
    </cfRule>
  </conditionalFormatting>
  <conditionalFormatting sqref="B435:N435">
    <cfRule type="cellIs" dxfId="2068" priority="656" operator="lessThan">
      <formula>0</formula>
    </cfRule>
  </conditionalFormatting>
  <conditionalFormatting sqref="N438">
    <cfRule type="cellIs" dxfId="2067" priority="652" operator="lessThan">
      <formula>0</formula>
    </cfRule>
  </conditionalFormatting>
  <conditionalFormatting sqref="B435:N435">
    <cfRule type="cellIs" dxfId="2066" priority="655" operator="lessThan">
      <formula>0</formula>
    </cfRule>
  </conditionalFormatting>
  <conditionalFormatting sqref="B435:N435">
    <cfRule type="cellIs" dxfId="2065" priority="653" operator="lessThan">
      <formula>0</formula>
    </cfRule>
  </conditionalFormatting>
  <conditionalFormatting sqref="B598">
    <cfRule type="cellIs" dxfId="2064" priority="894" operator="lessThan">
      <formula>0</formula>
    </cfRule>
  </conditionalFormatting>
  <conditionalFormatting sqref="N439">
    <cfRule type="cellIs" dxfId="2063" priority="650" operator="lessThan">
      <formula>0</formula>
    </cfRule>
  </conditionalFormatting>
  <conditionalFormatting sqref="B435:N435">
    <cfRule type="cellIs" dxfId="2062" priority="654" operator="lessThan">
      <formula>0</formula>
    </cfRule>
  </conditionalFormatting>
  <conditionalFormatting sqref="B598">
    <cfRule type="cellIs" dxfId="2061" priority="893" operator="lessThan">
      <formula>0</formula>
    </cfRule>
  </conditionalFormatting>
  <conditionalFormatting sqref="B641">
    <cfRule type="cellIs" dxfId="2060" priority="881" operator="lessThan">
      <formula>0</formula>
    </cfRule>
  </conditionalFormatting>
  <conditionalFormatting sqref="B591">
    <cfRule type="cellIs" dxfId="2059" priority="891" operator="lessThan">
      <formula>0</formula>
    </cfRule>
  </conditionalFormatting>
  <conditionalFormatting sqref="B591">
    <cfRule type="cellIs" dxfId="2058" priority="892" operator="lessThan">
      <formula>0</formula>
    </cfRule>
  </conditionalFormatting>
  <conditionalFormatting sqref="B609">
    <cfRule type="cellIs" dxfId="2057" priority="889" operator="lessThan">
      <formula>0</formula>
    </cfRule>
  </conditionalFormatting>
  <conditionalFormatting sqref="B609">
    <cfRule type="cellIs" dxfId="2056"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55" priority="888" operator="lessThan">
      <formula>0</formula>
    </cfRule>
  </conditionalFormatting>
  <conditionalFormatting sqref="B646">
    <cfRule type="cellIs" dxfId="2054" priority="885" operator="lessThan">
      <formula>0</formula>
    </cfRule>
  </conditionalFormatting>
  <conditionalFormatting sqref="B631">
    <cfRule type="cellIs" dxfId="2053" priority="887" operator="lessThan">
      <formula>0</formula>
    </cfRule>
  </conditionalFormatting>
  <conditionalFormatting sqref="B635">
    <cfRule type="cellIs" dxfId="2052" priority="886" operator="lessThan">
      <formula>0</formula>
    </cfRule>
  </conditionalFormatting>
  <conditionalFormatting sqref="B662">
    <cfRule type="cellIs" dxfId="2051" priority="884" operator="lessThan">
      <formula>0</formula>
    </cfRule>
  </conditionalFormatting>
  <conditionalFormatting sqref="B671">
    <cfRule type="cellIs" dxfId="2050" priority="883" operator="lessThan">
      <formula>0</formula>
    </cfRule>
  </conditionalFormatting>
  <conditionalFormatting sqref="I674:N674 P672:Q675">
    <cfRule type="cellIs" dxfId="2049" priority="882" operator="lessThan">
      <formula>0</formula>
    </cfRule>
  </conditionalFormatting>
  <conditionalFormatting sqref="P641">
    <cfRule type="cellIs" dxfId="2048" priority="879" operator="lessThan">
      <formula>0</formula>
    </cfRule>
  </conditionalFormatting>
  <conditionalFormatting sqref="P641">
    <cfRule type="cellIs" dxfId="2047" priority="880" operator="lessThan">
      <formula>0</formula>
    </cfRule>
  </conditionalFormatting>
  <conditionalFormatting sqref="P422:Q422 Q423:Q425">
    <cfRule type="cellIs" dxfId="2046" priority="866" operator="lessThan">
      <formula>0</formula>
    </cfRule>
  </conditionalFormatting>
  <conditionalFormatting sqref="B416">
    <cfRule type="cellIs" dxfId="2045" priority="867" operator="lessThan">
      <formula>0</formula>
    </cfRule>
  </conditionalFormatting>
  <conditionalFormatting sqref="P423:P425">
    <cfRule type="cellIs" dxfId="2044" priority="864" operator="lessThan">
      <formula>0</formula>
    </cfRule>
  </conditionalFormatting>
  <conditionalFormatting sqref="P422">
    <cfRule type="cellIs" dxfId="2043" priority="865" operator="lessThan">
      <formula>0</formula>
    </cfRule>
  </conditionalFormatting>
  <conditionalFormatting sqref="Q426">
    <cfRule type="cellIs" dxfId="2042" priority="862" operator="lessThan">
      <formula>0</formula>
    </cfRule>
  </conditionalFormatting>
  <conditionalFormatting sqref="Q427">
    <cfRule type="cellIs" dxfId="2041" priority="863" operator="lessThan">
      <formula>0</formula>
    </cfRule>
  </conditionalFormatting>
  <conditionalFormatting sqref="B422">
    <cfRule type="cellIs" dxfId="2040" priority="860" operator="lessThan">
      <formula>0</formula>
    </cfRule>
  </conditionalFormatting>
  <conditionalFormatting sqref="Q426">
    <cfRule type="cellIs" dxfId="2039" priority="861" operator="lessThan">
      <formula>0</formula>
    </cfRule>
  </conditionalFormatting>
  <conditionalFormatting sqref="B454:N454">
    <cfRule type="cellIs" dxfId="2038" priority="611" operator="lessThan">
      <formula>0</formula>
    </cfRule>
  </conditionalFormatting>
  <conditionalFormatting sqref="B454:N454">
    <cfRule type="cellIs" dxfId="2037" priority="612" operator="lessThan">
      <formula>0</formula>
    </cfRule>
  </conditionalFormatting>
  <conditionalFormatting sqref="C652:I652">
    <cfRule type="cellIs" dxfId="2036" priority="878" operator="lessThan">
      <formula>0</formula>
    </cfRule>
  </conditionalFormatting>
  <conditionalFormatting sqref="C653:I653">
    <cfRule type="cellIs" dxfId="2035" priority="877" operator="lessThan">
      <formula>0</formula>
    </cfRule>
  </conditionalFormatting>
  <conditionalFormatting sqref="C658:M658">
    <cfRule type="cellIs" dxfId="2034" priority="876" operator="lessThan">
      <formula>0</formula>
    </cfRule>
  </conditionalFormatting>
  <conditionalFormatting sqref="B647:N647">
    <cfRule type="cellIs" dxfId="2033" priority="875" operator="lessThan">
      <formula>0</formula>
    </cfRule>
  </conditionalFormatting>
  <conditionalFormatting sqref="P650">
    <cfRule type="cellIs" dxfId="2032" priority="874" operator="lessThan">
      <formula>0</formula>
    </cfRule>
  </conditionalFormatting>
  <conditionalFormatting sqref="P417:P419">
    <cfRule type="cellIs" dxfId="2031" priority="871" operator="lessThan">
      <formula>0</formula>
    </cfRule>
  </conditionalFormatting>
  <conditionalFormatting sqref="Q420">
    <cfRule type="cellIs" dxfId="2030" priority="868" operator="lessThan">
      <formula>0</formula>
    </cfRule>
  </conditionalFormatting>
  <conditionalFormatting sqref="Q421">
    <cfRule type="cellIs" dxfId="2029" priority="870" operator="lessThan">
      <formula>0</formula>
    </cfRule>
  </conditionalFormatting>
  <conditionalFormatting sqref="P416:Q416 Q417:Q419">
    <cfRule type="cellIs" dxfId="2028" priority="873" operator="lessThan">
      <formula>0</formula>
    </cfRule>
  </conditionalFormatting>
  <conditionalFormatting sqref="P416">
    <cfRule type="cellIs" dxfId="2027" priority="872" operator="lessThan">
      <formula>0</formula>
    </cfRule>
  </conditionalFormatting>
  <conditionalFormatting sqref="Q420">
    <cfRule type="cellIs" dxfId="2026" priority="869" operator="lessThan">
      <formula>0</formula>
    </cfRule>
  </conditionalFormatting>
  <conditionalFormatting sqref="B454:N454">
    <cfRule type="cellIs" dxfId="2025" priority="610" operator="lessThan">
      <formula>0</formula>
    </cfRule>
  </conditionalFormatting>
  <conditionalFormatting sqref="B454:N454">
    <cfRule type="cellIs" dxfId="2024" priority="609" operator="lessThan">
      <formula>0</formula>
    </cfRule>
  </conditionalFormatting>
  <conditionalFormatting sqref="B454:N454">
    <cfRule type="cellIs" dxfId="2023" priority="608" operator="lessThan">
      <formula>0</formula>
    </cfRule>
  </conditionalFormatting>
  <conditionalFormatting sqref="B454:N454">
    <cfRule type="cellIs" dxfId="2022" priority="606" operator="lessThan">
      <formula>0</formula>
    </cfRule>
  </conditionalFormatting>
  <conditionalFormatting sqref="B454:N454">
    <cfRule type="cellIs" dxfId="2021" priority="607" operator="lessThan">
      <formula>0</formula>
    </cfRule>
  </conditionalFormatting>
  <conditionalFormatting sqref="N457">
    <cfRule type="cellIs" dxfId="2020" priority="604" operator="lessThan">
      <formula>0</formula>
    </cfRule>
  </conditionalFormatting>
  <conditionalFormatting sqref="B454:N454">
    <cfRule type="cellIs" dxfId="2019" priority="605" operator="lessThan">
      <formula>0</formula>
    </cfRule>
  </conditionalFormatting>
  <conditionalFormatting sqref="N458">
    <cfRule type="cellIs" dxfId="2018" priority="603" operator="lessThan">
      <formula>0</formula>
    </cfRule>
  </conditionalFormatting>
  <conditionalFormatting sqref="P530">
    <cfRule type="cellIs" dxfId="2017" priority="325" operator="lessThan">
      <formula>0</formula>
    </cfRule>
  </conditionalFormatting>
  <conditionalFormatting sqref="N458">
    <cfRule type="cellIs" dxfId="2016" priority="602" operator="lessThan">
      <formula>0</formula>
    </cfRule>
  </conditionalFormatting>
  <conditionalFormatting sqref="D461:N464">
    <cfRule type="cellIs" dxfId="2015" priority="599" operator="lessThan">
      <formula>0</formula>
    </cfRule>
  </conditionalFormatting>
  <conditionalFormatting sqref="P538">
    <cfRule type="cellIs" dxfId="2014" priority="322" operator="lessThan">
      <formula>0</formula>
    </cfRule>
  </conditionalFormatting>
  <conditionalFormatting sqref="B461:B464">
    <cfRule type="cellIs" dxfId="2013" priority="596" operator="lessThan">
      <formula>0</formula>
    </cfRule>
  </conditionalFormatting>
  <conditionalFormatting sqref="P553">
    <cfRule type="cellIs" dxfId="2012" priority="319" operator="lessThan">
      <formula>0</formula>
    </cfRule>
  </conditionalFormatting>
  <conditionalFormatting sqref="B512">
    <cfRule type="cellIs" dxfId="2011" priority="593" operator="lessThan">
      <formula>0</formula>
    </cfRule>
  </conditionalFormatting>
  <conditionalFormatting sqref="C512">
    <cfRule type="cellIs" dxfId="2010" priority="590" operator="lessThan">
      <formula>0</formula>
    </cfRule>
  </conditionalFormatting>
  <conditionalFormatting sqref="P561">
    <cfRule type="cellIs" dxfId="2009" priority="316" operator="lessThan">
      <formula>0</formula>
    </cfRule>
  </conditionalFormatting>
  <conditionalFormatting sqref="P590">
    <cfRule type="cellIs" dxfId="2008" priority="313" operator="lessThan">
      <formula>0</formula>
    </cfRule>
  </conditionalFormatting>
  <conditionalFormatting sqref="N365">
    <cfRule type="cellIs" dxfId="2007" priority="859" operator="lessThan">
      <formula>0</formula>
    </cfRule>
  </conditionalFormatting>
  <conditionalFormatting sqref="N371">
    <cfRule type="cellIs" dxfId="2006" priority="858" operator="lessThan">
      <formula>0</formula>
    </cfRule>
  </conditionalFormatting>
  <conditionalFormatting sqref="N377">
    <cfRule type="cellIs" dxfId="2005" priority="857" operator="lessThan">
      <formula>0</formula>
    </cfRule>
  </conditionalFormatting>
  <conditionalFormatting sqref="N359">
    <cfRule type="cellIs" dxfId="2004" priority="856" operator="lessThan">
      <formula>0</formula>
    </cfRule>
  </conditionalFormatting>
  <conditionalFormatting sqref="B376">
    <cfRule type="cellIs" dxfId="2003" priority="840" operator="lessThan">
      <formula>0</formula>
    </cfRule>
  </conditionalFormatting>
  <conditionalFormatting sqref="B588">
    <cfRule type="cellIs" dxfId="2002" priority="850" operator="lessThan">
      <formula>0</formula>
    </cfRule>
  </conditionalFormatting>
  <conditionalFormatting sqref="B371:B372">
    <cfRule type="cellIs" dxfId="2001" priority="845" operator="lessThan">
      <formula>0</formula>
    </cfRule>
  </conditionalFormatting>
  <conditionalFormatting sqref="B377:B378">
    <cfRule type="cellIs" dxfId="2000" priority="842" operator="lessThan">
      <formula>0</formula>
    </cfRule>
  </conditionalFormatting>
  <conditionalFormatting sqref="C351:M354">
    <cfRule type="cellIs" dxfId="1999" priority="855" operator="lessThan">
      <formula>0</formula>
    </cfRule>
  </conditionalFormatting>
  <conditionalFormatting sqref="B428">
    <cfRule type="cellIs" dxfId="1998" priority="854" operator="lessThan">
      <formula>0</formula>
    </cfRule>
  </conditionalFormatting>
  <conditionalFormatting sqref="B428">
    <cfRule type="cellIs" dxfId="1997" priority="853" operator="lessThan">
      <formula>0</formula>
    </cfRule>
  </conditionalFormatting>
  <conditionalFormatting sqref="B391 B397 B381:B385 B375:B379 B369:B373 B363:B367 B357:B361 B351:B355">
    <cfRule type="cellIs" dxfId="1996" priority="852" operator="lessThan">
      <formula>0</formula>
    </cfRule>
  </conditionalFormatting>
  <conditionalFormatting sqref="B359:B360">
    <cfRule type="cellIs" dxfId="1995" priority="848" operator="lessThan">
      <formula>0</formula>
    </cfRule>
  </conditionalFormatting>
  <conditionalFormatting sqref="B357">
    <cfRule type="cellIs" dxfId="1994" priority="847" operator="lessThan">
      <formula>0</formula>
    </cfRule>
  </conditionalFormatting>
  <conditionalFormatting sqref="B585:B587">
    <cfRule type="cellIs" dxfId="1993" priority="851" operator="lessThan">
      <formula>0</formula>
    </cfRule>
  </conditionalFormatting>
  <conditionalFormatting sqref="B584">
    <cfRule type="cellIs" dxfId="1992" priority="849" operator="lessThan">
      <formula>0</formula>
    </cfRule>
  </conditionalFormatting>
  <conditionalFormatting sqref="B397">
    <cfRule type="cellIs" dxfId="1991" priority="836" operator="lessThan">
      <formula>0</formula>
    </cfRule>
  </conditionalFormatting>
  <conditionalFormatting sqref="B358">
    <cfRule type="cellIs" dxfId="1990" priority="846" operator="lessThan">
      <formula>0</formula>
    </cfRule>
  </conditionalFormatting>
  <conditionalFormatting sqref="B369">
    <cfRule type="cellIs" dxfId="1989" priority="844" operator="lessThan">
      <formula>0</formula>
    </cfRule>
  </conditionalFormatting>
  <conditionalFormatting sqref="B370">
    <cfRule type="cellIs" dxfId="1988" priority="843" operator="lessThan">
      <formula>0</formula>
    </cfRule>
  </conditionalFormatting>
  <conditionalFormatting sqref="B375">
    <cfRule type="cellIs" dxfId="1987" priority="841" operator="lessThan">
      <formula>0</formula>
    </cfRule>
  </conditionalFormatting>
  <conditionalFormatting sqref="B383:B384">
    <cfRule type="cellIs" dxfId="1986" priority="839" operator="lessThan">
      <formula>0</formula>
    </cfRule>
  </conditionalFormatting>
  <conditionalFormatting sqref="B381">
    <cfRule type="cellIs" dxfId="1985" priority="838" operator="lessThan">
      <formula>0</formula>
    </cfRule>
  </conditionalFormatting>
  <conditionalFormatting sqref="B382">
    <cfRule type="cellIs" dxfId="1984" priority="837" operator="lessThan">
      <formula>0</formula>
    </cfRule>
  </conditionalFormatting>
  <conditionalFormatting sqref="B391">
    <cfRule type="cellIs" dxfId="1983" priority="835" operator="lessThan">
      <formula>0</formula>
    </cfRule>
  </conditionalFormatting>
  <conditionalFormatting sqref="B385">
    <cfRule type="cellIs" dxfId="1982" priority="834" operator="lessThan">
      <formula>0</formula>
    </cfRule>
  </conditionalFormatting>
  <conditionalFormatting sqref="B379">
    <cfRule type="cellIs" dxfId="1981" priority="833" operator="lessThan">
      <formula>0</formula>
    </cfRule>
  </conditionalFormatting>
  <conditionalFormatting sqref="B373">
    <cfRule type="cellIs" dxfId="1980" priority="832" operator="lessThan">
      <formula>0</formula>
    </cfRule>
  </conditionalFormatting>
  <conditionalFormatting sqref="B361">
    <cfRule type="cellIs" dxfId="1979" priority="831" operator="lessThan">
      <formula>0</formula>
    </cfRule>
  </conditionalFormatting>
  <conditionalFormatting sqref="B621:B624">
    <cfRule type="cellIs" dxfId="1978" priority="826" operator="lessThan">
      <formula>0</formula>
    </cfRule>
  </conditionalFormatting>
  <conditionalFormatting sqref="B616:B619">
    <cfRule type="cellIs" dxfId="1977" priority="829" operator="lessThan">
      <formula>0</formula>
    </cfRule>
  </conditionalFormatting>
  <conditionalFormatting sqref="B617">
    <cfRule type="cellIs" dxfId="1976" priority="828" operator="lessThan">
      <formula>0</formula>
    </cfRule>
  </conditionalFormatting>
  <conditionalFormatting sqref="B618:B619">
    <cfRule type="cellIs" dxfId="1975" priority="830" operator="lessThan">
      <formula>0</formula>
    </cfRule>
  </conditionalFormatting>
  <conditionalFormatting sqref="B628:B629">
    <cfRule type="cellIs" dxfId="1974" priority="824" operator="lessThan">
      <formula>0</formula>
    </cfRule>
  </conditionalFormatting>
  <conditionalFormatting sqref="B622">
    <cfRule type="cellIs" dxfId="1973" priority="825" operator="lessThan">
      <formula>0</formula>
    </cfRule>
  </conditionalFormatting>
  <conditionalFormatting sqref="B623:B624">
    <cfRule type="cellIs" dxfId="1972" priority="827" operator="lessThan">
      <formula>0</formula>
    </cfRule>
  </conditionalFormatting>
  <conditionalFormatting sqref="B626:B629">
    <cfRule type="cellIs" dxfId="1971" priority="823" operator="lessThan">
      <formula>0</formula>
    </cfRule>
  </conditionalFormatting>
  <conditionalFormatting sqref="B627">
    <cfRule type="cellIs" dxfId="1970" priority="822" operator="lessThan">
      <formula>0</formula>
    </cfRule>
  </conditionalFormatting>
  <conditionalFormatting sqref="B365:B366">
    <cfRule type="cellIs" dxfId="1969" priority="817" operator="lessThan">
      <formula>0</formula>
    </cfRule>
  </conditionalFormatting>
  <conditionalFormatting sqref="B355">
    <cfRule type="cellIs" dxfId="1968" priority="818" operator="lessThan">
      <formula>0</formula>
    </cfRule>
  </conditionalFormatting>
  <conditionalFormatting sqref="B393:N393">
    <cfRule type="cellIs" dxfId="1967" priority="772" operator="lessThan">
      <formula>0</formula>
    </cfRule>
  </conditionalFormatting>
  <conditionalFormatting sqref="B387:N387">
    <cfRule type="cellIs" dxfId="1966" priority="783" operator="lessThan">
      <formula>0</formula>
    </cfRule>
  </conditionalFormatting>
  <conditionalFormatting sqref="B387:N387">
    <cfRule type="cellIs" dxfId="1965" priority="782" operator="lessThan">
      <formula>0</formula>
    </cfRule>
  </conditionalFormatting>
  <conditionalFormatting sqref="B353:B354">
    <cfRule type="cellIs" dxfId="1964" priority="821" operator="lessThan">
      <formula>0</formula>
    </cfRule>
  </conditionalFormatting>
  <conditionalFormatting sqref="B351">
    <cfRule type="cellIs" dxfId="1963" priority="820" operator="lessThan">
      <formula>0</formula>
    </cfRule>
  </conditionalFormatting>
  <conditionalFormatting sqref="B352">
    <cfRule type="cellIs" dxfId="1962" priority="819" operator="lessThan">
      <formula>0</formula>
    </cfRule>
  </conditionalFormatting>
  <conditionalFormatting sqref="B363">
    <cfRule type="cellIs" dxfId="1961" priority="816" operator="lessThan">
      <formula>0</formula>
    </cfRule>
  </conditionalFormatting>
  <conditionalFormatting sqref="B364">
    <cfRule type="cellIs" dxfId="1960" priority="815" operator="lessThan">
      <formula>0</formula>
    </cfRule>
  </conditionalFormatting>
  <conditionalFormatting sqref="B367">
    <cfRule type="cellIs" dxfId="1959" priority="814" operator="lessThan">
      <formula>0</formula>
    </cfRule>
  </conditionalFormatting>
  <conditionalFormatting sqref="B593:B596">
    <cfRule type="cellIs" dxfId="1958" priority="812" operator="lessThan">
      <formula>0</formula>
    </cfRule>
  </conditionalFormatting>
  <conditionalFormatting sqref="B594">
    <cfRule type="cellIs" dxfId="1957" priority="811" operator="lessThan">
      <formula>0</formula>
    </cfRule>
  </conditionalFormatting>
  <conditionalFormatting sqref="B595:B596">
    <cfRule type="cellIs" dxfId="1956" priority="813" operator="lessThan">
      <formula>0</formula>
    </cfRule>
  </conditionalFormatting>
  <conditionalFormatting sqref="B603">
    <cfRule type="cellIs" dxfId="1955" priority="806" operator="lessThan">
      <formula>0</formula>
    </cfRule>
  </conditionalFormatting>
  <conditionalFormatting sqref="B603">
    <cfRule type="cellIs" dxfId="1954" priority="807" operator="lessThan">
      <formula>0</formula>
    </cfRule>
  </conditionalFormatting>
  <conditionalFormatting sqref="B599:B602">
    <cfRule type="cellIs" dxfId="1953" priority="809" operator="lessThan">
      <formula>0</formula>
    </cfRule>
  </conditionalFormatting>
  <conditionalFormatting sqref="B600">
    <cfRule type="cellIs" dxfId="1952" priority="808" operator="lessThan">
      <formula>0</formula>
    </cfRule>
  </conditionalFormatting>
  <conditionalFormatting sqref="B601:B602">
    <cfRule type="cellIs" dxfId="1951" priority="810" operator="lessThan">
      <formula>0</formula>
    </cfRule>
  </conditionalFormatting>
  <conditionalFormatting sqref="N390">
    <cfRule type="cellIs" dxfId="1950" priority="777" operator="lessThan">
      <formula>0</formula>
    </cfRule>
  </conditionalFormatting>
  <conditionalFormatting sqref="B393:N393">
    <cfRule type="cellIs" dxfId="1949" priority="775" operator="lessThan">
      <formula>0</formula>
    </cfRule>
  </conditionalFormatting>
  <conditionalFormatting sqref="B571:B573">
    <cfRule type="cellIs" dxfId="1948" priority="805" operator="lessThan">
      <formula>0</formula>
    </cfRule>
  </conditionalFormatting>
  <conditionalFormatting sqref="B574">
    <cfRule type="cellIs" dxfId="1947" priority="804" operator="lessThan">
      <formula>0</formula>
    </cfRule>
  </conditionalFormatting>
  <conditionalFormatting sqref="B570">
    <cfRule type="cellIs" dxfId="1946" priority="803" operator="lessThan">
      <formula>0</formula>
    </cfRule>
  </conditionalFormatting>
  <conditionalFormatting sqref="B607:B608">
    <cfRule type="cellIs" dxfId="1945" priority="802" operator="lessThan">
      <formula>0</formula>
    </cfRule>
  </conditionalFormatting>
  <conditionalFormatting sqref="B605:B608">
    <cfRule type="cellIs" dxfId="1944" priority="801" operator="lessThan">
      <formula>0</formula>
    </cfRule>
  </conditionalFormatting>
  <conditionalFormatting sqref="B589">
    <cfRule type="cellIs" dxfId="1943" priority="527" operator="lessThan">
      <formula>0</formula>
    </cfRule>
  </conditionalFormatting>
  <conditionalFormatting sqref="B613:B614">
    <cfRule type="cellIs" dxfId="1942" priority="799" operator="lessThan">
      <formula>0</formula>
    </cfRule>
  </conditionalFormatting>
  <conditionalFormatting sqref="B606">
    <cfRule type="cellIs" dxfId="1941" priority="800" operator="lessThan">
      <formula>0</formula>
    </cfRule>
  </conditionalFormatting>
  <conditionalFormatting sqref="B611:B614">
    <cfRule type="cellIs" dxfId="1940" priority="798" operator="lessThan">
      <formula>0</formula>
    </cfRule>
  </conditionalFormatting>
  <conditionalFormatting sqref="O616:O619">
    <cfRule type="cellIs" dxfId="1939" priority="275" operator="lessThan">
      <formula>0</formula>
    </cfRule>
  </conditionalFormatting>
  <conditionalFormatting sqref="O599 O601:O602">
    <cfRule type="cellIs" dxfId="1938" priority="277" operator="lessThan">
      <formula>0</formula>
    </cfRule>
  </conditionalFormatting>
  <conditionalFormatting sqref="B612">
    <cfRule type="cellIs" dxfId="1937" priority="797" operator="lessThan">
      <formula>0</formula>
    </cfRule>
  </conditionalFormatting>
  <conditionalFormatting sqref="D589">
    <cfRule type="cellIs" dxfId="1936" priority="521" operator="lessThan">
      <formula>0</formula>
    </cfRule>
  </conditionalFormatting>
  <conditionalFormatting sqref="O605:O607">
    <cfRule type="cellIs" dxfId="1935" priority="269" operator="lessThan">
      <formula>0</formula>
    </cfRule>
  </conditionalFormatting>
  <conditionalFormatting sqref="O626:O629">
    <cfRule type="cellIs" dxfId="1934" priority="271" operator="lessThan">
      <formula>0</formula>
    </cfRule>
  </conditionalFormatting>
  <conditionalFormatting sqref="B650 B655:B657 B663 B665:B668 B642:B645 B670">
    <cfRule type="cellIs" dxfId="1933" priority="796" operator="lessThan">
      <formula>0</formula>
    </cfRule>
  </conditionalFormatting>
  <conditionalFormatting sqref="N378">
    <cfRule type="cellIs" dxfId="1932" priority="787" operator="lessThan">
      <formula>0</formula>
    </cfRule>
  </conditionalFormatting>
  <conditionalFormatting sqref="N372">
    <cfRule type="cellIs" dxfId="1931" priority="788" operator="lessThan">
      <formula>0</formula>
    </cfRule>
  </conditionalFormatting>
  <conditionalFormatting sqref="B387:N387">
    <cfRule type="cellIs" dxfId="1930" priority="785" operator="lessThan">
      <formula>0</formula>
    </cfRule>
  </conditionalFormatting>
  <conditionalFormatting sqref="N384">
    <cfRule type="cellIs" dxfId="1929" priority="786" operator="lessThan">
      <formula>0</formula>
    </cfRule>
  </conditionalFormatting>
  <conditionalFormatting sqref="B387:N387">
    <cfRule type="cellIs" dxfId="1928" priority="784" operator="lessThan">
      <formula>0</formula>
    </cfRule>
  </conditionalFormatting>
  <conditionalFormatting sqref="B387:N387">
    <cfRule type="cellIs" dxfId="1927" priority="781" operator="lessThan">
      <formula>0</formula>
    </cfRule>
  </conditionalFormatting>
  <conditionalFormatting sqref="B652">
    <cfRule type="cellIs" dxfId="1926" priority="795" operator="lessThan">
      <formula>0</formula>
    </cfRule>
  </conditionalFormatting>
  <conditionalFormatting sqref="B653">
    <cfRule type="cellIs" dxfId="1925" priority="794" operator="lessThan">
      <formula>0</formula>
    </cfRule>
  </conditionalFormatting>
  <conditionalFormatting sqref="B658">
    <cfRule type="cellIs" dxfId="1924" priority="793" operator="lessThan">
      <formula>0</formula>
    </cfRule>
  </conditionalFormatting>
  <conditionalFormatting sqref="O365">
    <cfRule type="cellIs" dxfId="1923" priority="263" operator="lessThan">
      <formula>0</formula>
    </cfRule>
  </conditionalFormatting>
  <conditionalFormatting sqref="O371">
    <cfRule type="cellIs" dxfId="1922" priority="262" operator="lessThan">
      <formula>0</formula>
    </cfRule>
  </conditionalFormatting>
  <conditionalFormatting sqref="G589">
    <cfRule type="cellIs" dxfId="1921" priority="512" operator="lessThan">
      <formula>0</formula>
    </cfRule>
  </conditionalFormatting>
  <conditionalFormatting sqref="H589">
    <cfRule type="cellIs" dxfId="1920" priority="509" operator="lessThan">
      <formula>0</formula>
    </cfRule>
  </conditionalFormatting>
  <conditionalFormatting sqref="B351:B354">
    <cfRule type="cellIs" dxfId="1919" priority="791" operator="lessThan">
      <formula>0</formula>
    </cfRule>
  </conditionalFormatting>
  <conditionalFormatting sqref="N360">
    <cfRule type="cellIs" dxfId="1918" priority="790" operator="lessThan">
      <formula>0</formula>
    </cfRule>
  </conditionalFormatting>
  <conditionalFormatting sqref="N366">
    <cfRule type="cellIs" dxfId="1917" priority="789" operator="lessThan">
      <formula>0</formula>
    </cfRule>
  </conditionalFormatting>
  <conditionalFormatting sqref="B387:N387">
    <cfRule type="cellIs" dxfId="1916" priority="780" operator="lessThan">
      <formula>0</formula>
    </cfRule>
  </conditionalFormatting>
  <conditionalFormatting sqref="B387:N387">
    <cfRule type="cellIs" dxfId="1915" priority="779" operator="lessThan">
      <formula>0</formula>
    </cfRule>
  </conditionalFormatting>
  <conditionalFormatting sqref="B387:N387">
    <cfRule type="cellIs" dxfId="1914" priority="778" operator="lessThan">
      <formula>0</formula>
    </cfRule>
  </conditionalFormatting>
  <conditionalFormatting sqref="B393:N393">
    <cfRule type="cellIs" dxfId="1913" priority="773" operator="lessThan">
      <formula>0</formula>
    </cfRule>
  </conditionalFormatting>
  <conditionalFormatting sqref="B393:N393">
    <cfRule type="cellIs" dxfId="1912" priority="776" operator="lessThan">
      <formula>0</formula>
    </cfRule>
  </conditionalFormatting>
  <conditionalFormatting sqref="B393:N393">
    <cfRule type="cellIs" dxfId="1911" priority="771" operator="lessThan">
      <formula>0</formula>
    </cfRule>
  </conditionalFormatting>
  <conditionalFormatting sqref="B393:N393">
    <cfRule type="cellIs" dxfId="1910" priority="774" operator="lessThan">
      <formula>0</formula>
    </cfRule>
  </conditionalFormatting>
  <conditionalFormatting sqref="B393:N393">
    <cfRule type="cellIs" dxfId="1909" priority="769" operator="lessThan">
      <formula>0</formula>
    </cfRule>
  </conditionalFormatting>
  <conditionalFormatting sqref="B393:N393">
    <cfRule type="cellIs" dxfId="1908" priority="770" operator="lessThan">
      <formula>0</formula>
    </cfRule>
  </conditionalFormatting>
  <conditionalFormatting sqref="B399:N399">
    <cfRule type="cellIs" dxfId="1907" priority="767" operator="lessThan">
      <formula>0</formula>
    </cfRule>
  </conditionalFormatting>
  <conditionalFormatting sqref="N396">
    <cfRule type="cellIs" dxfId="1906" priority="768" operator="lessThan">
      <formula>0</formula>
    </cfRule>
  </conditionalFormatting>
  <conditionalFormatting sqref="B399:N399">
    <cfRule type="cellIs" dxfId="1905" priority="766" operator="lessThan">
      <formula>0</formula>
    </cfRule>
  </conditionalFormatting>
  <conditionalFormatting sqref="B399:N399">
    <cfRule type="cellIs" dxfId="1904" priority="765" operator="lessThan">
      <formula>0</formula>
    </cfRule>
  </conditionalFormatting>
  <conditionalFormatting sqref="B399:N399">
    <cfRule type="cellIs" dxfId="1903" priority="764" operator="lessThan">
      <formula>0</formula>
    </cfRule>
  </conditionalFormatting>
  <conditionalFormatting sqref="B399:N399">
    <cfRule type="cellIs" dxfId="1902" priority="763" operator="lessThan">
      <formula>0</formula>
    </cfRule>
  </conditionalFormatting>
  <conditionalFormatting sqref="B399:N399">
    <cfRule type="cellIs" dxfId="1901" priority="762" operator="lessThan">
      <formula>0</formula>
    </cfRule>
  </conditionalFormatting>
  <conditionalFormatting sqref="B399:N399">
    <cfRule type="cellIs" dxfId="1900" priority="761" operator="lessThan">
      <formula>0</formula>
    </cfRule>
  </conditionalFormatting>
  <conditionalFormatting sqref="B399:N399">
    <cfRule type="cellIs" dxfId="1899" priority="760" operator="lessThan">
      <formula>0</formula>
    </cfRule>
  </conditionalFormatting>
  <conditionalFormatting sqref="N402">
    <cfRule type="cellIs" dxfId="1898" priority="759" operator="lessThan">
      <formula>0</formula>
    </cfRule>
  </conditionalFormatting>
  <conditionalFormatting sqref="N355">
    <cfRule type="cellIs" dxfId="1897" priority="758" operator="lessThan">
      <formula>0</formula>
    </cfRule>
  </conditionalFormatting>
  <conditionalFormatting sqref="N361">
    <cfRule type="cellIs" dxfId="1896" priority="757" operator="lessThan">
      <formula>0</formula>
    </cfRule>
  </conditionalFormatting>
  <conditionalFormatting sqref="N361">
    <cfRule type="cellIs" dxfId="1895" priority="756" operator="lessThan">
      <formula>0</formula>
    </cfRule>
  </conditionalFormatting>
  <conditionalFormatting sqref="N367">
    <cfRule type="cellIs" dxfId="1894" priority="755" operator="lessThan">
      <formula>0</formula>
    </cfRule>
  </conditionalFormatting>
  <conditionalFormatting sqref="N367">
    <cfRule type="cellIs" dxfId="1893" priority="754" operator="lessThan">
      <formula>0</formula>
    </cfRule>
  </conditionalFormatting>
  <conditionalFormatting sqref="N373">
    <cfRule type="cellIs" dxfId="1892" priority="753" operator="lessThan">
      <formula>0</formula>
    </cfRule>
  </conditionalFormatting>
  <conditionalFormatting sqref="N373">
    <cfRule type="cellIs" dxfId="1891" priority="752" operator="lessThan">
      <formula>0</formula>
    </cfRule>
  </conditionalFormatting>
  <conditionalFormatting sqref="N379">
    <cfRule type="cellIs" dxfId="1890" priority="751" operator="lessThan">
      <formula>0</formula>
    </cfRule>
  </conditionalFormatting>
  <conditionalFormatting sqref="N379">
    <cfRule type="cellIs" dxfId="1889" priority="750" operator="lessThan">
      <formula>0</formula>
    </cfRule>
  </conditionalFormatting>
  <conditionalFormatting sqref="N385">
    <cfRule type="cellIs" dxfId="1888" priority="749" operator="lessThan">
      <formula>0</formula>
    </cfRule>
  </conditionalFormatting>
  <conditionalFormatting sqref="N385">
    <cfRule type="cellIs" dxfId="1887" priority="748" operator="lessThan">
      <formula>0</formula>
    </cfRule>
  </conditionalFormatting>
  <conditionalFormatting sqref="N391">
    <cfRule type="cellIs" dxfId="1886" priority="747" operator="lessThan">
      <formula>0</formula>
    </cfRule>
  </conditionalFormatting>
  <conditionalFormatting sqref="N391">
    <cfRule type="cellIs" dxfId="1885" priority="746" operator="lessThan">
      <formula>0</formula>
    </cfRule>
  </conditionalFormatting>
  <conditionalFormatting sqref="N397">
    <cfRule type="cellIs" dxfId="1884" priority="745" operator="lessThan">
      <formula>0</formula>
    </cfRule>
  </conditionalFormatting>
  <conditionalFormatting sqref="N397">
    <cfRule type="cellIs" dxfId="1883" priority="744" operator="lessThan">
      <formula>0</formula>
    </cfRule>
  </conditionalFormatting>
  <conditionalFormatting sqref="C409:M409">
    <cfRule type="cellIs" dxfId="1882" priority="743" operator="lessThan">
      <formula>0</formula>
    </cfRule>
  </conditionalFormatting>
  <conditionalFormatting sqref="C409:M409">
    <cfRule type="cellIs" dxfId="1881" priority="742" operator="lessThan">
      <formula>0</formula>
    </cfRule>
  </conditionalFormatting>
  <conditionalFormatting sqref="H409">
    <cfRule type="cellIs" dxfId="1880" priority="741" operator="lessThan">
      <formula>0</formula>
    </cfRule>
  </conditionalFormatting>
  <conditionalFormatting sqref="B409">
    <cfRule type="cellIs" dxfId="1879" priority="740" operator="lessThan">
      <formula>0</formula>
    </cfRule>
  </conditionalFormatting>
  <conditionalFormatting sqref="B409">
    <cfRule type="cellIs" dxfId="1878" priority="739" operator="lessThan">
      <formula>0</formula>
    </cfRule>
  </conditionalFormatting>
  <conditionalFormatting sqref="B405:N405">
    <cfRule type="cellIs" dxfId="1877" priority="738" operator="lessThan">
      <formula>0</formula>
    </cfRule>
  </conditionalFormatting>
  <conditionalFormatting sqref="B405:N405">
    <cfRule type="cellIs" dxfId="1876" priority="737" operator="lessThan">
      <formula>0</formula>
    </cfRule>
  </conditionalFormatting>
  <conditionalFormatting sqref="B405:N405">
    <cfRule type="cellIs" dxfId="1875" priority="736" operator="lessThan">
      <formula>0</formula>
    </cfRule>
  </conditionalFormatting>
  <conditionalFormatting sqref="B405:N405">
    <cfRule type="cellIs" dxfId="1874" priority="735" operator="lessThan">
      <formula>0</formula>
    </cfRule>
  </conditionalFormatting>
  <conditionalFormatting sqref="B405:N405">
    <cfRule type="cellIs" dxfId="1873" priority="734" operator="lessThan">
      <formula>0</formula>
    </cfRule>
  </conditionalFormatting>
  <conditionalFormatting sqref="B405:N405">
    <cfRule type="cellIs" dxfId="1872" priority="733" operator="lessThan">
      <formula>0</formula>
    </cfRule>
  </conditionalFormatting>
  <conditionalFormatting sqref="B405:N405">
    <cfRule type="cellIs" dxfId="1871" priority="732" operator="lessThan">
      <formula>0</formula>
    </cfRule>
  </conditionalFormatting>
  <conditionalFormatting sqref="B405:N405">
    <cfRule type="cellIs" dxfId="1870" priority="731" operator="lessThan">
      <formula>0</formula>
    </cfRule>
  </conditionalFormatting>
  <conditionalFormatting sqref="N408">
    <cfRule type="cellIs" dxfId="1869" priority="730" operator="lessThan">
      <formula>0</formula>
    </cfRule>
  </conditionalFormatting>
  <conditionalFormatting sqref="N409">
    <cfRule type="cellIs" dxfId="1868" priority="729" operator="lessThan">
      <formula>0</formula>
    </cfRule>
  </conditionalFormatting>
  <conditionalFormatting sqref="N409">
    <cfRule type="cellIs" dxfId="1867" priority="728" operator="lessThan">
      <formula>0</formula>
    </cfRule>
  </conditionalFormatting>
  <conditionalFormatting sqref="C415:M415">
    <cfRule type="cellIs" dxfId="1866" priority="727" operator="lessThan">
      <formula>0</formula>
    </cfRule>
  </conditionalFormatting>
  <conditionalFormatting sqref="C415:M415">
    <cfRule type="cellIs" dxfId="1865" priority="726" operator="lessThan">
      <formula>0</formula>
    </cfRule>
  </conditionalFormatting>
  <conditionalFormatting sqref="H415">
    <cfRule type="cellIs" dxfId="1864" priority="725" operator="lessThan">
      <formula>0</formula>
    </cfRule>
  </conditionalFormatting>
  <conditionalFormatting sqref="B415">
    <cfRule type="cellIs" dxfId="1863" priority="724" operator="lessThan">
      <formula>0</formula>
    </cfRule>
  </conditionalFormatting>
  <conditionalFormatting sqref="B415">
    <cfRule type="cellIs" dxfId="1862" priority="723" operator="lessThan">
      <formula>0</formula>
    </cfRule>
  </conditionalFormatting>
  <conditionalFormatting sqref="B411:N411">
    <cfRule type="cellIs" dxfId="1861" priority="722" operator="lessThan">
      <formula>0</formula>
    </cfRule>
  </conditionalFormatting>
  <conditionalFormatting sqref="B411:N411">
    <cfRule type="cellIs" dxfId="1860" priority="721" operator="lessThan">
      <formula>0</formula>
    </cfRule>
  </conditionalFormatting>
  <conditionalFormatting sqref="B411:N411">
    <cfRule type="cellIs" dxfId="1859" priority="720" operator="lessThan">
      <formula>0</formula>
    </cfRule>
  </conditionalFormatting>
  <conditionalFormatting sqref="B411:N411">
    <cfRule type="cellIs" dxfId="1858" priority="719" operator="lessThan">
      <formula>0</formula>
    </cfRule>
  </conditionalFormatting>
  <conditionalFormatting sqref="B411:N411">
    <cfRule type="cellIs" dxfId="1857" priority="718" operator="lessThan">
      <formula>0</formula>
    </cfRule>
  </conditionalFormatting>
  <conditionalFormatting sqref="B411:N411">
    <cfRule type="cellIs" dxfId="1856" priority="717" operator="lessThan">
      <formula>0</formula>
    </cfRule>
  </conditionalFormatting>
  <conditionalFormatting sqref="B411:N411">
    <cfRule type="cellIs" dxfId="1855" priority="716" operator="lessThan">
      <formula>0</formula>
    </cfRule>
  </conditionalFormatting>
  <conditionalFormatting sqref="B411:N411">
    <cfRule type="cellIs" dxfId="1854" priority="715" operator="lessThan">
      <formula>0</formula>
    </cfRule>
  </conditionalFormatting>
  <conditionalFormatting sqref="N414">
    <cfRule type="cellIs" dxfId="1853" priority="714" operator="lessThan">
      <formula>0</formula>
    </cfRule>
  </conditionalFormatting>
  <conditionalFormatting sqref="N415">
    <cfRule type="cellIs" dxfId="1852" priority="713" operator="lessThan">
      <formula>0</formula>
    </cfRule>
  </conditionalFormatting>
  <conditionalFormatting sqref="N415">
    <cfRule type="cellIs" dxfId="1851" priority="712" operator="lessThan">
      <formula>0</formula>
    </cfRule>
  </conditionalFormatting>
  <conditionalFormatting sqref="C421:M421">
    <cfRule type="cellIs" dxfId="1850" priority="711" operator="lessThan">
      <formula>0</formula>
    </cfRule>
  </conditionalFormatting>
  <conditionalFormatting sqref="C421:M421">
    <cfRule type="cellIs" dxfId="1849" priority="710" operator="lessThan">
      <formula>0</formula>
    </cfRule>
  </conditionalFormatting>
  <conditionalFormatting sqref="H421">
    <cfRule type="cellIs" dxfId="1848" priority="709" operator="lessThan">
      <formula>0</formula>
    </cfRule>
  </conditionalFormatting>
  <conditionalFormatting sqref="B421">
    <cfRule type="cellIs" dxfId="1847" priority="708" operator="lessThan">
      <formula>0</formula>
    </cfRule>
  </conditionalFormatting>
  <conditionalFormatting sqref="B421">
    <cfRule type="cellIs" dxfId="1846" priority="707" operator="lessThan">
      <formula>0</formula>
    </cfRule>
  </conditionalFormatting>
  <conditionalFormatting sqref="B417:N417">
    <cfRule type="cellIs" dxfId="1845" priority="706" operator="lessThan">
      <formula>0</formula>
    </cfRule>
  </conditionalFormatting>
  <conditionalFormatting sqref="B417:N417">
    <cfRule type="cellIs" dxfId="1844" priority="705" operator="lessThan">
      <formula>0</formula>
    </cfRule>
  </conditionalFormatting>
  <conditionalFormatting sqref="B417:N417">
    <cfRule type="cellIs" dxfId="1843" priority="704" operator="lessThan">
      <formula>0</formula>
    </cfRule>
  </conditionalFormatting>
  <conditionalFormatting sqref="B417:N417">
    <cfRule type="cellIs" dxfId="1842" priority="703" operator="lessThan">
      <formula>0</formula>
    </cfRule>
  </conditionalFormatting>
  <conditionalFormatting sqref="B417:N417">
    <cfRule type="cellIs" dxfId="1841" priority="702" operator="lessThan">
      <formula>0</formula>
    </cfRule>
  </conditionalFormatting>
  <conditionalFormatting sqref="B417:N417">
    <cfRule type="cellIs" dxfId="1840" priority="701" operator="lessThan">
      <formula>0</formula>
    </cfRule>
  </conditionalFormatting>
  <conditionalFormatting sqref="B417:N417">
    <cfRule type="cellIs" dxfId="1839" priority="700" operator="lessThan">
      <formula>0</formula>
    </cfRule>
  </conditionalFormatting>
  <conditionalFormatting sqref="B417:N417">
    <cfRule type="cellIs" dxfId="1838" priority="699" operator="lessThan">
      <formula>0</formula>
    </cfRule>
  </conditionalFormatting>
  <conditionalFormatting sqref="N420">
    <cfRule type="cellIs" dxfId="1837" priority="698" operator="lessThan">
      <formula>0</formula>
    </cfRule>
  </conditionalFormatting>
  <conditionalFormatting sqref="N421">
    <cfRule type="cellIs" dxfId="1836" priority="697" operator="lessThan">
      <formula>0</formula>
    </cfRule>
  </conditionalFormatting>
  <conditionalFormatting sqref="N421">
    <cfRule type="cellIs" dxfId="1835" priority="696" operator="lessThan">
      <formula>0</formula>
    </cfRule>
  </conditionalFormatting>
  <conditionalFormatting sqref="C427:M427">
    <cfRule type="cellIs" dxfId="1834" priority="695" operator="lessThan">
      <formula>0</formula>
    </cfRule>
  </conditionalFormatting>
  <conditionalFormatting sqref="C427:M427">
    <cfRule type="cellIs" dxfId="1833" priority="694" operator="lessThan">
      <formula>0</formula>
    </cfRule>
  </conditionalFormatting>
  <conditionalFormatting sqref="H427">
    <cfRule type="cellIs" dxfId="1832" priority="693" operator="lessThan">
      <formula>0</formula>
    </cfRule>
  </conditionalFormatting>
  <conditionalFormatting sqref="B427">
    <cfRule type="cellIs" dxfId="1831" priority="692" operator="lessThan">
      <formula>0</formula>
    </cfRule>
  </conditionalFormatting>
  <conditionalFormatting sqref="B427">
    <cfRule type="cellIs" dxfId="1830" priority="691" operator="lessThan">
      <formula>0</formula>
    </cfRule>
  </conditionalFormatting>
  <conditionalFormatting sqref="B423:N423">
    <cfRule type="cellIs" dxfId="1829" priority="690" operator="lessThan">
      <formula>0</formula>
    </cfRule>
  </conditionalFormatting>
  <conditionalFormatting sqref="B423:N423">
    <cfRule type="cellIs" dxfId="1828" priority="689" operator="lessThan">
      <formula>0</formula>
    </cfRule>
  </conditionalFormatting>
  <conditionalFormatting sqref="B423:N423">
    <cfRule type="cellIs" dxfId="1827" priority="688" operator="lessThan">
      <formula>0</formula>
    </cfRule>
  </conditionalFormatting>
  <conditionalFormatting sqref="B423:N423">
    <cfRule type="cellIs" dxfId="1826" priority="687" operator="lessThan">
      <formula>0</formula>
    </cfRule>
  </conditionalFormatting>
  <conditionalFormatting sqref="B423:N423">
    <cfRule type="cellIs" dxfId="1825" priority="686" operator="lessThan">
      <formula>0</formula>
    </cfRule>
  </conditionalFormatting>
  <conditionalFormatting sqref="B423:N423">
    <cfRule type="cellIs" dxfId="1824" priority="685" operator="lessThan">
      <formula>0</formula>
    </cfRule>
  </conditionalFormatting>
  <conditionalFormatting sqref="B423:N423">
    <cfRule type="cellIs" dxfId="1823" priority="684" operator="lessThan">
      <formula>0</formula>
    </cfRule>
  </conditionalFormatting>
  <conditionalFormatting sqref="B423:N423">
    <cfRule type="cellIs" dxfId="1822" priority="683" operator="lessThan">
      <formula>0</formula>
    </cfRule>
  </conditionalFormatting>
  <conditionalFormatting sqref="N426">
    <cfRule type="cellIs" dxfId="1821" priority="682" operator="lessThan">
      <formula>0</formula>
    </cfRule>
  </conditionalFormatting>
  <conditionalFormatting sqref="C537:N537">
    <cfRule type="cellIs" dxfId="1820" priority="402" operator="lessThan">
      <formula>0</formula>
    </cfRule>
  </conditionalFormatting>
  <conditionalFormatting sqref="C568:N568">
    <cfRule type="cellIs" dxfId="1819" priority="399" operator="lessThan">
      <formula>0</formula>
    </cfRule>
  </conditionalFormatting>
  <conditionalFormatting sqref="I552:N552">
    <cfRule type="cellIs" dxfId="1818" priority="396" operator="lessThan">
      <formula>0</formula>
    </cfRule>
  </conditionalFormatting>
  <conditionalFormatting sqref="I560:N560">
    <cfRule type="cellIs" dxfId="1817" priority="393" operator="lessThan">
      <formula>0</formula>
    </cfRule>
  </conditionalFormatting>
  <conditionalFormatting sqref="B429:N429">
    <cfRule type="cellIs" dxfId="1816" priority="670" operator="lessThan">
      <formula>0</formula>
    </cfRule>
  </conditionalFormatting>
  <conditionalFormatting sqref="B429:N429">
    <cfRule type="cellIs" dxfId="1815" priority="669" operator="lessThan">
      <formula>0</formula>
    </cfRule>
  </conditionalFormatting>
  <conditionalFormatting sqref="B429:N429">
    <cfRule type="cellIs" dxfId="1814" priority="668" operator="lessThan">
      <formula>0</formula>
    </cfRule>
  </conditionalFormatting>
  <conditionalFormatting sqref="B429:N429">
    <cfRule type="cellIs" dxfId="1813" priority="667" operator="lessThan">
      <formula>0</formula>
    </cfRule>
  </conditionalFormatting>
  <conditionalFormatting sqref="N432">
    <cfRule type="cellIs" dxfId="1812" priority="666" operator="lessThan">
      <formula>0</formula>
    </cfRule>
  </conditionalFormatting>
  <conditionalFormatting sqref="C439:M439">
    <cfRule type="cellIs" dxfId="1811" priority="665" operator="lessThan">
      <formula>0</formula>
    </cfRule>
  </conditionalFormatting>
  <conditionalFormatting sqref="C439:M439">
    <cfRule type="cellIs" dxfId="1810" priority="664" operator="lessThan">
      <formula>0</formula>
    </cfRule>
  </conditionalFormatting>
  <conditionalFormatting sqref="H439">
    <cfRule type="cellIs" dxfId="1809" priority="663" operator="lessThan">
      <formula>0</formula>
    </cfRule>
  </conditionalFormatting>
  <conditionalFormatting sqref="B439">
    <cfRule type="cellIs" dxfId="1808" priority="662" operator="lessThan">
      <formula>0</formula>
    </cfRule>
  </conditionalFormatting>
  <conditionalFormatting sqref="B439">
    <cfRule type="cellIs" dxfId="1807" priority="661" operator="lessThan">
      <formula>0</formula>
    </cfRule>
  </conditionalFormatting>
  <conditionalFormatting sqref="B435:N435">
    <cfRule type="cellIs" dxfId="1806" priority="660" operator="lessThan">
      <formula>0</formula>
    </cfRule>
  </conditionalFormatting>
  <conditionalFormatting sqref="B435:N435">
    <cfRule type="cellIs" dxfId="1805" priority="659" operator="lessThan">
      <formula>0</formula>
    </cfRule>
  </conditionalFormatting>
  <conditionalFormatting sqref="C642:N645">
    <cfRule type="cellIs" dxfId="1804" priority="378" operator="lessThan">
      <formula>0</formula>
    </cfRule>
  </conditionalFormatting>
  <conditionalFormatting sqref="C597:N597">
    <cfRule type="cellIs" dxfId="1803" priority="377" operator="lessThan">
      <formula>0</formula>
    </cfRule>
  </conditionalFormatting>
  <conditionalFormatting sqref="C603:N603">
    <cfRule type="cellIs" dxfId="1802" priority="374" operator="lessThan">
      <formula>0</formula>
    </cfRule>
  </conditionalFormatting>
  <conditionalFormatting sqref="C603:N603">
    <cfRule type="cellIs" dxfId="1801" priority="373" operator="lessThan">
      <formula>0</formula>
    </cfRule>
  </conditionalFormatting>
  <conditionalFormatting sqref="C603:N603">
    <cfRule type="cellIs" dxfId="1800" priority="372" operator="lessThan">
      <formula>0</formula>
    </cfRule>
  </conditionalFormatting>
  <conditionalFormatting sqref="H445">
    <cfRule type="cellIs" dxfId="1799" priority="647" operator="lessThan">
      <formula>0</formula>
    </cfRule>
  </conditionalFormatting>
  <conditionalFormatting sqref="B445">
    <cfRule type="cellIs" dxfId="1798" priority="646" operator="lessThan">
      <formula>0</formula>
    </cfRule>
  </conditionalFormatting>
  <conditionalFormatting sqref="B445">
    <cfRule type="cellIs" dxfId="1797" priority="645" operator="lessThan">
      <formula>0</formula>
    </cfRule>
  </conditionalFormatting>
  <conditionalFormatting sqref="B441:N441">
    <cfRule type="cellIs" dxfId="1796" priority="644" operator="lessThan">
      <formula>0</formula>
    </cfRule>
  </conditionalFormatting>
  <conditionalFormatting sqref="B441:N441">
    <cfRule type="cellIs" dxfId="1795" priority="643" operator="lessThan">
      <formula>0</formula>
    </cfRule>
  </conditionalFormatting>
  <conditionalFormatting sqref="B441:N441">
    <cfRule type="cellIs" dxfId="1794" priority="642" operator="lessThan">
      <formula>0</formula>
    </cfRule>
  </conditionalFormatting>
  <conditionalFormatting sqref="B441:N441">
    <cfRule type="cellIs" dxfId="1793" priority="641" operator="lessThan">
      <formula>0</formula>
    </cfRule>
  </conditionalFormatting>
  <conditionalFormatting sqref="B441:N441">
    <cfRule type="cellIs" dxfId="1792" priority="640" operator="lessThan">
      <formula>0</formula>
    </cfRule>
  </conditionalFormatting>
  <conditionalFormatting sqref="B441:N441">
    <cfRule type="cellIs" dxfId="1791" priority="639" operator="lessThan">
      <formula>0</formula>
    </cfRule>
  </conditionalFormatting>
  <conditionalFormatting sqref="B441:N441">
    <cfRule type="cellIs" dxfId="1790" priority="638" operator="lessThan">
      <formula>0</formula>
    </cfRule>
  </conditionalFormatting>
  <conditionalFormatting sqref="B441:N441">
    <cfRule type="cellIs" dxfId="1789" priority="637" operator="lessThan">
      <formula>0</formula>
    </cfRule>
  </conditionalFormatting>
  <conditionalFormatting sqref="N444">
    <cfRule type="cellIs" dxfId="1788" priority="636" operator="lessThan">
      <formula>0</formula>
    </cfRule>
  </conditionalFormatting>
  <conditionalFormatting sqref="N445">
    <cfRule type="cellIs" dxfId="1787" priority="635" operator="lessThan">
      <formula>0</formula>
    </cfRule>
  </conditionalFormatting>
  <conditionalFormatting sqref="N445">
    <cfRule type="cellIs" dxfId="1786" priority="634" operator="lessThan">
      <formula>0</formula>
    </cfRule>
  </conditionalFormatting>
  <conditionalFormatting sqref="C452:M452">
    <cfRule type="cellIs" dxfId="1785" priority="633" operator="lessThan">
      <formula>0</formula>
    </cfRule>
  </conditionalFormatting>
  <conditionalFormatting sqref="C452:M452">
    <cfRule type="cellIs" dxfId="1784" priority="632" operator="lessThan">
      <formula>0</formula>
    </cfRule>
  </conditionalFormatting>
  <conditionalFormatting sqref="H452">
    <cfRule type="cellIs" dxfId="1783" priority="631" operator="lessThan">
      <formula>0</formula>
    </cfRule>
  </conditionalFormatting>
  <conditionalFormatting sqref="B452">
    <cfRule type="cellIs" dxfId="1782" priority="630" operator="lessThan">
      <formula>0</formula>
    </cfRule>
  </conditionalFormatting>
  <conditionalFormatting sqref="B452">
    <cfRule type="cellIs" dxfId="1781" priority="629" operator="lessThan">
      <formula>0</formula>
    </cfRule>
  </conditionalFormatting>
  <conditionalFormatting sqref="B448:N448">
    <cfRule type="cellIs" dxfId="1780" priority="628" operator="lessThan">
      <formula>0</formula>
    </cfRule>
  </conditionalFormatting>
  <conditionalFormatting sqref="B448:N448">
    <cfRule type="cellIs" dxfId="1779" priority="627" operator="lessThan">
      <formula>0</formula>
    </cfRule>
  </conditionalFormatting>
  <conditionalFormatting sqref="B448:N448">
    <cfRule type="cellIs" dxfId="1778" priority="626" operator="lessThan">
      <formula>0</formula>
    </cfRule>
  </conditionalFormatting>
  <conditionalFormatting sqref="B448:N448">
    <cfRule type="cellIs" dxfId="1777" priority="625" operator="lessThan">
      <formula>0</formula>
    </cfRule>
  </conditionalFormatting>
  <conditionalFormatting sqref="B448:N448">
    <cfRule type="cellIs" dxfId="1776" priority="624" operator="lessThan">
      <formula>0</formula>
    </cfRule>
  </conditionalFormatting>
  <conditionalFormatting sqref="B448:N448">
    <cfRule type="cellIs" dxfId="1775" priority="623" operator="lessThan">
      <formula>0</formula>
    </cfRule>
  </conditionalFormatting>
  <conditionalFormatting sqref="B448:N448">
    <cfRule type="cellIs" dxfId="1774" priority="622" operator="lessThan">
      <formula>0</formula>
    </cfRule>
  </conditionalFormatting>
  <conditionalFormatting sqref="B448:N448">
    <cfRule type="cellIs" dxfId="1773" priority="621" operator="lessThan">
      <formula>0</formula>
    </cfRule>
  </conditionalFormatting>
  <conditionalFormatting sqref="N451">
    <cfRule type="cellIs" dxfId="1772" priority="620" operator="lessThan">
      <formula>0</formula>
    </cfRule>
  </conditionalFormatting>
  <conditionalFormatting sqref="N452">
    <cfRule type="cellIs" dxfId="1771" priority="619" operator="lessThan">
      <formula>0</formula>
    </cfRule>
  </conditionalFormatting>
  <conditionalFormatting sqref="N452">
    <cfRule type="cellIs" dxfId="1770" priority="618" operator="lessThan">
      <formula>0</formula>
    </cfRule>
  </conditionalFormatting>
  <conditionalFormatting sqref="C458:M458">
    <cfRule type="cellIs" dxfId="1769" priority="617" operator="lessThan">
      <formula>0</formula>
    </cfRule>
  </conditionalFormatting>
  <conditionalFormatting sqref="C458:M458">
    <cfRule type="cellIs" dxfId="1768" priority="616" operator="lessThan">
      <formula>0</formula>
    </cfRule>
  </conditionalFormatting>
  <conditionalFormatting sqref="H458">
    <cfRule type="cellIs" dxfId="1767" priority="615" operator="lessThan">
      <formula>0</formula>
    </cfRule>
  </conditionalFormatting>
  <conditionalFormatting sqref="B458">
    <cfRule type="cellIs" dxfId="1766" priority="614" operator="lessThan">
      <formula>0</formula>
    </cfRule>
  </conditionalFormatting>
  <conditionalFormatting sqref="B458">
    <cfRule type="cellIs" dxfId="1765" priority="613" operator="lessThan">
      <formula>0</formula>
    </cfRule>
  </conditionalFormatting>
  <conditionalFormatting sqref="Q505">
    <cfRule type="cellIs" dxfId="1764" priority="335" operator="lessThan">
      <formula>0</formula>
    </cfRule>
  </conditionalFormatting>
  <conditionalFormatting sqref="P505">
    <cfRule type="cellIs" dxfId="1763" priority="334" operator="lessThan">
      <formula>0</formula>
    </cfRule>
  </conditionalFormatting>
  <conditionalFormatting sqref="Q513">
    <cfRule type="cellIs" dxfId="1762" priority="332" operator="lessThan">
      <formula>0</formula>
    </cfRule>
  </conditionalFormatting>
  <conditionalFormatting sqref="P513">
    <cfRule type="cellIs" dxfId="1761" priority="331" operator="lessThan">
      <formula>0</formula>
    </cfRule>
  </conditionalFormatting>
  <conditionalFormatting sqref="Q522">
    <cfRule type="cellIs" dxfId="1760" priority="329" operator="lessThan">
      <formula>0</formula>
    </cfRule>
  </conditionalFormatting>
  <conditionalFormatting sqref="P522">
    <cfRule type="cellIs" dxfId="1759" priority="328" operator="lessThan">
      <formula>0</formula>
    </cfRule>
  </conditionalFormatting>
  <conditionalFormatting sqref="Q530">
    <cfRule type="cellIs" dxfId="1758" priority="326" operator="lessThan">
      <formula>0</formula>
    </cfRule>
  </conditionalFormatting>
  <conditionalFormatting sqref="C461:C464">
    <cfRule type="expression" dxfId="1757" priority="600">
      <formula>C461/B461&gt;1</formula>
    </cfRule>
    <cfRule type="expression" dxfId="1756" priority="601">
      <formula>C461/B461&lt;1</formula>
    </cfRule>
  </conditionalFormatting>
  <conditionalFormatting sqref="Q538">
    <cfRule type="cellIs" dxfId="1755" priority="323" operator="lessThan">
      <formula>0</formula>
    </cfRule>
  </conditionalFormatting>
  <conditionalFormatting sqref="D461:N464">
    <cfRule type="expression" dxfId="1754" priority="597">
      <formula>D461/C461&gt;1</formula>
    </cfRule>
    <cfRule type="expression" dxfId="1753" priority="598">
      <formula>D461/C461&lt;1</formula>
    </cfRule>
  </conditionalFormatting>
  <conditionalFormatting sqref="Q553">
    <cfRule type="cellIs" dxfId="1752" priority="320" operator="lessThan">
      <formula>0</formula>
    </cfRule>
  </conditionalFormatting>
  <conditionalFormatting sqref="B461:B464 B552:N552 B560:N560 B575:N575 B589:N589">
    <cfRule type="expression" dxfId="1751" priority="594">
      <formula>B461/#REF!&gt;1</formula>
    </cfRule>
    <cfRule type="expression" dxfId="1750" priority="595">
      <formula>B461/#REF!&lt;1</formula>
    </cfRule>
  </conditionalFormatting>
  <conditionalFormatting sqref="Q561">
    <cfRule type="cellIs" dxfId="1749" priority="317" operator="lessThan">
      <formula>0</formula>
    </cfRule>
  </conditionalFormatting>
  <conditionalFormatting sqref="B512">
    <cfRule type="expression" dxfId="1748" priority="591">
      <formula>B512/#REF!&gt;1</formula>
    </cfRule>
    <cfRule type="expression" dxfId="1747" priority="592">
      <formula>B512/#REF!&lt;1</formula>
    </cfRule>
  </conditionalFormatting>
  <conditionalFormatting sqref="Q590">
    <cfRule type="cellIs" dxfId="1746" priority="314" operator="lessThan">
      <formula>0</formula>
    </cfRule>
  </conditionalFormatting>
  <conditionalFormatting sqref="C512">
    <cfRule type="expression" dxfId="1745" priority="588">
      <formula>C512/B512&gt;1</formula>
    </cfRule>
    <cfRule type="expression" dxfId="1744" priority="589">
      <formula>C512/B512&lt;1</formula>
    </cfRule>
  </conditionalFormatting>
  <conditionalFormatting sqref="D512">
    <cfRule type="cellIs" dxfId="1743" priority="587" operator="lessThan">
      <formula>0</formula>
    </cfRule>
  </conditionalFormatting>
  <conditionalFormatting sqref="D512">
    <cfRule type="expression" dxfId="1742" priority="585">
      <formula>D512/C512&gt;1</formula>
    </cfRule>
    <cfRule type="expression" dxfId="1741" priority="586">
      <formula>D512/C512&lt;1</formula>
    </cfRule>
  </conditionalFormatting>
  <conditionalFormatting sqref="E512">
    <cfRule type="cellIs" dxfId="1740" priority="584" operator="lessThan">
      <formula>0</formula>
    </cfRule>
  </conditionalFormatting>
  <conditionalFormatting sqref="E512">
    <cfRule type="expression" dxfId="1739" priority="582">
      <formula>E512/D512&gt;1</formula>
    </cfRule>
    <cfRule type="expression" dxfId="1738" priority="583">
      <formula>E512/D512&lt;1</formula>
    </cfRule>
  </conditionalFormatting>
  <conditionalFormatting sqref="F512">
    <cfRule type="cellIs" dxfId="1737" priority="581" operator="lessThan">
      <formula>0</formula>
    </cfRule>
  </conditionalFormatting>
  <conditionalFormatting sqref="F512">
    <cfRule type="expression" dxfId="1736" priority="579">
      <formula>F512/E512&gt;1</formula>
    </cfRule>
    <cfRule type="expression" dxfId="1735" priority="580">
      <formula>F512/E512&lt;1</formula>
    </cfRule>
  </conditionalFormatting>
  <conditionalFormatting sqref="G512">
    <cfRule type="cellIs" dxfId="1734" priority="578" operator="lessThan">
      <formula>0</formula>
    </cfRule>
  </conditionalFormatting>
  <conditionalFormatting sqref="G512">
    <cfRule type="expression" dxfId="1733" priority="576">
      <formula>G512/F512&gt;1</formula>
    </cfRule>
    <cfRule type="expression" dxfId="1732" priority="577">
      <formula>G512/F512&lt;1</formula>
    </cfRule>
  </conditionalFormatting>
  <conditionalFormatting sqref="H512">
    <cfRule type="cellIs" dxfId="1731" priority="575" operator="lessThan">
      <formula>0</formula>
    </cfRule>
  </conditionalFormatting>
  <conditionalFormatting sqref="H512">
    <cfRule type="expression" dxfId="1730" priority="573">
      <formula>H512/G512&gt;1</formula>
    </cfRule>
    <cfRule type="expression" dxfId="1729" priority="574">
      <formula>H512/G512&lt;1</formula>
    </cfRule>
  </conditionalFormatting>
  <conditionalFormatting sqref="I512:N512">
    <cfRule type="cellIs" dxfId="1728" priority="572" operator="lessThan">
      <formula>0</formula>
    </cfRule>
  </conditionalFormatting>
  <conditionalFormatting sqref="I512:N512">
    <cfRule type="expression" dxfId="1727" priority="570">
      <formula>I512/H512&gt;1</formula>
    </cfRule>
    <cfRule type="expression" dxfId="1726" priority="571">
      <formula>I512/H512&lt;1</formula>
    </cfRule>
  </conditionalFormatting>
  <conditionalFormatting sqref="B552">
    <cfRule type="cellIs" dxfId="1725" priority="569" operator="lessThan">
      <formula>0</formula>
    </cfRule>
  </conditionalFormatting>
  <conditionalFormatting sqref="B552">
    <cfRule type="expression" dxfId="1724" priority="567">
      <formula>B552/#REF!&gt;1</formula>
    </cfRule>
    <cfRule type="expression" dxfId="1723" priority="568">
      <formula>B552/#REF!&lt;1</formula>
    </cfRule>
  </conditionalFormatting>
  <conditionalFormatting sqref="C552">
    <cfRule type="cellIs" dxfId="1722" priority="566" operator="lessThan">
      <formula>0</formula>
    </cfRule>
  </conditionalFormatting>
  <conditionalFormatting sqref="C552">
    <cfRule type="expression" dxfId="1721" priority="564">
      <formula>C552/B552&gt;1</formula>
    </cfRule>
    <cfRule type="expression" dxfId="1720" priority="565">
      <formula>C552/B552&lt;1</formula>
    </cfRule>
  </conditionalFormatting>
  <conditionalFormatting sqref="D552">
    <cfRule type="cellIs" dxfId="1719" priority="563" operator="lessThan">
      <formula>0</formula>
    </cfRule>
  </conditionalFormatting>
  <conditionalFormatting sqref="D552">
    <cfRule type="expression" dxfId="1718" priority="561">
      <formula>D552/C552&gt;1</formula>
    </cfRule>
    <cfRule type="expression" dxfId="1717" priority="562">
      <formula>D552/C552&lt;1</formula>
    </cfRule>
  </conditionalFormatting>
  <conditionalFormatting sqref="E552">
    <cfRule type="cellIs" dxfId="1716" priority="560" operator="lessThan">
      <formula>0</formula>
    </cfRule>
  </conditionalFormatting>
  <conditionalFormatting sqref="E552">
    <cfRule type="expression" dxfId="1715" priority="558">
      <formula>E552/D552&gt;1</formula>
    </cfRule>
    <cfRule type="expression" dxfId="1714" priority="559">
      <formula>E552/D552&lt;1</formula>
    </cfRule>
  </conditionalFormatting>
  <conditionalFormatting sqref="F552">
    <cfRule type="cellIs" dxfId="1713" priority="557" operator="lessThan">
      <formula>0</formula>
    </cfRule>
  </conditionalFormatting>
  <conditionalFormatting sqref="F552">
    <cfRule type="expression" dxfId="1712" priority="555">
      <formula>F552/E552&gt;1</formula>
    </cfRule>
    <cfRule type="expression" dxfId="1711" priority="556">
      <formula>F552/E552&lt;1</formula>
    </cfRule>
  </conditionalFormatting>
  <conditionalFormatting sqref="G552">
    <cfRule type="cellIs" dxfId="1710" priority="554" operator="lessThan">
      <formula>0</formula>
    </cfRule>
  </conditionalFormatting>
  <conditionalFormatting sqref="G552">
    <cfRule type="expression" dxfId="1709" priority="552">
      <formula>G552/F552&gt;1</formula>
    </cfRule>
    <cfRule type="expression" dxfId="1708" priority="553">
      <formula>G552/F552&lt;1</formula>
    </cfRule>
  </conditionalFormatting>
  <conditionalFormatting sqref="H552">
    <cfRule type="cellIs" dxfId="1707" priority="551" operator="lessThan">
      <formula>0</formula>
    </cfRule>
  </conditionalFormatting>
  <conditionalFormatting sqref="H552">
    <cfRule type="expression" dxfId="1706" priority="549">
      <formula>H552/G552&gt;1</formula>
    </cfRule>
    <cfRule type="expression" dxfId="1705" priority="550">
      <formula>H552/G552&lt;1</formula>
    </cfRule>
  </conditionalFormatting>
  <conditionalFormatting sqref="B560">
    <cfRule type="cellIs" dxfId="1704" priority="548" operator="lessThan">
      <formula>0</formula>
    </cfRule>
  </conditionalFormatting>
  <conditionalFormatting sqref="B560">
    <cfRule type="expression" dxfId="1703" priority="546">
      <formula>B560/#REF!&gt;1</formula>
    </cfRule>
    <cfRule type="expression" dxfId="1702" priority="547">
      <formula>B560/#REF!&lt;1</formula>
    </cfRule>
  </conditionalFormatting>
  <conditionalFormatting sqref="C560">
    <cfRule type="cellIs" dxfId="1701" priority="545" operator="lessThan">
      <formula>0</formula>
    </cfRule>
  </conditionalFormatting>
  <conditionalFormatting sqref="C560">
    <cfRule type="expression" dxfId="1700" priority="543">
      <formula>C560/B560&gt;1</formula>
    </cfRule>
    <cfRule type="expression" dxfId="1699" priority="544">
      <formula>C560/B560&lt;1</formula>
    </cfRule>
  </conditionalFormatting>
  <conditionalFormatting sqref="D560">
    <cfRule type="cellIs" dxfId="1698" priority="542" operator="lessThan">
      <formula>0</formula>
    </cfRule>
  </conditionalFormatting>
  <conditionalFormatting sqref="D560">
    <cfRule type="expression" dxfId="1697" priority="540">
      <formula>D560/C560&gt;1</formula>
    </cfRule>
    <cfRule type="expression" dxfId="1696" priority="541">
      <formula>D560/C560&lt;1</formula>
    </cfRule>
  </conditionalFormatting>
  <conditionalFormatting sqref="E560">
    <cfRule type="cellIs" dxfId="1695" priority="539" operator="lessThan">
      <formula>0</formula>
    </cfRule>
  </conditionalFormatting>
  <conditionalFormatting sqref="E560">
    <cfRule type="expression" dxfId="1694" priority="537">
      <formula>E560/D560&gt;1</formula>
    </cfRule>
    <cfRule type="expression" dxfId="1693" priority="538">
      <formula>E560/D560&lt;1</formula>
    </cfRule>
  </conditionalFormatting>
  <conditionalFormatting sqref="F560">
    <cfRule type="cellIs" dxfId="1692" priority="536" operator="lessThan">
      <formula>0</formula>
    </cfRule>
  </conditionalFormatting>
  <conditionalFormatting sqref="F560">
    <cfRule type="expression" dxfId="1691" priority="534">
      <formula>F560/E560&gt;1</formula>
    </cfRule>
    <cfRule type="expression" dxfId="1690" priority="535">
      <formula>F560/E560&lt;1</formula>
    </cfRule>
  </conditionalFormatting>
  <conditionalFormatting sqref="G560">
    <cfRule type="cellIs" dxfId="1689" priority="533" operator="lessThan">
      <formula>0</formula>
    </cfRule>
  </conditionalFormatting>
  <conditionalFormatting sqref="G560">
    <cfRule type="expression" dxfId="1688" priority="531">
      <formula>G560/F560&gt;1</formula>
    </cfRule>
    <cfRule type="expression" dxfId="1687" priority="532">
      <formula>G560/F560&lt;1</formula>
    </cfRule>
  </conditionalFormatting>
  <conditionalFormatting sqref="H560">
    <cfRule type="cellIs" dxfId="1686" priority="530" operator="lessThan">
      <formula>0</formula>
    </cfRule>
  </conditionalFormatting>
  <conditionalFormatting sqref="H560">
    <cfRule type="expression" dxfId="1685" priority="528">
      <formula>H560/G560&gt;1</formula>
    </cfRule>
    <cfRule type="expression" dxfId="1684" priority="529">
      <formula>H560/G560&lt;1</formula>
    </cfRule>
  </conditionalFormatting>
  <conditionalFormatting sqref="O616:O619">
    <cfRule type="cellIs" dxfId="1683" priority="276" operator="lessThan">
      <formula>0</formula>
    </cfRule>
  </conditionalFormatting>
  <conditionalFormatting sqref="B589">
    <cfRule type="expression" dxfId="1682" priority="525">
      <formula>B589/#REF!&gt;1</formula>
    </cfRule>
    <cfRule type="expression" dxfId="1681" priority="526">
      <formula>B589/#REF!&lt;1</formula>
    </cfRule>
  </conditionalFormatting>
  <conditionalFormatting sqref="C589">
    <cfRule type="cellIs" dxfId="1680" priority="524" operator="lessThan">
      <formula>0</formula>
    </cfRule>
  </conditionalFormatting>
  <conditionalFormatting sqref="C589">
    <cfRule type="expression" dxfId="1679" priority="522">
      <formula>C589/B589&gt;1</formula>
    </cfRule>
    <cfRule type="expression" dxfId="1678" priority="523">
      <formula>C589/B589&lt;1</formula>
    </cfRule>
  </conditionalFormatting>
  <conditionalFormatting sqref="O605:O607">
    <cfRule type="cellIs" dxfId="1677" priority="270" operator="lessThan">
      <formula>0</formula>
    </cfRule>
  </conditionalFormatting>
  <conditionalFormatting sqref="D589">
    <cfRule type="expression" dxfId="1676" priority="519">
      <formula>D589/C589&gt;1</formula>
    </cfRule>
    <cfRule type="expression" dxfId="1675" priority="520">
      <formula>D589/C589&lt;1</formula>
    </cfRule>
  </conditionalFormatting>
  <conditionalFormatting sqref="E589">
    <cfRule type="cellIs" dxfId="1674" priority="518" operator="lessThan">
      <formula>0</formula>
    </cfRule>
  </conditionalFormatting>
  <conditionalFormatting sqref="E589">
    <cfRule type="expression" dxfId="1673" priority="516">
      <formula>E589/D589&gt;1</formula>
    </cfRule>
    <cfRule type="expression" dxfId="1672" priority="517">
      <formula>E589/D589&lt;1</formula>
    </cfRule>
  </conditionalFormatting>
  <conditionalFormatting sqref="F589">
    <cfRule type="cellIs" dxfId="1671" priority="515" operator="lessThan">
      <formula>0</formula>
    </cfRule>
  </conditionalFormatting>
  <conditionalFormatting sqref="F589">
    <cfRule type="expression" dxfId="1670" priority="513">
      <formula>F589/E589&gt;1</formula>
    </cfRule>
    <cfRule type="expression" dxfId="1669" priority="514">
      <formula>F589/E589&lt;1</formula>
    </cfRule>
  </conditionalFormatting>
  <conditionalFormatting sqref="O377">
    <cfRule type="cellIs" dxfId="1668" priority="261" operator="lessThan">
      <formula>0</formula>
    </cfRule>
  </conditionalFormatting>
  <conditionalFormatting sqref="G589">
    <cfRule type="expression" dxfId="1667" priority="510">
      <formula>G589/F589&gt;1</formula>
    </cfRule>
    <cfRule type="expression" dxfId="1666" priority="511">
      <formula>G589/F589&lt;1</formula>
    </cfRule>
  </conditionalFormatting>
  <conditionalFormatting sqref="O366">
    <cfRule type="cellIs" dxfId="1665" priority="258" operator="lessThan">
      <formula>0</formula>
    </cfRule>
  </conditionalFormatting>
  <conditionalFormatting sqref="H589">
    <cfRule type="expression" dxfId="1664" priority="507">
      <formula>H589/G589&gt;1</formula>
    </cfRule>
    <cfRule type="expression" dxfId="1663" priority="508">
      <formula>H589/G589&lt;1</formula>
    </cfRule>
  </conditionalFormatting>
  <conditionalFormatting sqref="N596">
    <cfRule type="cellIs" dxfId="1662" priority="506" operator="lessThan">
      <formula>0</formula>
    </cfRule>
  </conditionalFormatting>
  <conditionalFormatting sqref="O387">
    <cfRule type="cellIs" dxfId="1661" priority="253" operator="lessThan">
      <formula>0</formula>
    </cfRule>
  </conditionalFormatting>
  <conditionalFormatting sqref="O387">
    <cfRule type="cellIs" dxfId="1660" priority="254" operator="lessThan">
      <formula>0</formula>
    </cfRule>
  </conditionalFormatting>
  <conditionalFormatting sqref="O387">
    <cfRule type="cellIs" dxfId="1659" priority="251" operator="lessThan">
      <formula>0</formula>
    </cfRule>
  </conditionalFormatting>
  <conditionalFormatting sqref="O387">
    <cfRule type="cellIs" dxfId="1658" priority="252" operator="lessThan">
      <formula>0</formula>
    </cfRule>
  </conditionalFormatting>
  <conditionalFormatting sqref="N600">
    <cfRule type="cellIs" dxfId="1657" priority="505" operator="lessThan">
      <formula>0</formula>
    </cfRule>
  </conditionalFormatting>
  <conditionalFormatting sqref="N600">
    <cfRule type="cellIs" dxfId="1656" priority="504" operator="lessThan">
      <formula>0</formula>
    </cfRule>
  </conditionalFormatting>
  <conditionalFormatting sqref="P363">
    <cfRule type="cellIs" dxfId="1655" priority="503" operator="lessThan">
      <formula>0</formula>
    </cfRule>
  </conditionalFormatting>
  <conditionalFormatting sqref="P364:P365">
    <cfRule type="cellIs" dxfId="1654" priority="502" operator="lessThan">
      <formula>0</formula>
    </cfRule>
  </conditionalFormatting>
  <conditionalFormatting sqref="P461:P464">
    <cfRule type="cellIs" dxfId="1653" priority="501" operator="lessThan">
      <formula>0</formula>
    </cfRule>
  </conditionalFormatting>
  <conditionalFormatting sqref="P361">
    <cfRule type="cellIs" dxfId="1652" priority="500" operator="lessThan">
      <formula>0</formula>
    </cfRule>
  </conditionalFormatting>
  <conditionalFormatting sqref="P366:P367">
    <cfRule type="cellIs" dxfId="1651" priority="499" operator="lessThan">
      <formula>0</formula>
    </cfRule>
  </conditionalFormatting>
  <conditionalFormatting sqref="P369:P373">
    <cfRule type="cellIs" dxfId="1650" priority="498" operator="lessThan">
      <formula>0</formula>
    </cfRule>
  </conditionalFormatting>
  <conditionalFormatting sqref="P378:P379">
    <cfRule type="cellIs" dxfId="1649" priority="497" operator="lessThan">
      <formula>0</formula>
    </cfRule>
  </conditionalFormatting>
  <conditionalFormatting sqref="P384:P385">
    <cfRule type="cellIs" dxfId="1648" priority="496" operator="lessThan">
      <formula>0</formula>
    </cfRule>
  </conditionalFormatting>
  <conditionalFormatting sqref="P390:P391">
    <cfRule type="cellIs" dxfId="1647" priority="495" operator="lessThan">
      <formula>0</formula>
    </cfRule>
  </conditionalFormatting>
  <conditionalFormatting sqref="P396:P397">
    <cfRule type="cellIs" dxfId="1646" priority="494" operator="lessThan">
      <formula>0</formula>
    </cfRule>
  </conditionalFormatting>
  <conditionalFormatting sqref="P402">
    <cfRule type="cellIs" dxfId="1645" priority="493" operator="lessThan">
      <formula>0</formula>
    </cfRule>
  </conditionalFormatting>
  <conditionalFormatting sqref="P408:P409">
    <cfRule type="cellIs" dxfId="1644" priority="492" operator="lessThan">
      <formula>0</formula>
    </cfRule>
  </conditionalFormatting>
  <conditionalFormatting sqref="P414:P415">
    <cfRule type="cellIs" dxfId="1643" priority="491" operator="lessThan">
      <formula>0</formula>
    </cfRule>
  </conditionalFormatting>
  <conditionalFormatting sqref="P420:P421">
    <cfRule type="cellIs" dxfId="1642" priority="490" operator="lessThan">
      <formula>0</formula>
    </cfRule>
  </conditionalFormatting>
  <conditionalFormatting sqref="P426:P427">
    <cfRule type="cellIs" dxfId="1641" priority="489" operator="lessThan">
      <formula>0</formula>
    </cfRule>
  </conditionalFormatting>
  <conditionalFormatting sqref="P432:P433">
    <cfRule type="cellIs" dxfId="1640" priority="488" operator="lessThan">
      <formula>0</formula>
    </cfRule>
  </conditionalFormatting>
  <conditionalFormatting sqref="P438:P439">
    <cfRule type="cellIs" dxfId="1639" priority="487" operator="lessThan">
      <formula>0</formula>
    </cfRule>
  </conditionalFormatting>
  <conditionalFormatting sqref="P444:P445">
    <cfRule type="cellIs" dxfId="1638" priority="486" operator="lessThan">
      <formula>0</formula>
    </cfRule>
  </conditionalFormatting>
  <conditionalFormatting sqref="P451:P452">
    <cfRule type="cellIs" dxfId="1637" priority="485" operator="lessThan">
      <formula>0</formula>
    </cfRule>
  </conditionalFormatting>
  <conditionalFormatting sqref="P457:P458">
    <cfRule type="cellIs" dxfId="1636" priority="484" operator="lessThan">
      <formula>0</formula>
    </cfRule>
  </conditionalFormatting>
  <conditionalFormatting sqref="P465">
    <cfRule type="cellIs" dxfId="1635" priority="483" operator="lessThan">
      <formula>0</formula>
    </cfRule>
  </conditionalFormatting>
  <conditionalFormatting sqref="P472">
    <cfRule type="cellIs" dxfId="1634" priority="482" operator="lessThan">
      <formula>0</formula>
    </cfRule>
  </conditionalFormatting>
  <conditionalFormatting sqref="P503:P504">
    <cfRule type="cellIs" dxfId="1633" priority="481" operator="lessThan">
      <formula>0</formula>
    </cfRule>
  </conditionalFormatting>
  <conditionalFormatting sqref="P511:P512">
    <cfRule type="cellIs" dxfId="1632" priority="480" operator="lessThan">
      <formula>0</formula>
    </cfRule>
  </conditionalFormatting>
  <conditionalFormatting sqref="P520:P521">
    <cfRule type="cellIs" dxfId="1631" priority="479" operator="lessThan">
      <formula>0</formula>
    </cfRule>
  </conditionalFormatting>
  <conditionalFormatting sqref="P528:P529">
    <cfRule type="cellIs" dxfId="1630" priority="478" operator="lessThan">
      <formula>0</formula>
    </cfRule>
  </conditionalFormatting>
  <conditionalFormatting sqref="P544:P545">
    <cfRule type="cellIs" dxfId="1629" priority="477" operator="lessThan">
      <formula>0</formula>
    </cfRule>
  </conditionalFormatting>
  <conditionalFormatting sqref="P536:P537">
    <cfRule type="cellIs" dxfId="1628" priority="476" operator="lessThan">
      <formula>0</formula>
    </cfRule>
  </conditionalFormatting>
  <conditionalFormatting sqref="P551:P552">
    <cfRule type="cellIs" dxfId="1627" priority="475" operator="lessThan">
      <formula>0</formula>
    </cfRule>
  </conditionalFormatting>
  <conditionalFormatting sqref="P559:P560">
    <cfRule type="cellIs" dxfId="1626" priority="474" operator="lessThan">
      <formula>0</formula>
    </cfRule>
  </conditionalFormatting>
  <conditionalFormatting sqref="P567:P568">
    <cfRule type="cellIs" dxfId="1625" priority="473" operator="lessThan">
      <formula>0</formula>
    </cfRule>
  </conditionalFormatting>
  <conditionalFormatting sqref="P574:P575">
    <cfRule type="cellIs" dxfId="1624" priority="472" operator="lessThan">
      <formula>0</formula>
    </cfRule>
  </conditionalFormatting>
  <conditionalFormatting sqref="P581:P582">
    <cfRule type="cellIs" dxfId="1623" priority="471" operator="lessThan">
      <formula>0</formula>
    </cfRule>
  </conditionalFormatting>
  <conditionalFormatting sqref="P588:P589">
    <cfRule type="cellIs" dxfId="1622" priority="470" operator="lessThan">
      <formula>0</formula>
    </cfRule>
  </conditionalFormatting>
  <conditionalFormatting sqref="P596:P597">
    <cfRule type="cellIs" dxfId="1621" priority="469" operator="lessThan">
      <formula>0</formula>
    </cfRule>
  </conditionalFormatting>
  <conditionalFormatting sqref="P603">
    <cfRule type="cellIs" dxfId="1620" priority="468" operator="lessThan">
      <formula>0</formula>
    </cfRule>
  </conditionalFormatting>
  <conditionalFormatting sqref="P608">
    <cfRule type="cellIs" dxfId="1619" priority="467" operator="lessThan">
      <formula>0</formula>
    </cfRule>
  </conditionalFormatting>
  <conditionalFormatting sqref="O405">
    <cfRule type="cellIs" dxfId="1618" priority="211" operator="lessThan">
      <formula>0</formula>
    </cfRule>
  </conditionalFormatting>
  <conditionalFormatting sqref="P632:P634">
    <cfRule type="cellIs" dxfId="1617" priority="466" operator="lessThan">
      <formula>0</formula>
    </cfRule>
  </conditionalFormatting>
  <conditionalFormatting sqref="I710:N710 P708:Q711">
    <cfRule type="cellIs" dxfId="1616" priority="460" operator="lessThan">
      <formula>0</formula>
    </cfRule>
  </conditionalFormatting>
  <conditionalFormatting sqref="P636:P637 P641:P645">
    <cfRule type="cellIs" dxfId="1615" priority="465" operator="lessThan">
      <formula>0</formula>
    </cfRule>
  </conditionalFormatting>
  <conditionalFormatting sqref="P648">
    <cfRule type="cellIs" dxfId="1614" priority="464" operator="lessThan">
      <formula>0</formula>
    </cfRule>
  </conditionalFormatting>
  <conditionalFormatting sqref="P649">
    <cfRule type="cellIs" dxfId="1613" priority="463" operator="lessThan">
      <formula>0</formula>
    </cfRule>
  </conditionalFormatting>
  <conditionalFormatting sqref="P651">
    <cfRule type="cellIs" dxfId="1612" priority="462" operator="lessThan">
      <formula>0</formula>
    </cfRule>
  </conditionalFormatting>
  <conditionalFormatting sqref="P652">
    <cfRule type="cellIs" dxfId="1611" priority="461" operator="lessThan">
      <formula>0</formula>
    </cfRule>
  </conditionalFormatting>
  <conditionalFormatting sqref="D654:N654 D651:N651 D648:N649 D632:N634">
    <cfRule type="expression" dxfId="1610" priority="433">
      <formula>D632/C632&gt;1</formula>
    </cfRule>
    <cfRule type="expression" dxfId="1609" priority="434">
      <formula>D632/C632&lt;1</formula>
    </cfRule>
  </conditionalFormatting>
  <conditionalFormatting sqref="C507:C510">
    <cfRule type="cellIs" dxfId="1608" priority="459" operator="lessThan">
      <formula>0</formula>
    </cfRule>
  </conditionalFormatting>
  <conditionalFormatting sqref="C507:C510">
    <cfRule type="expression" dxfId="1607" priority="457">
      <formula>C507/B507&gt;1</formula>
    </cfRule>
    <cfRule type="expression" dxfId="1606" priority="458">
      <formula>C507/B507&lt;1</formula>
    </cfRule>
  </conditionalFormatting>
  <conditionalFormatting sqref="D507:N510">
    <cfRule type="cellIs" dxfId="1605" priority="456" operator="lessThan">
      <formula>0</formula>
    </cfRule>
  </conditionalFormatting>
  <conditionalFormatting sqref="D507:N510">
    <cfRule type="expression" dxfId="1604" priority="454">
      <formula>D507/C507&gt;1</formula>
    </cfRule>
    <cfRule type="expression" dxfId="1603" priority="455">
      <formula>D507/C507&lt;1</formula>
    </cfRule>
  </conditionalFormatting>
  <conditionalFormatting sqref="B507:B510">
    <cfRule type="cellIs" dxfId="1602" priority="453" operator="lessThan">
      <formula>0</formula>
    </cfRule>
  </conditionalFormatting>
  <conditionalFormatting sqref="B507:B510">
    <cfRule type="expression" dxfId="1601" priority="451">
      <formula>B507/#REF!&gt;1</formula>
    </cfRule>
    <cfRule type="expression" dxfId="1600" priority="452">
      <formula>B507/#REF!&lt;1</formula>
    </cfRule>
  </conditionalFormatting>
  <conditionalFormatting sqref="J588:N588 J574:N574 J559:N559 J551:N551">
    <cfRule type="cellIs" dxfId="1599" priority="450" operator="lessThan">
      <formula>0</formula>
    </cfRule>
  </conditionalFormatting>
  <conditionalFormatting sqref="C588:I588 C584:C587 C574:I574 C570:C573 C559:I559 C555:C558 C551:I551 C547:C550">
    <cfRule type="cellIs" dxfId="1598" priority="449" operator="lessThan">
      <formula>0</formula>
    </cfRule>
  </conditionalFormatting>
  <conditionalFormatting sqref="C588:M588 C574:M574 C559:M559 C551:M551">
    <cfRule type="cellIs" dxfId="1597" priority="448" operator="lessThan">
      <formula>0</formula>
    </cfRule>
  </conditionalFormatting>
  <conditionalFormatting sqref="C584:C587 C570:C573 C555:C558 C547:C550">
    <cfRule type="expression" dxfId="1596" priority="446">
      <formula>C547/B547&gt;1</formula>
    </cfRule>
    <cfRule type="expression" dxfId="1595" priority="447">
      <formula>C547/B547&lt;1</formula>
    </cfRule>
  </conditionalFormatting>
  <conditionalFormatting sqref="D584:N587 D570:N573 D555:N558 D547:N550">
    <cfRule type="cellIs" dxfId="1594" priority="445" operator="lessThan">
      <formula>0</formula>
    </cfRule>
  </conditionalFormatting>
  <conditionalFormatting sqref="D584:N587 D570:N573 D555:N558 D547:N550">
    <cfRule type="expression" dxfId="1593" priority="443">
      <formula>D547/C547&gt;1</formula>
    </cfRule>
    <cfRule type="expression" dxfId="1592" priority="444">
      <formula>D547/C547&lt;1</formula>
    </cfRule>
  </conditionalFormatting>
  <conditionalFormatting sqref="C588:N588 C574:N574 C559:N559 C551:N551">
    <cfRule type="cellIs" dxfId="1591" priority="442" operator="lessThan">
      <formula>0</formula>
    </cfRule>
  </conditionalFormatting>
  <conditionalFormatting sqref="C588:N588 C574:N574 C559:N559 C551:N551">
    <cfRule type="expression" dxfId="1590" priority="440">
      <formula>C551/B551&gt;1</formula>
    </cfRule>
    <cfRule type="expression" dxfId="1589" priority="441">
      <formula>C551/B551&lt;1</formula>
    </cfRule>
  </conditionalFormatting>
  <conditionalFormatting sqref="B654 B651 B648:B649 B632:B634 B641:B645">
    <cfRule type="cellIs" dxfId="1588" priority="439" operator="lessThan">
      <formula>0</formula>
    </cfRule>
  </conditionalFormatting>
  <conditionalFormatting sqref="C654 C651 C648:C649 C632:C634">
    <cfRule type="cellIs" dxfId="1587" priority="438" operator="lessThan">
      <formula>0</formula>
    </cfRule>
  </conditionalFormatting>
  <conditionalFormatting sqref="C654 C651 C648:C649 C632:C634">
    <cfRule type="expression" dxfId="1586" priority="436">
      <formula>C632/B632&gt;1</formula>
    </cfRule>
    <cfRule type="expression" dxfId="1585" priority="437">
      <formula>C632/B632&lt;1</formula>
    </cfRule>
  </conditionalFormatting>
  <conditionalFormatting sqref="D654:N654 D651:N651 D648:N649 D632:N634">
    <cfRule type="cellIs" dxfId="1584" priority="435" operator="lessThan">
      <formula>0</formula>
    </cfRule>
  </conditionalFormatting>
  <conditionalFormatting sqref="B504:N504 B537 B568 B597">
    <cfRule type="expression" dxfId="1583" priority="1205">
      <formula>B504/#REF!&gt;1</formula>
    </cfRule>
    <cfRule type="expression" dxfId="1582" priority="1206">
      <formula>B504/#REF!&lt;1</formula>
    </cfRule>
  </conditionalFormatting>
  <conditionalFormatting sqref="C465">
    <cfRule type="cellIs" dxfId="1581" priority="432" operator="lessThan">
      <formula>0</formula>
    </cfRule>
  </conditionalFormatting>
  <conditionalFormatting sqref="C465">
    <cfRule type="expression" dxfId="1580" priority="430">
      <formula>C465/B465&gt;1</formula>
    </cfRule>
    <cfRule type="expression" dxfId="1579" priority="431">
      <formula>C465/B465&lt;1</formula>
    </cfRule>
  </conditionalFormatting>
  <conditionalFormatting sqref="D465:N465">
    <cfRule type="cellIs" dxfId="1578" priority="429" operator="lessThan">
      <formula>0</formula>
    </cfRule>
  </conditionalFormatting>
  <conditionalFormatting sqref="D465:N465">
    <cfRule type="expression" dxfId="1577" priority="427">
      <formula>D465/C465&gt;1</formula>
    </cfRule>
    <cfRule type="expression" dxfId="1576" priority="428">
      <formula>D465/C465&lt;1</formula>
    </cfRule>
  </conditionalFormatting>
  <conditionalFormatting sqref="B465">
    <cfRule type="cellIs" dxfId="1575" priority="426" operator="lessThan">
      <formula>0</formula>
    </cfRule>
  </conditionalFormatting>
  <conditionalFormatting sqref="B465">
    <cfRule type="expression" dxfId="1574" priority="424">
      <formula>B465/#REF!&gt;1</formula>
    </cfRule>
    <cfRule type="expression" dxfId="1573" priority="425">
      <formula>B465/#REF!&lt;1</formula>
    </cfRule>
  </conditionalFormatting>
  <conditionalFormatting sqref="C511">
    <cfRule type="cellIs" dxfId="1572" priority="423" operator="lessThan">
      <formula>0</formula>
    </cfRule>
  </conditionalFormatting>
  <conditionalFormatting sqref="D511:N511">
    <cfRule type="cellIs" dxfId="1571" priority="420" operator="lessThan">
      <formula>0</formula>
    </cfRule>
  </conditionalFormatting>
  <conditionalFormatting sqref="C511">
    <cfRule type="expression" dxfId="1570" priority="421">
      <formula>C511/B511&gt;1</formula>
    </cfRule>
    <cfRule type="expression" dxfId="1569" priority="422">
      <formula>C511/B511&lt;1</formula>
    </cfRule>
  </conditionalFormatting>
  <conditionalFormatting sqref="D511:N511">
    <cfRule type="expression" dxfId="1568" priority="418">
      <formula>D511/C511&gt;1</formula>
    </cfRule>
    <cfRule type="expression" dxfId="1567" priority="419">
      <formula>D511/C511&lt;1</formula>
    </cfRule>
  </conditionalFormatting>
  <conditionalFormatting sqref="B511">
    <cfRule type="cellIs" dxfId="1566" priority="417" operator="lessThan">
      <formula>0</formula>
    </cfRule>
  </conditionalFormatting>
  <conditionalFormatting sqref="B511">
    <cfRule type="expression" dxfId="1565" priority="415">
      <formula>B511/#REF!&gt;1</formula>
    </cfRule>
    <cfRule type="expression" dxfId="1564" priority="416">
      <formula>B511/#REF!&lt;1</formula>
    </cfRule>
  </conditionalFormatting>
  <conditionalFormatting sqref="B529 B521">
    <cfRule type="cellIs" dxfId="1563" priority="414" operator="lessThan">
      <formula>0</formula>
    </cfRule>
  </conditionalFormatting>
  <conditionalFormatting sqref="B529 B521">
    <cfRule type="expression" dxfId="1562" priority="412">
      <formula>B521/#REF!&gt;1</formula>
    </cfRule>
    <cfRule type="expression" dxfId="1561" priority="413">
      <formula>B521/#REF!&lt;1</formula>
    </cfRule>
  </conditionalFormatting>
  <conditionalFormatting sqref="C521">
    <cfRule type="cellIs" dxfId="1560" priority="411" operator="lessThan">
      <formula>0</formula>
    </cfRule>
  </conditionalFormatting>
  <conditionalFormatting sqref="C521 B636:O637">
    <cfRule type="expression" dxfId="1559" priority="409">
      <formula>B521/A521&gt;1</formula>
    </cfRule>
    <cfRule type="expression" dxfId="1558" priority="410">
      <formula>B521/A521&lt;1</formula>
    </cfRule>
  </conditionalFormatting>
  <conditionalFormatting sqref="C603:N603">
    <cfRule type="expression" dxfId="1557" priority="370">
      <formula>C603/B603&gt;1</formula>
    </cfRule>
    <cfRule type="expression" dxfId="1556" priority="371">
      <formula>C603/B603&lt;1</formula>
    </cfRule>
  </conditionalFormatting>
  <conditionalFormatting sqref="I552:N552">
    <cfRule type="expression" dxfId="1555" priority="394">
      <formula>I552/H552&gt;1</formula>
    </cfRule>
    <cfRule type="expression" dxfId="1554" priority="395">
      <formula>I552/H552&lt;1</formula>
    </cfRule>
  </conditionalFormatting>
  <conditionalFormatting sqref="I560:N560">
    <cfRule type="expression" dxfId="1553" priority="391">
      <formula>I560/H560&gt;1</formula>
    </cfRule>
    <cfRule type="expression" dxfId="1552" priority="392">
      <formula>I560/H560&lt;1</formula>
    </cfRule>
  </conditionalFormatting>
  <conditionalFormatting sqref="B575:N575">
    <cfRule type="cellIs" dxfId="1551" priority="390" operator="lessThan">
      <formula>0</formula>
    </cfRule>
  </conditionalFormatting>
  <conditionalFormatting sqref="B575:N575">
    <cfRule type="expression" dxfId="1550" priority="388">
      <formula>B575/A575&gt;1</formula>
    </cfRule>
    <cfRule type="expression" dxfId="1549" priority="389">
      <formula>B575/A575&lt;1</formula>
    </cfRule>
  </conditionalFormatting>
  <conditionalFormatting sqref="B589:N589">
    <cfRule type="cellIs" dxfId="1548" priority="387" operator="lessThan">
      <formula>0</formula>
    </cfRule>
  </conditionalFormatting>
  <conditionalFormatting sqref="B589:N589">
    <cfRule type="expression" dxfId="1547" priority="385">
      <formula>B589/A589&gt;1</formula>
    </cfRule>
    <cfRule type="expression" dxfId="1546" priority="386">
      <formula>B589/A589&lt;1</formula>
    </cfRule>
  </conditionalFormatting>
  <conditionalFormatting sqref="N608">
    <cfRule type="cellIs" dxfId="1545" priority="363" operator="lessThan">
      <formula>0</formula>
    </cfRule>
  </conditionalFormatting>
  <conditionalFormatting sqref="D521:N521">
    <cfRule type="cellIs" dxfId="1544" priority="408" operator="lessThan">
      <formula>0</formula>
    </cfRule>
  </conditionalFormatting>
  <conditionalFormatting sqref="D521:N521">
    <cfRule type="expression" dxfId="1543" priority="406">
      <formula>D521/C521&gt;1</formula>
    </cfRule>
    <cfRule type="expression" dxfId="1542" priority="407">
      <formula>D521/C521&lt;1</formula>
    </cfRule>
  </conditionalFormatting>
  <conditionalFormatting sqref="C529:N529">
    <cfRule type="cellIs" dxfId="1541" priority="405" operator="lessThan">
      <formula>0</formula>
    </cfRule>
  </conditionalFormatting>
  <conditionalFormatting sqref="C529:N529">
    <cfRule type="expression" dxfId="1540" priority="403">
      <formula>C529/B529&gt;1</formula>
    </cfRule>
    <cfRule type="expression" dxfId="1539" priority="404">
      <formula>C529/B529&lt;1</formula>
    </cfRule>
  </conditionalFormatting>
  <conditionalFormatting sqref="C582:N582">
    <cfRule type="expression" dxfId="1538" priority="379">
      <formula>C582/B582&gt;1</formula>
    </cfRule>
    <cfRule type="expression" dxfId="1537" priority="380">
      <formula>C582/B582&lt;1</formula>
    </cfRule>
  </conditionalFormatting>
  <conditionalFormatting sqref="C537:N537">
    <cfRule type="expression" dxfId="1536" priority="400">
      <formula>C537/B537&gt;1</formula>
    </cfRule>
    <cfRule type="expression" dxfId="1535" priority="401">
      <formula>C537/B537&lt;1</formula>
    </cfRule>
  </conditionalFormatting>
  <conditionalFormatting sqref="C568:N568">
    <cfRule type="expression" dxfId="1534" priority="397">
      <formula>C568/B568&gt;1</formula>
    </cfRule>
    <cfRule type="expression" dxfId="1533" priority="398">
      <formula>C568/B568&lt;1</formula>
    </cfRule>
  </conditionalFormatting>
  <conditionalFormatting sqref="C608:M608">
    <cfRule type="expression" dxfId="1532" priority="365">
      <formula>C608/B608&gt;1</formula>
    </cfRule>
    <cfRule type="expression" dxfId="1531" priority="366">
      <formula>C608/B608&lt;1</formula>
    </cfRule>
  </conditionalFormatting>
  <conditionalFormatting sqref="N608">
    <cfRule type="expression" dxfId="1530" priority="360">
      <formula>N608/M608&gt;1</formula>
    </cfRule>
    <cfRule type="expression" dxfId="1529" priority="361">
      <formula>N608/M608&lt;1</formula>
    </cfRule>
  </conditionalFormatting>
  <conditionalFormatting sqref="C608:M608">
    <cfRule type="cellIs" dxfId="1528" priority="369" operator="lessThan">
      <formula>0</formula>
    </cfRule>
  </conditionalFormatting>
  <conditionalFormatting sqref="C608:M608">
    <cfRule type="cellIs" dxfId="1527" priority="368" operator="lessThan">
      <formula>0</formula>
    </cfRule>
  </conditionalFormatting>
  <conditionalFormatting sqref="B582">
    <cfRule type="cellIs" dxfId="1526" priority="382" operator="lessThan">
      <formula>0</formula>
    </cfRule>
  </conditionalFormatting>
  <conditionalFormatting sqref="B582">
    <cfRule type="expression" dxfId="1525" priority="383">
      <formula>B582/#REF!&gt;1</formula>
    </cfRule>
    <cfRule type="expression" dxfId="1524" priority="384">
      <formula>B582/#REF!&lt;1</formula>
    </cfRule>
  </conditionalFormatting>
  <conditionalFormatting sqref="C582:N582">
    <cfRule type="cellIs" dxfId="1523" priority="381" operator="lessThan">
      <formula>0</formula>
    </cfRule>
  </conditionalFormatting>
  <conditionalFormatting sqref="C597:N597">
    <cfRule type="expression" dxfId="1522" priority="375">
      <formula>C597/B597&gt;1</formula>
    </cfRule>
    <cfRule type="expression" dxfId="1521" priority="376">
      <formula>C597/B597&lt;1</formula>
    </cfRule>
  </conditionalFormatting>
  <conditionalFormatting sqref="N608">
    <cfRule type="cellIs" dxfId="1520" priority="364" operator="lessThan">
      <formula>0</formula>
    </cfRule>
  </conditionalFormatting>
  <conditionalFormatting sqref="C608:M608">
    <cfRule type="cellIs" dxfId="1519" priority="367" operator="lessThan">
      <formula>0</formula>
    </cfRule>
  </conditionalFormatting>
  <conditionalFormatting sqref="N608">
    <cfRule type="cellIs" dxfId="1518" priority="362" operator="lessThan">
      <formula>0</formula>
    </cfRule>
  </conditionalFormatting>
  <conditionalFormatting sqref="B676:N679">
    <cfRule type="cellIs" dxfId="1517" priority="359" operator="lessThan">
      <formula>0</formula>
    </cfRule>
  </conditionalFormatting>
  <conditionalFormatting sqref="I678:N678 P676:Q679">
    <cfRule type="cellIs" dxfId="1516" priority="358" operator="lessThan">
      <formula>0</formula>
    </cfRule>
  </conditionalFormatting>
  <conditionalFormatting sqref="B680:N683">
    <cfRule type="cellIs" dxfId="1515" priority="357" operator="lessThan">
      <formula>0</formula>
    </cfRule>
  </conditionalFormatting>
  <conditionalFormatting sqref="I682:N682 P680:Q683">
    <cfRule type="cellIs" dxfId="1514" priority="356" operator="lessThan">
      <formula>0</formula>
    </cfRule>
  </conditionalFormatting>
  <conditionalFormatting sqref="B684:N687">
    <cfRule type="cellIs" dxfId="1513" priority="355" operator="lessThan">
      <formula>0</formula>
    </cfRule>
  </conditionalFormatting>
  <conditionalFormatting sqref="I686:N686 P684:Q687">
    <cfRule type="cellIs" dxfId="1512" priority="354" operator="lessThan">
      <formula>0</formula>
    </cfRule>
  </conditionalFormatting>
  <conditionalFormatting sqref="B688:N691">
    <cfRule type="cellIs" dxfId="1511" priority="353" operator="lessThan">
      <formula>0</formula>
    </cfRule>
  </conditionalFormatting>
  <conditionalFormatting sqref="I690:N690 P688:Q691">
    <cfRule type="cellIs" dxfId="1510" priority="352" operator="lessThan">
      <formula>0</formula>
    </cfRule>
  </conditionalFormatting>
  <conditionalFormatting sqref="B692:N695 O694">
    <cfRule type="cellIs" dxfId="1509" priority="351" operator="lessThan">
      <formula>0</formula>
    </cfRule>
  </conditionalFormatting>
  <conditionalFormatting sqref="P692:Q695 I694:O694">
    <cfRule type="cellIs" dxfId="1508" priority="350" operator="lessThan">
      <formula>0</formula>
    </cfRule>
  </conditionalFormatting>
  <conditionalFormatting sqref="B696:N699">
    <cfRule type="cellIs" dxfId="1507" priority="349" operator="lessThan">
      <formula>0</formula>
    </cfRule>
  </conditionalFormatting>
  <conditionalFormatting sqref="I698:N698 P696:Q699">
    <cfRule type="cellIs" dxfId="1506" priority="348" operator="lessThan">
      <formula>0</formula>
    </cfRule>
  </conditionalFormatting>
  <conditionalFormatting sqref="B700:N703">
    <cfRule type="cellIs" dxfId="1505" priority="347" operator="lessThan">
      <formula>0</formula>
    </cfRule>
  </conditionalFormatting>
  <conditionalFormatting sqref="I702:N702 P700:Q703">
    <cfRule type="cellIs" dxfId="1504" priority="346" operator="lessThan">
      <formula>0</formula>
    </cfRule>
  </conditionalFormatting>
  <conditionalFormatting sqref="B704:N707">
    <cfRule type="cellIs" dxfId="1503" priority="345" operator="lessThan">
      <formula>0</formula>
    </cfRule>
  </conditionalFormatting>
  <conditionalFormatting sqref="I706:N706 P704:Q707">
    <cfRule type="cellIs" dxfId="1502" priority="344" operator="lessThan">
      <formula>0</formula>
    </cfRule>
  </conditionalFormatting>
  <conditionalFormatting sqref="B712:N715">
    <cfRule type="cellIs" dxfId="1501" priority="343" operator="lessThan">
      <formula>0</formula>
    </cfRule>
  </conditionalFormatting>
  <conditionalFormatting sqref="I714:N714 P712:Q715">
    <cfRule type="cellIs" dxfId="1500" priority="342" operator="lessThan">
      <formula>0</formula>
    </cfRule>
  </conditionalFormatting>
  <conditionalFormatting sqref="B716:N719">
    <cfRule type="cellIs" dxfId="1499" priority="341" operator="lessThan">
      <formula>0</formula>
    </cfRule>
  </conditionalFormatting>
  <conditionalFormatting sqref="I718:N718 P716:Q719">
    <cfRule type="cellIs" dxfId="1498" priority="340" operator="lessThan">
      <formula>0</formula>
    </cfRule>
  </conditionalFormatting>
  <conditionalFormatting sqref="P654">
    <cfRule type="cellIs" dxfId="1497" priority="339" operator="lessThan">
      <formula>0</formula>
    </cfRule>
  </conditionalFormatting>
  <conditionalFormatting sqref="Q466">
    <cfRule type="cellIs" dxfId="1496" priority="338" operator="lessThan">
      <formula>0</formula>
    </cfRule>
  </conditionalFormatting>
  <conditionalFormatting sqref="P466">
    <cfRule type="cellIs" dxfId="1495" priority="337" operator="lessThan">
      <formula>0</formula>
    </cfRule>
  </conditionalFormatting>
  <conditionalFormatting sqref="B466:N466">
    <cfRule type="cellIs" dxfId="1494" priority="336" operator="lessThan">
      <formula>0</formula>
    </cfRule>
  </conditionalFormatting>
  <conditionalFormatting sqref="B505:N505">
    <cfRule type="cellIs" dxfId="1493" priority="333" operator="lessThan">
      <formula>0</formula>
    </cfRule>
  </conditionalFormatting>
  <conditionalFormatting sqref="B513:N513">
    <cfRule type="cellIs" dxfId="1492" priority="330" operator="lessThan">
      <formula>0</formula>
    </cfRule>
  </conditionalFormatting>
  <conditionalFormatting sqref="B522:N522">
    <cfRule type="cellIs" dxfId="1491" priority="327" operator="lessThan">
      <formula>0</formula>
    </cfRule>
  </conditionalFormatting>
  <conditionalFormatting sqref="B530:N530">
    <cfRule type="cellIs" dxfId="1490" priority="324" operator="lessThan">
      <formula>0</formula>
    </cfRule>
  </conditionalFormatting>
  <conditionalFormatting sqref="B538:N538">
    <cfRule type="cellIs" dxfId="1489" priority="321" operator="lessThan">
      <formula>0</formula>
    </cfRule>
  </conditionalFormatting>
  <conditionalFormatting sqref="B553:N553">
    <cfRule type="cellIs" dxfId="1488" priority="318" operator="lessThan">
      <formula>0</formula>
    </cfRule>
  </conditionalFormatting>
  <conditionalFormatting sqref="B561:N561">
    <cfRule type="cellIs" dxfId="1487" priority="315" operator="lessThan">
      <formula>0</formula>
    </cfRule>
  </conditionalFormatting>
  <conditionalFormatting sqref="B590:N590">
    <cfRule type="cellIs" dxfId="1486" priority="312" operator="lessThan">
      <formula>0</formula>
    </cfRule>
  </conditionalFormatting>
  <conditionalFormatting sqref="O608">
    <cfRule type="cellIs" dxfId="1485" priority="47" operator="lessThan">
      <formula>0</formula>
    </cfRule>
  </conditionalFormatting>
  <conditionalFormatting sqref="O608">
    <cfRule type="cellIs" dxfId="1484" priority="48" operator="lessThan">
      <formula>0</formula>
    </cfRule>
  </conditionalFormatting>
  <conditionalFormatting sqref="O603">
    <cfRule type="cellIs" dxfId="1483" priority="51" operator="lessThan">
      <formula>0</formula>
    </cfRule>
  </conditionalFormatting>
  <conditionalFormatting sqref="O603">
    <cfRule type="cellIs" dxfId="1482" priority="52" operator="lessThan">
      <formula>0</formula>
    </cfRule>
  </conditionalFormatting>
  <conditionalFormatting sqref="O603">
    <cfRule type="cellIs" dxfId="1481" priority="53" operator="lessThan">
      <formula>0</formula>
    </cfRule>
  </conditionalFormatting>
  <conditionalFormatting sqref="O608">
    <cfRule type="cellIs" dxfId="1480" priority="46" operator="lessThan">
      <formula>0</formula>
    </cfRule>
  </conditionalFormatting>
  <conditionalFormatting sqref="P491:Q491 B491">
    <cfRule type="cellIs" dxfId="1479" priority="311" operator="lessThan">
      <formula>0</formula>
    </cfRule>
  </conditionalFormatting>
  <conditionalFormatting sqref="Q492:Q496">
    <cfRule type="cellIs" dxfId="1478" priority="310" operator="lessThan">
      <formula>0</formula>
    </cfRule>
  </conditionalFormatting>
  <conditionalFormatting sqref="P492:P495">
    <cfRule type="cellIs" dxfId="1477" priority="309" operator="lessThan">
      <formula>0</formula>
    </cfRule>
  </conditionalFormatting>
  <conditionalFormatting sqref="P496">
    <cfRule type="cellIs" dxfId="1476" priority="308" operator="lessThan">
      <formula>0</formula>
    </cfRule>
  </conditionalFormatting>
  <conditionalFormatting sqref="P473:Q473 B473">
    <cfRule type="cellIs" dxfId="1475" priority="307" operator="lessThan">
      <formula>0</formula>
    </cfRule>
  </conditionalFormatting>
  <conditionalFormatting sqref="Q474:Q478">
    <cfRule type="cellIs" dxfId="1474" priority="306" operator="lessThan">
      <formula>0</formula>
    </cfRule>
  </conditionalFormatting>
  <conditionalFormatting sqref="P474:P477">
    <cfRule type="cellIs" dxfId="1473" priority="305" operator="lessThan">
      <formula>0</formula>
    </cfRule>
  </conditionalFormatting>
  <conditionalFormatting sqref="P478">
    <cfRule type="cellIs" dxfId="1472" priority="304" operator="lessThan">
      <formula>0</formula>
    </cfRule>
  </conditionalFormatting>
  <conditionalFormatting sqref="P479:Q479 B479">
    <cfRule type="cellIs" dxfId="1471" priority="303" operator="lessThan">
      <formula>0</formula>
    </cfRule>
  </conditionalFormatting>
  <conditionalFormatting sqref="Q480:Q484">
    <cfRule type="cellIs" dxfId="1470" priority="302" operator="lessThan">
      <formula>0</formula>
    </cfRule>
  </conditionalFormatting>
  <conditionalFormatting sqref="P480:P483">
    <cfRule type="cellIs" dxfId="1469" priority="301" operator="lessThan">
      <formula>0</formula>
    </cfRule>
  </conditionalFormatting>
  <conditionalFormatting sqref="P484">
    <cfRule type="cellIs" dxfId="1468" priority="300" operator="lessThan">
      <formula>0</formula>
    </cfRule>
  </conditionalFormatting>
  <conditionalFormatting sqref="P485:Q485 B485">
    <cfRule type="cellIs" dxfId="1467" priority="299" operator="lessThan">
      <formula>0</formula>
    </cfRule>
  </conditionalFormatting>
  <conditionalFormatting sqref="Q486:Q490">
    <cfRule type="cellIs" dxfId="1466" priority="298" operator="lessThan">
      <formula>0</formula>
    </cfRule>
  </conditionalFormatting>
  <conditionalFormatting sqref="P486:P489">
    <cfRule type="cellIs" dxfId="1465" priority="297" operator="lessThan">
      <formula>0</formula>
    </cfRule>
  </conditionalFormatting>
  <conditionalFormatting sqref="P490">
    <cfRule type="cellIs" dxfId="1464"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3" priority="290" operator="lessThan">
      <formula>0</formula>
    </cfRule>
  </conditionalFormatting>
  <conditionalFormatting sqref="O348">
    <cfRule type="cellIs" dxfId="1462" priority="289" operator="lessThan">
      <formula>0</formula>
    </cfRule>
  </conditionalFormatting>
  <conditionalFormatting sqref="O348">
    <cfRule type="cellIs" dxfId="1461" priority="288" operator="lessThan">
      <formula>0</formula>
    </cfRule>
  </conditionalFormatting>
  <conditionalFormatting sqref="O351:O354">
    <cfRule type="cellIs" dxfId="1460" priority="287" operator="lessThan">
      <formula>0</formula>
    </cfRule>
  </conditionalFormatting>
  <conditionalFormatting sqref="O363:O364">
    <cfRule type="cellIs" dxfId="1459" priority="285" operator="lessThan">
      <formula>0</formula>
    </cfRule>
  </conditionalFormatting>
  <conditionalFormatting sqref="O369:O370">
    <cfRule type="cellIs" dxfId="1458" priority="284" operator="lessThan">
      <formula>0</formula>
    </cfRule>
  </conditionalFormatting>
  <conditionalFormatting sqref="O375:O376">
    <cfRule type="cellIs" dxfId="1457" priority="283" operator="lessThan">
      <formula>0</formula>
    </cfRule>
  </conditionalFormatting>
  <conditionalFormatting sqref="O381:O383">
    <cfRule type="cellIs" dxfId="1456" priority="282" operator="lessThan">
      <formula>0</formula>
    </cfRule>
  </conditionalFormatting>
  <conditionalFormatting sqref="O355">
    <cfRule type="cellIs" dxfId="1455" priority="281" operator="lessThan">
      <formula>0</formula>
    </cfRule>
  </conditionalFormatting>
  <conditionalFormatting sqref="O593:O595">
    <cfRule type="cellIs" dxfId="1454" priority="279" operator="lessThan">
      <formula>0</formula>
    </cfRule>
  </conditionalFormatting>
  <conditionalFormatting sqref="O593:O595">
    <cfRule type="cellIs" dxfId="1453" priority="280" operator="lessThan">
      <formula>0</formula>
    </cfRule>
  </conditionalFormatting>
  <conditionalFormatting sqref="O601:O602 O599">
    <cfRule type="cellIs" dxfId="1452" priority="278" operator="lessThan">
      <formula>0</formula>
    </cfRule>
  </conditionalFormatting>
  <conditionalFormatting sqref="O621:O624">
    <cfRule type="cellIs" dxfId="1451" priority="273" operator="lessThan">
      <formula>0</formula>
    </cfRule>
  </conditionalFormatting>
  <conditionalFormatting sqref="O621:O624">
    <cfRule type="cellIs" dxfId="1450" priority="274" operator="lessThan">
      <formula>0</formula>
    </cfRule>
  </conditionalFormatting>
  <conditionalFormatting sqref="O626:O629">
    <cfRule type="cellIs" dxfId="1449" priority="272" operator="lessThan">
      <formula>0</formula>
    </cfRule>
  </conditionalFormatting>
  <conditionalFormatting sqref="O611:O614">
    <cfRule type="cellIs" dxfId="1448" priority="267" operator="lessThan">
      <formula>0</formula>
    </cfRule>
  </conditionalFormatting>
  <conditionalFormatting sqref="O611:O614">
    <cfRule type="cellIs" dxfId="1447" priority="268" operator="lessThan">
      <formula>0</formula>
    </cfRule>
  </conditionalFormatting>
  <conditionalFormatting sqref="O650 O663 O655:O661 O642:O645 O652:O653 O672:O675 O708:O711 O665:O670">
    <cfRule type="cellIs" dxfId="1446" priority="266" operator="lessThan">
      <formula>0</formula>
    </cfRule>
  </conditionalFormatting>
  <conditionalFormatting sqref="O674">
    <cfRule type="cellIs" dxfId="1445" priority="265" operator="lessThan">
      <formula>0</formula>
    </cfRule>
  </conditionalFormatting>
  <conditionalFormatting sqref="O647">
    <cfRule type="cellIs" dxfId="1444" priority="264" operator="lessThan">
      <formula>0</formula>
    </cfRule>
  </conditionalFormatting>
  <conditionalFormatting sqref="O393">
    <cfRule type="cellIs" dxfId="1443" priority="241" operator="lessThan">
      <formula>0</formula>
    </cfRule>
  </conditionalFormatting>
  <conditionalFormatting sqref="O390">
    <cfRule type="cellIs" dxfId="1442" priority="246" operator="lessThan">
      <formula>0</formula>
    </cfRule>
  </conditionalFormatting>
  <conditionalFormatting sqref="O393">
    <cfRule type="cellIs" dxfId="1441" priority="244" operator="lessThan">
      <formula>0</formula>
    </cfRule>
  </conditionalFormatting>
  <conditionalFormatting sqref="O378">
    <cfRule type="cellIs" dxfId="1440" priority="256" operator="lessThan">
      <formula>0</formula>
    </cfRule>
  </conditionalFormatting>
  <conditionalFormatting sqref="O372">
    <cfRule type="cellIs" dxfId="1439" priority="257" operator="lessThan">
      <formula>0</formula>
    </cfRule>
  </conditionalFormatting>
  <conditionalFormatting sqref="O384">
    <cfRule type="cellIs" dxfId="1438" priority="255" operator="lessThan">
      <formula>0</formula>
    </cfRule>
  </conditionalFormatting>
  <conditionalFormatting sqref="O387">
    <cfRule type="cellIs" dxfId="1437" priority="250" operator="lessThan">
      <formula>0</formula>
    </cfRule>
  </conditionalFormatting>
  <conditionalFormatting sqref="O387">
    <cfRule type="cellIs" dxfId="1436" priority="249" operator="lessThan">
      <formula>0</formula>
    </cfRule>
  </conditionalFormatting>
  <conditionalFormatting sqref="O387">
    <cfRule type="cellIs" dxfId="1435" priority="248" operator="lessThan">
      <formula>0</formula>
    </cfRule>
  </conditionalFormatting>
  <conditionalFormatting sqref="O387">
    <cfRule type="cellIs" dxfId="1434" priority="247" operator="lessThan">
      <formula>0</formula>
    </cfRule>
  </conditionalFormatting>
  <conditionalFormatting sqref="O393">
    <cfRule type="cellIs" dxfId="1433" priority="242" operator="lessThan">
      <formula>0</formula>
    </cfRule>
  </conditionalFormatting>
  <conditionalFormatting sqref="O393">
    <cfRule type="cellIs" dxfId="1432" priority="245" operator="lessThan">
      <formula>0</formula>
    </cfRule>
  </conditionalFormatting>
  <conditionalFormatting sqref="O393">
    <cfRule type="cellIs" dxfId="1431" priority="240" operator="lessThan">
      <formula>0</formula>
    </cfRule>
  </conditionalFormatting>
  <conditionalFormatting sqref="O393">
    <cfRule type="cellIs" dxfId="1430" priority="243" operator="lessThan">
      <formula>0</formula>
    </cfRule>
  </conditionalFormatting>
  <conditionalFormatting sqref="O393">
    <cfRule type="cellIs" dxfId="1429" priority="238" operator="lessThan">
      <formula>0</formula>
    </cfRule>
  </conditionalFormatting>
  <conditionalFormatting sqref="O393">
    <cfRule type="cellIs" dxfId="1428" priority="239" operator="lessThan">
      <formula>0</formula>
    </cfRule>
  </conditionalFormatting>
  <conditionalFormatting sqref="O399">
    <cfRule type="cellIs" dxfId="1427" priority="236" operator="lessThan">
      <formula>0</formula>
    </cfRule>
  </conditionalFormatting>
  <conditionalFormatting sqref="O396">
    <cfRule type="cellIs" dxfId="1426" priority="237" operator="lessThan">
      <formula>0</formula>
    </cfRule>
  </conditionalFormatting>
  <conditionalFormatting sqref="O399">
    <cfRule type="cellIs" dxfId="1425" priority="235" operator="lessThan">
      <formula>0</formula>
    </cfRule>
  </conditionalFormatting>
  <conditionalFormatting sqref="O399">
    <cfRule type="cellIs" dxfId="1424" priority="234" operator="lessThan">
      <formula>0</formula>
    </cfRule>
  </conditionalFormatting>
  <conditionalFormatting sqref="O399">
    <cfRule type="cellIs" dxfId="1423" priority="233" operator="lessThan">
      <formula>0</formula>
    </cfRule>
  </conditionalFormatting>
  <conditionalFormatting sqref="O399">
    <cfRule type="cellIs" dxfId="1422" priority="232" operator="lessThan">
      <formula>0</formula>
    </cfRule>
  </conditionalFormatting>
  <conditionalFormatting sqref="O399">
    <cfRule type="cellIs" dxfId="1421" priority="231" operator="lessThan">
      <formula>0</formula>
    </cfRule>
  </conditionalFormatting>
  <conditionalFormatting sqref="O399">
    <cfRule type="cellIs" dxfId="1420" priority="230" operator="lessThan">
      <formula>0</formula>
    </cfRule>
  </conditionalFormatting>
  <conditionalFormatting sqref="O399">
    <cfRule type="cellIs" dxfId="1419" priority="229" operator="lessThan">
      <formula>0</formula>
    </cfRule>
  </conditionalFormatting>
  <conditionalFormatting sqref="O402">
    <cfRule type="cellIs" dxfId="1418" priority="228" operator="lessThan">
      <formula>0</formula>
    </cfRule>
  </conditionalFormatting>
  <conditionalFormatting sqref="O355">
    <cfRule type="cellIs" dxfId="1417" priority="227" operator="lessThan">
      <formula>0</formula>
    </cfRule>
  </conditionalFormatting>
  <conditionalFormatting sqref="O361">
    <cfRule type="cellIs" dxfId="1416" priority="226" operator="lessThan">
      <formula>0</formula>
    </cfRule>
  </conditionalFormatting>
  <conditionalFormatting sqref="O361">
    <cfRule type="cellIs" dxfId="1415" priority="225" operator="lessThan">
      <formula>0</formula>
    </cfRule>
  </conditionalFormatting>
  <conditionalFormatting sqref="O367">
    <cfRule type="cellIs" dxfId="1414" priority="224" operator="lessThan">
      <formula>0</formula>
    </cfRule>
  </conditionalFormatting>
  <conditionalFormatting sqref="O367">
    <cfRule type="cellIs" dxfId="1413" priority="223" operator="lessThan">
      <formula>0</formula>
    </cfRule>
  </conditionalFormatting>
  <conditionalFormatting sqref="O373">
    <cfRule type="cellIs" dxfId="1412" priority="222" operator="lessThan">
      <formula>0</formula>
    </cfRule>
  </conditionalFormatting>
  <conditionalFormatting sqref="O373">
    <cfRule type="cellIs" dxfId="1411" priority="221" operator="lessThan">
      <formula>0</formula>
    </cfRule>
  </conditionalFormatting>
  <conditionalFormatting sqref="O379">
    <cfRule type="cellIs" dxfId="1410" priority="220" operator="lessThan">
      <formula>0</formula>
    </cfRule>
  </conditionalFormatting>
  <conditionalFormatting sqref="O379">
    <cfRule type="cellIs" dxfId="1409" priority="219" operator="lessThan">
      <formula>0</formula>
    </cfRule>
  </conditionalFormatting>
  <conditionalFormatting sqref="O385">
    <cfRule type="cellIs" dxfId="1408" priority="218" operator="lessThan">
      <formula>0</formula>
    </cfRule>
  </conditionalFormatting>
  <conditionalFormatting sqref="O385">
    <cfRule type="cellIs" dxfId="1407" priority="217" operator="lessThan">
      <formula>0</formula>
    </cfRule>
  </conditionalFormatting>
  <conditionalFormatting sqref="O391">
    <cfRule type="cellIs" dxfId="1406" priority="216" operator="lessThan">
      <formula>0</formula>
    </cfRule>
  </conditionalFormatting>
  <conditionalFormatting sqref="O391">
    <cfRule type="cellIs" dxfId="1405" priority="215" operator="lessThan">
      <formula>0</formula>
    </cfRule>
  </conditionalFormatting>
  <conditionalFormatting sqref="O397">
    <cfRule type="cellIs" dxfId="1404" priority="214" operator="lessThan">
      <formula>0</formula>
    </cfRule>
  </conditionalFormatting>
  <conditionalFormatting sqref="O397">
    <cfRule type="cellIs" dxfId="1403" priority="213" operator="lessThan">
      <formula>0</formula>
    </cfRule>
  </conditionalFormatting>
  <conditionalFormatting sqref="O405">
    <cfRule type="cellIs" dxfId="1402" priority="212" operator="lessThan">
      <formula>0</formula>
    </cfRule>
  </conditionalFormatting>
  <conditionalFormatting sqref="O405">
    <cfRule type="cellIs" dxfId="1401" priority="210" operator="lessThan">
      <formula>0</formula>
    </cfRule>
  </conditionalFormatting>
  <conditionalFormatting sqref="O405">
    <cfRule type="cellIs" dxfId="1400" priority="209" operator="lessThan">
      <formula>0</formula>
    </cfRule>
  </conditionalFormatting>
  <conditionalFormatting sqref="O405">
    <cfRule type="cellIs" dxfId="1399" priority="208" operator="lessThan">
      <formula>0</formula>
    </cfRule>
  </conditionalFormatting>
  <conditionalFormatting sqref="O405">
    <cfRule type="cellIs" dxfId="1398" priority="207" operator="lessThan">
      <formula>0</formula>
    </cfRule>
  </conditionalFormatting>
  <conditionalFormatting sqref="O405">
    <cfRule type="cellIs" dxfId="1397" priority="206" operator="lessThan">
      <formula>0</formula>
    </cfRule>
  </conditionalFormatting>
  <conditionalFormatting sqref="O405">
    <cfRule type="cellIs" dxfId="1396" priority="205" operator="lessThan">
      <formula>0</formula>
    </cfRule>
  </conditionalFormatting>
  <conditionalFormatting sqref="O408">
    <cfRule type="cellIs" dxfId="1395" priority="204" operator="lessThan">
      <formula>0</formula>
    </cfRule>
  </conditionalFormatting>
  <conditionalFormatting sqref="O409">
    <cfRule type="cellIs" dxfId="1394" priority="203" operator="lessThan">
      <formula>0</formula>
    </cfRule>
  </conditionalFormatting>
  <conditionalFormatting sqref="O409">
    <cfRule type="cellIs" dxfId="1393" priority="202" operator="lessThan">
      <formula>0</formula>
    </cfRule>
  </conditionalFormatting>
  <conditionalFormatting sqref="O411">
    <cfRule type="cellIs" dxfId="1392" priority="201" operator="lessThan">
      <formula>0</formula>
    </cfRule>
  </conditionalFormatting>
  <conditionalFormatting sqref="O411">
    <cfRule type="cellIs" dxfId="1391" priority="200" operator="lessThan">
      <formula>0</formula>
    </cfRule>
  </conditionalFormatting>
  <conditionalFormatting sqref="O411">
    <cfRule type="cellIs" dxfId="1390" priority="199" operator="lessThan">
      <formula>0</formula>
    </cfRule>
  </conditionalFormatting>
  <conditionalFormatting sqref="O411">
    <cfRule type="cellIs" dxfId="1389" priority="198" operator="lessThan">
      <formula>0</formula>
    </cfRule>
  </conditionalFormatting>
  <conditionalFormatting sqref="O411">
    <cfRule type="cellIs" dxfId="1388" priority="197" operator="lessThan">
      <formula>0</formula>
    </cfRule>
  </conditionalFormatting>
  <conditionalFormatting sqref="O411">
    <cfRule type="cellIs" dxfId="1387" priority="196" operator="lessThan">
      <formula>0</formula>
    </cfRule>
  </conditionalFormatting>
  <conditionalFormatting sqref="O411">
    <cfRule type="cellIs" dxfId="1386" priority="195" operator="lessThan">
      <formula>0</formula>
    </cfRule>
  </conditionalFormatting>
  <conditionalFormatting sqref="O411">
    <cfRule type="cellIs" dxfId="1385" priority="194" operator="lessThan">
      <formula>0</formula>
    </cfRule>
  </conditionalFormatting>
  <conditionalFormatting sqref="O414">
    <cfRule type="cellIs" dxfId="1384" priority="193" operator="lessThan">
      <formula>0</formula>
    </cfRule>
  </conditionalFormatting>
  <conditionalFormatting sqref="O415">
    <cfRule type="cellIs" dxfId="1383" priority="192" operator="lessThan">
      <formula>0</formula>
    </cfRule>
  </conditionalFormatting>
  <conditionalFormatting sqref="O415">
    <cfRule type="cellIs" dxfId="1382" priority="191" operator="lessThan">
      <formula>0</formula>
    </cfRule>
  </conditionalFormatting>
  <conditionalFormatting sqref="O417">
    <cfRule type="cellIs" dxfId="1381" priority="190" operator="lessThan">
      <formula>0</formula>
    </cfRule>
  </conditionalFormatting>
  <conditionalFormatting sqref="O417">
    <cfRule type="cellIs" dxfId="1380" priority="189" operator="lessThan">
      <formula>0</formula>
    </cfRule>
  </conditionalFormatting>
  <conditionalFormatting sqref="O417">
    <cfRule type="cellIs" dxfId="1379" priority="188" operator="lessThan">
      <formula>0</formula>
    </cfRule>
  </conditionalFormatting>
  <conditionalFormatting sqref="O417">
    <cfRule type="cellIs" dxfId="1378" priority="187" operator="lessThan">
      <formula>0</formula>
    </cfRule>
  </conditionalFormatting>
  <conditionalFormatting sqref="O417">
    <cfRule type="cellIs" dxfId="1377" priority="186" operator="lessThan">
      <formula>0</formula>
    </cfRule>
  </conditionalFormatting>
  <conditionalFormatting sqref="O417">
    <cfRule type="cellIs" dxfId="1376" priority="185" operator="lessThan">
      <formula>0</formula>
    </cfRule>
  </conditionalFormatting>
  <conditionalFormatting sqref="O417">
    <cfRule type="cellIs" dxfId="1375" priority="184" operator="lessThan">
      <formula>0</formula>
    </cfRule>
  </conditionalFormatting>
  <conditionalFormatting sqref="O417">
    <cfRule type="cellIs" dxfId="1374" priority="183" operator="lessThan">
      <formula>0</formula>
    </cfRule>
  </conditionalFormatting>
  <conditionalFormatting sqref="O420">
    <cfRule type="cellIs" dxfId="1373" priority="182" operator="lessThan">
      <formula>0</formula>
    </cfRule>
  </conditionalFormatting>
  <conditionalFormatting sqref="O421">
    <cfRule type="cellIs" dxfId="1372" priority="181" operator="lessThan">
      <formula>0</formula>
    </cfRule>
  </conditionalFormatting>
  <conditionalFormatting sqref="O421">
    <cfRule type="cellIs" dxfId="1371" priority="180" operator="lessThan">
      <formula>0</formula>
    </cfRule>
  </conditionalFormatting>
  <conditionalFormatting sqref="O423">
    <cfRule type="cellIs" dxfId="1370" priority="179" operator="lessThan">
      <formula>0</formula>
    </cfRule>
  </conditionalFormatting>
  <conditionalFormatting sqref="O423">
    <cfRule type="cellIs" dxfId="1369" priority="178" operator="lessThan">
      <formula>0</formula>
    </cfRule>
  </conditionalFormatting>
  <conditionalFormatting sqref="O423">
    <cfRule type="cellIs" dxfId="1368" priority="177" operator="lessThan">
      <formula>0</formula>
    </cfRule>
  </conditionalFormatting>
  <conditionalFormatting sqref="O423">
    <cfRule type="cellIs" dxfId="1367" priority="176" operator="lessThan">
      <formula>0</formula>
    </cfRule>
  </conditionalFormatting>
  <conditionalFormatting sqref="O423">
    <cfRule type="cellIs" dxfId="1366" priority="175" operator="lessThan">
      <formula>0</formula>
    </cfRule>
  </conditionalFormatting>
  <conditionalFormatting sqref="O423">
    <cfRule type="cellIs" dxfId="1365" priority="174" operator="lessThan">
      <formula>0</formula>
    </cfRule>
  </conditionalFormatting>
  <conditionalFormatting sqref="O423">
    <cfRule type="cellIs" dxfId="1364" priority="173" operator="lessThan">
      <formula>0</formula>
    </cfRule>
  </conditionalFormatting>
  <conditionalFormatting sqref="O423">
    <cfRule type="cellIs" dxfId="1363" priority="172" operator="lessThan">
      <formula>0</formula>
    </cfRule>
  </conditionalFormatting>
  <conditionalFormatting sqref="O426">
    <cfRule type="cellIs" dxfId="1362" priority="171" operator="lessThan">
      <formula>0</formula>
    </cfRule>
  </conditionalFormatting>
  <conditionalFormatting sqref="O427">
    <cfRule type="cellIs" dxfId="1361" priority="170" operator="lessThan">
      <formula>0</formula>
    </cfRule>
  </conditionalFormatting>
  <conditionalFormatting sqref="O427">
    <cfRule type="cellIs" dxfId="1360" priority="169" operator="lessThan">
      <formula>0</formula>
    </cfRule>
  </conditionalFormatting>
  <conditionalFormatting sqref="O429">
    <cfRule type="cellIs" dxfId="1359" priority="168" operator="lessThan">
      <formula>0</formula>
    </cfRule>
  </conditionalFormatting>
  <conditionalFormatting sqref="O429">
    <cfRule type="cellIs" dxfId="1358" priority="167" operator="lessThan">
      <formula>0</formula>
    </cfRule>
  </conditionalFormatting>
  <conditionalFormatting sqref="O429">
    <cfRule type="cellIs" dxfId="1357" priority="166" operator="lessThan">
      <formula>0</formula>
    </cfRule>
  </conditionalFormatting>
  <conditionalFormatting sqref="O429">
    <cfRule type="cellIs" dxfId="1356" priority="165" operator="lessThan">
      <formula>0</formula>
    </cfRule>
  </conditionalFormatting>
  <conditionalFormatting sqref="O429">
    <cfRule type="cellIs" dxfId="1355" priority="164" operator="lessThan">
      <formula>0</formula>
    </cfRule>
  </conditionalFormatting>
  <conditionalFormatting sqref="O429">
    <cfRule type="cellIs" dxfId="1354" priority="163" operator="lessThan">
      <formula>0</formula>
    </cfRule>
  </conditionalFormatting>
  <conditionalFormatting sqref="O429">
    <cfRule type="cellIs" dxfId="1353" priority="162" operator="lessThan">
      <formula>0</formula>
    </cfRule>
  </conditionalFormatting>
  <conditionalFormatting sqref="O429">
    <cfRule type="cellIs" dxfId="1352" priority="161" operator="lessThan">
      <formula>0</formula>
    </cfRule>
  </conditionalFormatting>
  <conditionalFormatting sqref="O432">
    <cfRule type="cellIs" dxfId="1351" priority="160" operator="lessThan">
      <formula>0</formula>
    </cfRule>
  </conditionalFormatting>
  <conditionalFormatting sqref="O435">
    <cfRule type="cellIs" dxfId="1350" priority="159" operator="lessThan">
      <formula>0</formula>
    </cfRule>
  </conditionalFormatting>
  <conditionalFormatting sqref="O435">
    <cfRule type="cellIs" dxfId="1349" priority="158" operator="lessThan">
      <formula>0</formula>
    </cfRule>
  </conditionalFormatting>
  <conditionalFormatting sqref="O435">
    <cfRule type="cellIs" dxfId="1348" priority="157" operator="lessThan">
      <formula>0</formula>
    </cfRule>
  </conditionalFormatting>
  <conditionalFormatting sqref="O435">
    <cfRule type="cellIs" dxfId="1347" priority="156" operator="lessThan">
      <formula>0</formula>
    </cfRule>
  </conditionalFormatting>
  <conditionalFormatting sqref="O435">
    <cfRule type="cellIs" dxfId="1346" priority="155" operator="lessThan">
      <formula>0</formula>
    </cfRule>
  </conditionalFormatting>
  <conditionalFormatting sqref="O435">
    <cfRule type="cellIs" dxfId="1345" priority="154" operator="lessThan">
      <formula>0</formula>
    </cfRule>
  </conditionalFormatting>
  <conditionalFormatting sqref="O435">
    <cfRule type="cellIs" dxfId="1344" priority="153" operator="lessThan">
      <formula>0</formula>
    </cfRule>
  </conditionalFormatting>
  <conditionalFormatting sqref="O435">
    <cfRule type="cellIs" dxfId="1343" priority="152" operator="lessThan">
      <formula>0</formula>
    </cfRule>
  </conditionalFormatting>
  <conditionalFormatting sqref="O438">
    <cfRule type="cellIs" dxfId="1342" priority="151" operator="lessThan">
      <formula>0</formula>
    </cfRule>
  </conditionalFormatting>
  <conditionalFormatting sqref="O439">
    <cfRule type="cellIs" dxfId="1341" priority="150" operator="lessThan">
      <formula>0</formula>
    </cfRule>
  </conditionalFormatting>
  <conditionalFormatting sqref="O439">
    <cfRule type="cellIs" dxfId="1340" priority="149" operator="lessThan">
      <formula>0</formula>
    </cfRule>
  </conditionalFormatting>
  <conditionalFormatting sqref="O441">
    <cfRule type="cellIs" dxfId="1339" priority="148" operator="lessThan">
      <formula>0</formula>
    </cfRule>
  </conditionalFormatting>
  <conditionalFormatting sqref="O441">
    <cfRule type="cellIs" dxfId="1338" priority="147" operator="lessThan">
      <formula>0</formula>
    </cfRule>
  </conditionalFormatting>
  <conditionalFormatting sqref="O441">
    <cfRule type="cellIs" dxfId="1337" priority="146" operator="lessThan">
      <formula>0</formula>
    </cfRule>
  </conditionalFormatting>
  <conditionalFormatting sqref="O441">
    <cfRule type="cellIs" dxfId="1336" priority="145" operator="lessThan">
      <formula>0</formula>
    </cfRule>
  </conditionalFormatting>
  <conditionalFormatting sqref="O441">
    <cfRule type="cellIs" dxfId="1335" priority="144" operator="lessThan">
      <formula>0</formula>
    </cfRule>
  </conditionalFormatting>
  <conditionalFormatting sqref="O441">
    <cfRule type="cellIs" dxfId="1334" priority="143" operator="lessThan">
      <formula>0</formula>
    </cfRule>
  </conditionalFormatting>
  <conditionalFormatting sqref="O441">
    <cfRule type="cellIs" dxfId="1333" priority="142" operator="lessThan">
      <formula>0</formula>
    </cfRule>
  </conditionalFormatting>
  <conditionalFormatting sqref="O441">
    <cfRule type="cellIs" dxfId="1332" priority="141" operator="lessThan">
      <formula>0</formula>
    </cfRule>
  </conditionalFormatting>
  <conditionalFormatting sqref="O444">
    <cfRule type="cellIs" dxfId="1331" priority="140" operator="lessThan">
      <formula>0</formula>
    </cfRule>
  </conditionalFormatting>
  <conditionalFormatting sqref="O445">
    <cfRule type="cellIs" dxfId="1330" priority="139" operator="lessThan">
      <formula>0</formula>
    </cfRule>
  </conditionalFormatting>
  <conditionalFormatting sqref="O445">
    <cfRule type="cellIs" dxfId="1329" priority="138" operator="lessThan">
      <formula>0</formula>
    </cfRule>
  </conditionalFormatting>
  <conditionalFormatting sqref="O448">
    <cfRule type="cellIs" dxfId="1328" priority="137" operator="lessThan">
      <formula>0</formula>
    </cfRule>
  </conditionalFormatting>
  <conditionalFormatting sqref="O448">
    <cfRule type="cellIs" dxfId="1327" priority="136" operator="lessThan">
      <formula>0</formula>
    </cfRule>
  </conditionalFormatting>
  <conditionalFormatting sqref="O448">
    <cfRule type="cellIs" dxfId="1326" priority="135" operator="lessThan">
      <formula>0</formula>
    </cfRule>
  </conditionalFormatting>
  <conditionalFormatting sqref="O448">
    <cfRule type="cellIs" dxfId="1325" priority="134" operator="lessThan">
      <formula>0</formula>
    </cfRule>
  </conditionalFormatting>
  <conditionalFormatting sqref="O448">
    <cfRule type="cellIs" dxfId="1324" priority="133" operator="lessThan">
      <formula>0</formula>
    </cfRule>
  </conditionalFormatting>
  <conditionalFormatting sqref="O448">
    <cfRule type="cellIs" dxfId="1323" priority="132" operator="lessThan">
      <formula>0</formula>
    </cfRule>
  </conditionalFormatting>
  <conditionalFormatting sqref="O448">
    <cfRule type="cellIs" dxfId="1322" priority="131" operator="lessThan">
      <formula>0</formula>
    </cfRule>
  </conditionalFormatting>
  <conditionalFormatting sqref="O448">
    <cfRule type="cellIs" dxfId="1321" priority="130" operator="lessThan">
      <formula>0</formula>
    </cfRule>
  </conditionalFormatting>
  <conditionalFormatting sqref="O451">
    <cfRule type="cellIs" dxfId="1320" priority="129" operator="lessThan">
      <formula>0</formula>
    </cfRule>
  </conditionalFormatting>
  <conditionalFormatting sqref="O452">
    <cfRule type="cellIs" dxfId="1319" priority="128" operator="lessThan">
      <formula>0</formula>
    </cfRule>
  </conditionalFormatting>
  <conditionalFormatting sqref="O452">
    <cfRule type="cellIs" dxfId="1318" priority="127" operator="lessThan">
      <formula>0</formula>
    </cfRule>
  </conditionalFormatting>
  <conditionalFormatting sqref="O454">
    <cfRule type="cellIs" dxfId="1317" priority="126" operator="lessThan">
      <formula>0</formula>
    </cfRule>
  </conditionalFormatting>
  <conditionalFormatting sqref="O454">
    <cfRule type="cellIs" dxfId="1316" priority="125" operator="lessThan">
      <formula>0</formula>
    </cfRule>
  </conditionalFormatting>
  <conditionalFormatting sqref="O454">
    <cfRule type="cellIs" dxfId="1315" priority="124" operator="lessThan">
      <formula>0</formula>
    </cfRule>
  </conditionalFormatting>
  <conditionalFormatting sqref="O454">
    <cfRule type="cellIs" dxfId="1314" priority="123" operator="lessThan">
      <formula>0</formula>
    </cfRule>
  </conditionalFormatting>
  <conditionalFormatting sqref="O454">
    <cfRule type="cellIs" dxfId="1313" priority="122" operator="lessThan">
      <formula>0</formula>
    </cfRule>
  </conditionalFormatting>
  <conditionalFormatting sqref="O454">
    <cfRule type="cellIs" dxfId="1312" priority="121" operator="lessThan">
      <formula>0</formula>
    </cfRule>
  </conditionalFormatting>
  <conditionalFormatting sqref="O454">
    <cfRule type="cellIs" dxfId="1311" priority="120" operator="lessThan">
      <formula>0</formula>
    </cfRule>
  </conditionalFormatting>
  <conditionalFormatting sqref="O454">
    <cfRule type="cellIs" dxfId="1310" priority="119" operator="lessThan">
      <formula>0</formula>
    </cfRule>
  </conditionalFormatting>
  <conditionalFormatting sqref="O457">
    <cfRule type="cellIs" dxfId="1309" priority="118" operator="lessThan">
      <formula>0</formula>
    </cfRule>
  </conditionalFormatting>
  <conditionalFormatting sqref="O458">
    <cfRule type="cellIs" dxfId="1308" priority="117" operator="lessThan">
      <formula>0</formula>
    </cfRule>
  </conditionalFormatting>
  <conditionalFormatting sqref="O458">
    <cfRule type="cellIs" dxfId="1307" priority="116" operator="lessThan">
      <formula>0</formula>
    </cfRule>
  </conditionalFormatting>
  <conditionalFormatting sqref="O461:O464">
    <cfRule type="cellIs" dxfId="1306" priority="115" operator="lessThan">
      <formula>0</formula>
    </cfRule>
  </conditionalFormatting>
  <conditionalFormatting sqref="O461:O464">
    <cfRule type="expression" dxfId="1305" priority="113">
      <formula>O461/N461&gt;1</formula>
    </cfRule>
    <cfRule type="expression" dxfId="1304" priority="114">
      <formula>O461/N461&lt;1</formula>
    </cfRule>
  </conditionalFormatting>
  <conditionalFormatting sqref="O552 O560 O575 O589">
    <cfRule type="expression" dxfId="1303" priority="111">
      <formula>O552/#REF!&gt;1</formula>
    </cfRule>
    <cfRule type="expression" dxfId="1302" priority="112">
      <formula>O552/#REF!&lt;1</formula>
    </cfRule>
  </conditionalFormatting>
  <conditionalFormatting sqref="O512">
    <cfRule type="cellIs" dxfId="1301" priority="110" operator="lessThan">
      <formula>0</formula>
    </cfRule>
  </conditionalFormatting>
  <conditionalFormatting sqref="O512">
    <cfRule type="expression" dxfId="1300" priority="108">
      <formula>O512/N512&gt;1</formula>
    </cfRule>
    <cfRule type="expression" dxfId="1299" priority="109">
      <formula>O512/N512&lt;1</formula>
    </cfRule>
  </conditionalFormatting>
  <conditionalFormatting sqref="O596">
    <cfRule type="cellIs" dxfId="1298" priority="107" operator="lessThan">
      <formula>0</formula>
    </cfRule>
  </conditionalFormatting>
  <conditionalFormatting sqref="O600">
    <cfRule type="cellIs" dxfId="1297" priority="106" operator="lessThan">
      <formula>0</formula>
    </cfRule>
  </conditionalFormatting>
  <conditionalFormatting sqref="O600">
    <cfRule type="cellIs" dxfId="1296" priority="105" operator="lessThan">
      <formula>0</formula>
    </cfRule>
  </conditionalFormatting>
  <conditionalFormatting sqref="O710">
    <cfRule type="cellIs" dxfId="1295" priority="104" operator="lessThan">
      <formula>0</formula>
    </cfRule>
  </conditionalFormatting>
  <conditionalFormatting sqref="O654 O651 O648:O649 O632:O634">
    <cfRule type="expression" dxfId="1294" priority="91">
      <formula>O632/N632&gt;1</formula>
    </cfRule>
    <cfRule type="expression" dxfId="1293" priority="92">
      <formula>O632/N632&lt;1</formula>
    </cfRule>
  </conditionalFormatting>
  <conditionalFormatting sqref="O507:O510">
    <cfRule type="cellIs" dxfId="1292" priority="103" operator="lessThan">
      <formula>0</formula>
    </cfRule>
  </conditionalFormatting>
  <conditionalFormatting sqref="O507:O510">
    <cfRule type="expression" dxfId="1291" priority="101">
      <formula>O507/N507&gt;1</formula>
    </cfRule>
    <cfRule type="expression" dxfId="1290" priority="102">
      <formula>O507/N507&lt;1</formula>
    </cfRule>
  </conditionalFormatting>
  <conditionalFormatting sqref="O588 O574 O559 O551">
    <cfRule type="cellIs" dxfId="1289" priority="100" operator="lessThan">
      <formula>0</formula>
    </cfRule>
  </conditionalFormatting>
  <conditionalFormatting sqref="O584:O587 O570:O573 O555:O558 O547:O550">
    <cfRule type="cellIs" dxfId="1288" priority="99" operator="lessThan">
      <formula>0</formula>
    </cfRule>
  </conditionalFormatting>
  <conditionalFormatting sqref="O584:O587 O570:O573 O555:O558 O547:O550">
    <cfRule type="expression" dxfId="1287" priority="97">
      <formula>O547/N547&gt;1</formula>
    </cfRule>
    <cfRule type="expression" dxfId="1286" priority="98">
      <formula>O547/N547&lt;1</formula>
    </cfRule>
  </conditionalFormatting>
  <conditionalFormatting sqref="O588 O574 O559 O551">
    <cfRule type="cellIs" dxfId="1285" priority="96" operator="lessThan">
      <formula>0</formula>
    </cfRule>
  </conditionalFormatting>
  <conditionalFormatting sqref="O588 O574 O559 O551">
    <cfRule type="expression" dxfId="1284" priority="94">
      <formula>O551/N551&gt;1</formula>
    </cfRule>
    <cfRule type="expression" dxfId="1283" priority="95">
      <formula>O551/N551&lt;1</formula>
    </cfRule>
  </conditionalFormatting>
  <conditionalFormatting sqref="O654 O651 O648:O649 O632:O634">
    <cfRule type="cellIs" dxfId="1282" priority="93" operator="lessThan">
      <formula>0</formula>
    </cfRule>
  </conditionalFormatting>
  <conditionalFormatting sqref="O504">
    <cfRule type="expression" dxfId="1281" priority="291">
      <formula>O504/#REF!&gt;1</formula>
    </cfRule>
    <cfRule type="expression" dxfId="1280" priority="292">
      <formula>O504/#REF!&lt;1</formula>
    </cfRule>
  </conditionalFormatting>
  <conditionalFormatting sqref="O465">
    <cfRule type="cellIs" dxfId="1279" priority="90" operator="lessThan">
      <formula>0</formula>
    </cfRule>
  </conditionalFormatting>
  <conditionalFormatting sqref="O465">
    <cfRule type="expression" dxfId="1278" priority="88">
      <formula>O465/N465&gt;1</formula>
    </cfRule>
    <cfRule type="expression" dxfId="1277" priority="89">
      <formula>O465/N465&lt;1</formula>
    </cfRule>
  </conditionalFormatting>
  <conditionalFormatting sqref="O511">
    <cfRule type="cellIs" dxfId="1276" priority="87" operator="lessThan">
      <formula>0</formula>
    </cfRule>
  </conditionalFormatting>
  <conditionalFormatting sqref="O511">
    <cfRule type="expression" dxfId="1275" priority="85">
      <formula>O511/N511&gt;1</formula>
    </cfRule>
    <cfRule type="expression" dxfId="1274" priority="86">
      <formula>O511/N511&lt;1</formula>
    </cfRule>
  </conditionalFormatting>
  <conditionalFormatting sqref="O568">
    <cfRule type="cellIs" dxfId="1273" priority="75" operator="lessThan">
      <formula>0</formula>
    </cfRule>
  </conditionalFormatting>
  <conditionalFormatting sqref="O603">
    <cfRule type="expression" dxfId="1272" priority="49">
      <formula>O603/N603&gt;1</formula>
    </cfRule>
    <cfRule type="expression" dxfId="1271" priority="50">
      <formula>O603/N603&lt;1</formula>
    </cfRule>
  </conditionalFormatting>
  <conditionalFormatting sqref="O552">
    <cfRule type="cellIs" dxfId="1270" priority="72" operator="lessThan">
      <formula>0</formula>
    </cfRule>
  </conditionalFormatting>
  <conditionalFormatting sqref="O552">
    <cfRule type="expression" dxfId="1269" priority="70">
      <formula>O552/N552&gt;1</formula>
    </cfRule>
    <cfRule type="expression" dxfId="1268" priority="71">
      <formula>O552/N552&lt;1</formula>
    </cfRule>
  </conditionalFormatting>
  <conditionalFormatting sqref="O560">
    <cfRule type="cellIs" dxfId="1267" priority="69" operator="lessThan">
      <formula>0</formula>
    </cfRule>
  </conditionalFormatting>
  <conditionalFormatting sqref="O560">
    <cfRule type="expression" dxfId="1266" priority="67">
      <formula>O560/N560&gt;1</formula>
    </cfRule>
    <cfRule type="expression" dxfId="1265" priority="68">
      <formula>O560/N560&lt;1</formula>
    </cfRule>
  </conditionalFormatting>
  <conditionalFormatting sqref="O575">
    <cfRule type="cellIs" dxfId="1264" priority="66" operator="lessThan">
      <formula>0</formula>
    </cfRule>
  </conditionalFormatting>
  <conditionalFormatting sqref="O575">
    <cfRule type="expression" dxfId="1263" priority="64">
      <formula>O575/N575&gt;1</formula>
    </cfRule>
    <cfRule type="expression" dxfId="1262" priority="65">
      <formula>O575/N575&lt;1</formula>
    </cfRule>
  </conditionalFormatting>
  <conditionalFormatting sqref="O589">
    <cfRule type="cellIs" dxfId="1261" priority="63" operator="lessThan">
      <formula>0</formula>
    </cfRule>
  </conditionalFormatting>
  <conditionalFormatting sqref="O589">
    <cfRule type="expression" dxfId="1260" priority="61">
      <formula>O589/N589&gt;1</formula>
    </cfRule>
    <cfRule type="expression" dxfId="1259" priority="62">
      <formula>O589/N589&lt;1</formula>
    </cfRule>
  </conditionalFormatting>
  <conditionalFormatting sqref="O521">
    <cfRule type="cellIs" dxfId="1258" priority="84" operator="lessThan">
      <formula>0</formula>
    </cfRule>
  </conditionalFormatting>
  <conditionalFormatting sqref="O521">
    <cfRule type="expression" dxfId="1257" priority="82">
      <formula>O521/N521&gt;1</formula>
    </cfRule>
    <cfRule type="expression" dxfId="1256" priority="83">
      <formula>O521/N521&lt;1</formula>
    </cfRule>
  </conditionalFormatting>
  <conditionalFormatting sqref="O529">
    <cfRule type="cellIs" dxfId="1255" priority="81" operator="lessThan">
      <formula>0</formula>
    </cfRule>
  </conditionalFormatting>
  <conditionalFormatting sqref="O529">
    <cfRule type="expression" dxfId="1254" priority="79">
      <formula>O529/N529&gt;1</formula>
    </cfRule>
    <cfRule type="expression" dxfId="1253" priority="80">
      <formula>O529/N529&lt;1</formula>
    </cfRule>
  </conditionalFormatting>
  <conditionalFormatting sqref="O582">
    <cfRule type="expression" dxfId="1252" priority="58">
      <formula>O582/N582&gt;1</formula>
    </cfRule>
    <cfRule type="expression" dxfId="1251" priority="59">
      <formula>O582/N582&lt;1</formula>
    </cfRule>
  </conditionalFormatting>
  <conditionalFormatting sqref="O537">
    <cfRule type="cellIs" dxfId="1250" priority="78" operator="lessThan">
      <formula>0</formula>
    </cfRule>
  </conditionalFormatting>
  <conditionalFormatting sqref="O537">
    <cfRule type="expression" dxfId="1249" priority="76">
      <formula>O537/N537&gt;1</formula>
    </cfRule>
    <cfRule type="expression" dxfId="1248" priority="77">
      <formula>O537/N537&lt;1</formula>
    </cfRule>
  </conditionalFormatting>
  <conditionalFormatting sqref="O642:O645 B636:O637">
    <cfRule type="cellIs" dxfId="1247" priority="57" operator="lessThan">
      <formula>0</formula>
    </cfRule>
  </conditionalFormatting>
  <conditionalFormatting sqref="O568">
    <cfRule type="expression" dxfId="1246" priority="73">
      <formula>O568/N568&gt;1</formula>
    </cfRule>
    <cfRule type="expression" dxfId="1245" priority="74">
      <formula>O568/N568&lt;1</formula>
    </cfRule>
  </conditionalFormatting>
  <conditionalFormatting sqref="O597">
    <cfRule type="cellIs" dxfId="1244" priority="56" operator="lessThan">
      <formula>0</formula>
    </cfRule>
  </conditionalFormatting>
  <conditionalFormatting sqref="O608">
    <cfRule type="expression" dxfId="1243" priority="44">
      <formula>O608/N608&gt;1</formula>
    </cfRule>
    <cfRule type="expression" dxfId="1242" priority="45">
      <formula>O608/N608&lt;1</formula>
    </cfRule>
  </conditionalFormatting>
  <conditionalFormatting sqref="O582">
    <cfRule type="cellIs" dxfId="1241" priority="60" operator="lessThan">
      <formula>0</formula>
    </cfRule>
  </conditionalFormatting>
  <conditionalFormatting sqref="O597">
    <cfRule type="expression" dxfId="1240" priority="54">
      <formula>O597/N597&gt;1</formula>
    </cfRule>
    <cfRule type="expression" dxfId="1239" priority="55">
      <formula>O597/N597&lt;1</formula>
    </cfRule>
  </conditionalFormatting>
  <conditionalFormatting sqref="O676:O679">
    <cfRule type="cellIs" dxfId="1238" priority="43" operator="lessThan">
      <formula>0</formula>
    </cfRule>
  </conditionalFormatting>
  <conditionalFormatting sqref="O678">
    <cfRule type="cellIs" dxfId="1237" priority="42" operator="lessThan">
      <formula>0</formula>
    </cfRule>
  </conditionalFormatting>
  <conditionalFormatting sqref="O680:O683">
    <cfRule type="cellIs" dxfId="1236" priority="41" operator="lessThan">
      <formula>0</formula>
    </cfRule>
  </conditionalFormatting>
  <conditionalFormatting sqref="O682">
    <cfRule type="cellIs" dxfId="1235" priority="40" operator="lessThan">
      <formula>0</formula>
    </cfRule>
  </conditionalFormatting>
  <conditionalFormatting sqref="O684:O687">
    <cfRule type="cellIs" dxfId="1234" priority="39" operator="lessThan">
      <formula>0</formula>
    </cfRule>
  </conditionalFormatting>
  <conditionalFormatting sqref="O686">
    <cfRule type="cellIs" dxfId="1233" priority="38" operator="lessThan">
      <formula>0</formula>
    </cfRule>
  </conditionalFormatting>
  <conditionalFormatting sqref="O688:O691">
    <cfRule type="cellIs" dxfId="1232" priority="37" operator="lessThan">
      <formula>0</formula>
    </cfRule>
  </conditionalFormatting>
  <conditionalFormatting sqref="O690">
    <cfRule type="cellIs" dxfId="1231" priority="36" operator="lessThan">
      <formula>0</formula>
    </cfRule>
  </conditionalFormatting>
  <conditionalFormatting sqref="O692:O693 O695">
    <cfRule type="cellIs" dxfId="1230" priority="35" operator="lessThan">
      <formula>0</formula>
    </cfRule>
  </conditionalFormatting>
  <conditionalFormatting sqref="O696:O699">
    <cfRule type="cellIs" dxfId="1229" priority="34" operator="lessThan">
      <formula>0</formula>
    </cfRule>
  </conditionalFormatting>
  <conditionalFormatting sqref="O698">
    <cfRule type="cellIs" dxfId="1228" priority="33" operator="lessThan">
      <formula>0</formula>
    </cfRule>
  </conditionalFormatting>
  <conditionalFormatting sqref="O700:O703">
    <cfRule type="cellIs" dxfId="1227" priority="32" operator="lessThan">
      <formula>0</formula>
    </cfRule>
  </conditionalFormatting>
  <conditionalFormatting sqref="O702">
    <cfRule type="cellIs" dxfId="1226" priority="31" operator="lessThan">
      <formula>0</formula>
    </cfRule>
  </conditionalFormatting>
  <conditionalFormatting sqref="O704:O707">
    <cfRule type="cellIs" dxfId="1225" priority="30" operator="lessThan">
      <formula>0</formula>
    </cfRule>
  </conditionalFormatting>
  <conditionalFormatting sqref="O706">
    <cfRule type="cellIs" dxfId="1224" priority="29" operator="lessThan">
      <formula>0</formula>
    </cfRule>
  </conditionalFormatting>
  <conditionalFormatting sqref="O712:O715">
    <cfRule type="cellIs" dxfId="1223" priority="28" operator="lessThan">
      <formula>0</formula>
    </cfRule>
  </conditionalFormatting>
  <conditionalFormatting sqref="O714">
    <cfRule type="cellIs" dxfId="1222" priority="27" operator="lessThan">
      <formula>0</formula>
    </cfRule>
  </conditionalFormatting>
  <conditionalFormatting sqref="O716:O719">
    <cfRule type="cellIs" dxfId="1221" priority="26" operator="lessThan">
      <formula>0</formula>
    </cfRule>
  </conditionalFormatting>
  <conditionalFormatting sqref="O718">
    <cfRule type="cellIs" dxfId="1220" priority="25" operator="lessThan">
      <formula>0</formula>
    </cfRule>
  </conditionalFormatting>
  <conditionalFormatting sqref="O466">
    <cfRule type="cellIs" dxfId="1219" priority="24" operator="lessThan">
      <formula>0</formula>
    </cfRule>
  </conditionalFormatting>
  <conditionalFormatting sqref="O505">
    <cfRule type="cellIs" dxfId="1218" priority="23" operator="lessThan">
      <formula>0</formula>
    </cfRule>
  </conditionalFormatting>
  <conditionalFormatting sqref="O513">
    <cfRule type="cellIs" dxfId="1217" priority="22" operator="lessThan">
      <formula>0</formula>
    </cfRule>
  </conditionalFormatting>
  <conditionalFormatting sqref="O522">
    <cfRule type="cellIs" dxfId="1216" priority="21" operator="lessThan">
      <formula>0</formula>
    </cfRule>
  </conditionalFormatting>
  <conditionalFormatting sqref="O530">
    <cfRule type="cellIs" dxfId="1215" priority="20" operator="lessThan">
      <formula>0</formula>
    </cfRule>
  </conditionalFormatting>
  <conditionalFormatting sqref="O538">
    <cfRule type="cellIs" dxfId="1214" priority="19" operator="lessThan">
      <formula>0</formula>
    </cfRule>
  </conditionalFormatting>
  <conditionalFormatting sqref="O553">
    <cfRule type="cellIs" dxfId="1213" priority="18" operator="lessThan">
      <formula>0</formula>
    </cfRule>
  </conditionalFormatting>
  <conditionalFormatting sqref="O561">
    <cfRule type="cellIs" dxfId="1212" priority="17" operator="lessThan">
      <formula>0</formula>
    </cfRule>
  </conditionalFormatting>
  <conditionalFormatting sqref="O590">
    <cfRule type="cellIs" dxfId="1211" priority="16" operator="lessThan">
      <formula>0</formula>
    </cfRule>
  </conditionalFormatting>
  <conditionalFormatting sqref="B492:N496">
    <cfRule type="cellIs" dxfId="1210" priority="295" operator="lessThan">
      <formula>0</formula>
    </cfRule>
  </conditionalFormatting>
  <conditionalFormatting sqref="B492:N496">
    <cfRule type="expression" dxfId="1209" priority="293">
      <formula>B492/A492&gt;1</formula>
    </cfRule>
    <cfRule type="expression" dxfId="1208" priority="294">
      <formula>B492/A492&lt;1</formula>
    </cfRule>
  </conditionalFormatting>
  <conditionalFormatting sqref="O492:O496">
    <cfRule type="cellIs" dxfId="1207" priority="15" operator="lessThan">
      <formula>0</formula>
    </cfRule>
  </conditionalFormatting>
  <conditionalFormatting sqref="O492:O496">
    <cfRule type="expression" dxfId="1206" priority="13">
      <formula>O492/N492&gt;1</formula>
    </cfRule>
    <cfRule type="expression" dxfId="1205" priority="14">
      <formula>O492/N492&lt;1</formula>
    </cfRule>
  </conditionalFormatting>
  <conditionalFormatting sqref="B720:N723">
    <cfRule type="cellIs" dxfId="1204" priority="12" operator="lessThan">
      <formula>0</formula>
    </cfRule>
  </conditionalFormatting>
  <conditionalFormatting sqref="I722:N722 P720:Q723">
    <cfRule type="cellIs" dxfId="1203" priority="11" operator="lessThan">
      <formula>0</formula>
    </cfRule>
  </conditionalFormatting>
  <conditionalFormatting sqref="O720:O723">
    <cfRule type="cellIs" dxfId="1202" priority="10" operator="lessThan">
      <formula>0</formula>
    </cfRule>
  </conditionalFormatting>
  <conditionalFormatting sqref="O722">
    <cfRule type="cellIs" dxfId="1201" priority="9" operator="lessThan">
      <formula>0</formula>
    </cfRule>
  </conditionalFormatting>
  <conditionalFormatting sqref="P655:P658">
    <cfRule type="cellIs" dxfId="1200" priority="8" operator="lessThan">
      <formula>0</formula>
    </cfRule>
  </conditionalFormatting>
  <conditionalFormatting sqref="P638:Q638 Q639:Q640">
    <cfRule type="cellIs" dxfId="1199" priority="7" operator="lessThan">
      <formula>0</formula>
    </cfRule>
  </conditionalFormatting>
  <conditionalFormatting sqref="B638">
    <cfRule type="cellIs" dxfId="1198" priority="6" operator="lessThan">
      <formula>0</formula>
    </cfRule>
  </conditionalFormatting>
  <conditionalFormatting sqref="P639:P640">
    <cfRule type="cellIs" dxfId="1197" priority="5" operator="lessThan">
      <formula>0</formula>
    </cfRule>
  </conditionalFormatting>
  <conditionalFormatting sqref="B639:O640">
    <cfRule type="expression" dxfId="1196" priority="3">
      <formula>B639/A639&gt;1</formula>
    </cfRule>
    <cfRule type="expression" dxfId="1195" priority="4">
      <formula>B639/A639&lt;1</formula>
    </cfRule>
  </conditionalFormatting>
  <conditionalFormatting sqref="B639:O640">
    <cfRule type="cellIs" dxfId="1194" priority="2" operator="lessThan">
      <formula>0</formula>
    </cfRule>
  </conditionalFormatting>
  <conditionalFormatting sqref="O357:O360">
    <cfRule type="cellIs" dxfId="1193"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J337" zoomScaleNormal="100" workbookViewId="0">
      <selection activeCell="D354" sqref="D354"/>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3" x14ac:dyDescent="0.25">
      <c r="A1" s="1" t="s">
        <v>0</v>
      </c>
    </row>
    <row r="2" spans="1:73" s="3" customFormat="1" x14ac:dyDescent="0.25">
      <c r="A2" t="s">
        <v>6</v>
      </c>
      <c r="B2" t="s">
        <v>2004</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c r="BU2"/>
    </row>
    <row r="3" spans="1:73"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25">
      <c r="A5" t="s">
        <v>776</v>
      </c>
      <c r="B5">
        <v>7442128</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c r="BU5"/>
    </row>
    <row r="6" spans="1:73" x14ac:dyDescent="0.25">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c r="BU6"/>
    </row>
    <row r="7" spans="1:73" x14ac:dyDescent="0.25">
      <c r="A7" t="s">
        <v>778</v>
      </c>
      <c r="B7">
        <v>1591249</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c r="BU7"/>
    </row>
    <row r="8" spans="1:73" x14ac:dyDescent="0.25">
      <c r="A8" t="s">
        <v>1484</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c r="BU8"/>
    </row>
    <row r="9" spans="1:73" x14ac:dyDescent="0.25">
      <c r="A9" t="s">
        <v>1512</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c r="BU9"/>
    </row>
    <row r="10" spans="1:73" x14ac:dyDescent="0.25">
      <c r="A10" t="s">
        <v>1485</v>
      </c>
      <c r="B10">
        <v>769723</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c r="BU10"/>
    </row>
    <row r="11" spans="1:73" x14ac:dyDescent="0.25">
      <c r="A11" t="s">
        <v>1723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c r="BU11"/>
    </row>
    <row r="12" spans="1:73" x14ac:dyDescent="0.25">
      <c r="A12" t="s">
        <v>1512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c r="BU12"/>
    </row>
    <row r="13" spans="1:73" x14ac:dyDescent="0.25">
      <c r="A13" t="s">
        <v>779</v>
      </c>
      <c r="B13">
        <v>13883785</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c r="BU13"/>
    </row>
    <row r="14" spans="1:73" x14ac:dyDescent="0.25">
      <c r="A14" t="s">
        <v>1486</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c r="BU14"/>
    </row>
    <row r="15" spans="1:73" x14ac:dyDescent="0.25">
      <c r="A15" t="s">
        <v>1724</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c r="BU15"/>
    </row>
    <row r="16" spans="1:73" x14ac:dyDescent="0.25">
      <c r="A16" t="s">
        <v>1725</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c r="BU16"/>
    </row>
    <row r="17" spans="1:73" x14ac:dyDescent="0.25">
      <c r="A17" t="s">
        <v>1726</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c r="BU17"/>
    </row>
    <row r="18" spans="1:73" x14ac:dyDescent="0.25">
      <c r="A18" t="s">
        <v>1727</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c r="BU18"/>
    </row>
    <row r="19" spans="1:73" x14ac:dyDescent="0.25">
      <c r="A19" t="s">
        <v>1728</v>
      </c>
      <c r="B19">
        <v>737838</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c r="BU19"/>
    </row>
    <row r="20" spans="1:73" x14ac:dyDescent="0.25">
      <c r="A20" t="s">
        <v>1729</v>
      </c>
      <c r="B20">
        <v>737838</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c r="BU20"/>
    </row>
    <row r="21" spans="1:73" x14ac:dyDescent="0.25">
      <c r="A21" t="s">
        <v>1730</v>
      </c>
      <c r="B21">
        <v>533819</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c r="BU21"/>
    </row>
    <row r="22" spans="1:73" x14ac:dyDescent="0.25">
      <c r="A22" t="s">
        <v>1488</v>
      </c>
      <c r="B22">
        <v>11435</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c r="BU22"/>
    </row>
    <row r="23" spans="1:73" x14ac:dyDescent="0.25">
      <c r="A23" t="s">
        <v>1489</v>
      </c>
      <c r="B23">
        <v>11435</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c r="BU23"/>
    </row>
    <row r="24" spans="1:73" x14ac:dyDescent="0.25">
      <c r="A24" t="s">
        <v>780</v>
      </c>
      <c r="B24">
        <v>24200254</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c r="BU24"/>
    </row>
    <row r="25" spans="1:73" x14ac:dyDescent="0.25">
      <c r="A25" t="s">
        <v>1490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25">
      <c r="A26" t="s">
        <v>1491</v>
      </c>
      <c r="B26">
        <v>15800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c r="BU26"/>
    </row>
    <row r="27" spans="1:73" x14ac:dyDescent="0.25">
      <c r="A27" t="s">
        <v>1484</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c r="BU27"/>
    </row>
    <row r="28" spans="1:73" x14ac:dyDescent="0.25">
      <c r="A28" t="s">
        <v>1492</v>
      </c>
      <c r="B28">
        <v>15800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c r="BU28"/>
    </row>
    <row r="29" spans="1:73" x14ac:dyDescent="0.25">
      <c r="A29" t="s">
        <v>1500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c r="BU29"/>
    </row>
    <row r="30" spans="1:73" x14ac:dyDescent="0.25">
      <c r="A30" t="s">
        <v>1501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c r="BU30"/>
    </row>
    <row r="31" spans="1:73" x14ac:dyDescent="0.25">
      <c r="A31" t="s">
        <v>1502</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c r="BU31"/>
    </row>
    <row r="32" spans="1:73" x14ac:dyDescent="0.25">
      <c r="A32" t="s">
        <v>781</v>
      </c>
      <c r="B32">
        <v>30205080</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c r="BU32"/>
    </row>
    <row r="33" spans="1:73" x14ac:dyDescent="0.25">
      <c r="A33" t="s">
        <v>1503</v>
      </c>
      <c r="B33">
        <v>10722040</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c r="BU33"/>
    </row>
    <row r="34" spans="1:73" x14ac:dyDescent="0.25">
      <c r="A34" t="s">
        <v>782</v>
      </c>
      <c r="B34">
        <v>2115253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c r="BU34"/>
    </row>
    <row r="35" spans="1:73" x14ac:dyDescent="0.25">
      <c r="A35" t="s">
        <v>1731</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c r="BU35"/>
    </row>
    <row r="36" spans="1:73" x14ac:dyDescent="0.25">
      <c r="A36" t="s">
        <v>1504</v>
      </c>
      <c r="B36">
        <v>2115253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c r="BU36"/>
    </row>
    <row r="37" spans="1:73" x14ac:dyDescent="0.25">
      <c r="A37" t="s">
        <v>1505</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c r="BU37"/>
    </row>
    <row r="38" spans="1:73" x14ac:dyDescent="0.25">
      <c r="A38" t="s">
        <v>1506</v>
      </c>
      <c r="B38">
        <v>503230</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c r="BU38"/>
    </row>
    <row r="39" spans="1:73" x14ac:dyDescent="0.25">
      <c r="A39" t="s">
        <v>1507</v>
      </c>
      <c r="B39">
        <v>66223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c r="BU39"/>
    </row>
    <row r="40" spans="1:73" x14ac:dyDescent="0.25">
      <c r="A40" t="s">
        <v>1508</v>
      </c>
      <c r="B40">
        <v>66223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c r="BU40"/>
    </row>
    <row r="41" spans="1:73" x14ac:dyDescent="0.25">
      <c r="A41" t="s">
        <v>783</v>
      </c>
      <c r="B41">
        <v>45930723</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c r="BU41"/>
    </row>
    <row r="42" spans="1:73" s="114" customFormat="1" x14ac:dyDescent="0.25">
      <c r="A42" t="s">
        <v>784</v>
      </c>
      <c r="B42">
        <v>70130977</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c r="BU42"/>
    </row>
    <row r="43" spans="1:73" x14ac:dyDescent="0.25">
      <c r="A43" t="s">
        <v>1509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25">
      <c r="A44" t="s">
        <v>1510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25">
      <c r="A45" t="s">
        <v>785</v>
      </c>
      <c r="B45">
        <v>633019</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c r="BU45"/>
    </row>
    <row r="46" spans="1:73" s="114" customFormat="1" x14ac:dyDescent="0.25">
      <c r="A46" t="s">
        <v>786</v>
      </c>
      <c r="B46">
        <v>26546483</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c r="BU46"/>
    </row>
    <row r="47" spans="1:73" x14ac:dyDescent="0.25">
      <c r="A47" t="s">
        <v>1484</v>
      </c>
      <c r="B47">
        <v>24209870</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c r="BU47"/>
    </row>
    <row r="48" spans="1:73" x14ac:dyDescent="0.25">
      <c r="A48" t="s">
        <v>1512</v>
      </c>
      <c r="B48">
        <v>2336613</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c r="BU48"/>
    </row>
    <row r="49" spans="1:73" s="114" customFormat="1" x14ac:dyDescent="0.25">
      <c r="A49" t="s">
        <v>1732</v>
      </c>
      <c r="B49">
        <v>2312148</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c r="BU49"/>
    </row>
    <row r="50" spans="1:73" x14ac:dyDescent="0.25">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c r="BU50"/>
    </row>
    <row r="51" spans="1:73" x14ac:dyDescent="0.25">
      <c r="A51" t="s">
        <v>1484</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c r="BU51"/>
    </row>
    <row r="52" spans="1:73" x14ac:dyDescent="0.25">
      <c r="A52" t="s">
        <v>1512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c r="BU52"/>
    </row>
    <row r="53" spans="1:73" x14ac:dyDescent="0.25">
      <c r="A53" t="s">
        <v>788</v>
      </c>
      <c r="B53">
        <v>2001308</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c r="BU53"/>
    </row>
    <row r="54" spans="1:73" x14ac:dyDescent="0.25">
      <c r="A54" t="s">
        <v>1513</v>
      </c>
      <c r="B54">
        <v>2001308</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c r="BU54"/>
    </row>
    <row r="55" spans="1:73" x14ac:dyDescent="0.25">
      <c r="A55" t="s">
        <v>1515</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c r="BU55"/>
    </row>
    <row r="56" spans="1:73" x14ac:dyDescent="0.25">
      <c r="A56" t="s">
        <v>1519</v>
      </c>
      <c r="B56">
        <v>583340</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c r="BU56"/>
    </row>
    <row r="57" spans="1:73" x14ac:dyDescent="0.25">
      <c r="A57" t="s">
        <v>1520</v>
      </c>
      <c r="B57">
        <v>615560</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c r="BU57"/>
    </row>
    <row r="58" spans="1:73" x14ac:dyDescent="0.25">
      <c r="A58" t="s">
        <v>1521</v>
      </c>
      <c r="B58">
        <v>247373</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c r="BU58"/>
    </row>
    <row r="59" spans="1:73" x14ac:dyDescent="0.25">
      <c r="A59" t="s">
        <v>789</v>
      </c>
      <c r="B59">
        <v>32939231</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c r="BU59"/>
    </row>
    <row r="60" spans="1:73" x14ac:dyDescent="0.25">
      <c r="A60" t="s">
        <v>1522</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25">
      <c r="A61" t="s">
        <v>1733</v>
      </c>
      <c r="B61">
        <v>3617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c r="BU61"/>
    </row>
    <row r="62" spans="1:73" s="114" customFormat="1" x14ac:dyDescent="0.25">
      <c r="A62" t="s">
        <v>1484</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c r="BU62"/>
    </row>
    <row r="63" spans="1:73" x14ac:dyDescent="0.25">
      <c r="A63" t="s">
        <v>1734</v>
      </c>
      <c r="B63">
        <v>3617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c r="BU63"/>
    </row>
    <row r="64" spans="1:73" x14ac:dyDescent="0.25">
      <c r="A64" t="s">
        <v>790</v>
      </c>
      <c r="B64">
        <v>5001572</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c r="BU64"/>
    </row>
    <row r="65" spans="1:73" x14ac:dyDescent="0.25">
      <c r="A65" t="s">
        <v>1513</v>
      </c>
      <c r="B65">
        <v>5001572</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c r="BU65"/>
    </row>
    <row r="66" spans="1:73" x14ac:dyDescent="0.25">
      <c r="A66" t="s">
        <v>1523</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c r="BU66"/>
    </row>
    <row r="67" spans="1:73" x14ac:dyDescent="0.25">
      <c r="A67" t="s">
        <v>1524</v>
      </c>
      <c r="B67">
        <v>8160833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c r="BU67"/>
    </row>
    <row r="68" spans="1:73" x14ac:dyDescent="0.25">
      <c r="A68" t="s">
        <v>1735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c r="BU68"/>
    </row>
    <row r="69" spans="1:73" x14ac:dyDescent="0.25">
      <c r="A69" t="s">
        <v>1527</v>
      </c>
      <c r="B69">
        <v>1056364</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c r="BU69"/>
    </row>
    <row r="70" spans="1:73" x14ac:dyDescent="0.25">
      <c r="A70" t="s">
        <v>1528</v>
      </c>
      <c r="B70">
        <v>80239</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c r="BU70"/>
    </row>
    <row r="71" spans="1:73" x14ac:dyDescent="0.25">
      <c r="A71" t="s">
        <v>1529</v>
      </c>
      <c r="B71">
        <v>32350</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c r="BU71"/>
    </row>
    <row r="72" spans="1:73" x14ac:dyDescent="0.25">
      <c r="A72" t="s">
        <v>791</v>
      </c>
      <c r="B72">
        <v>14334975</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c r="BU72"/>
    </row>
    <row r="73" spans="1:73" x14ac:dyDescent="0.25">
      <c r="A73" t="s">
        <v>792</v>
      </c>
      <c r="B73">
        <v>47274206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c r="BU73"/>
    </row>
    <row r="74" spans="1:73" x14ac:dyDescent="0.25">
      <c r="A74" t="s">
        <v>1530</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25">
      <c r="A75" t="s">
        <v>1531</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c r="BU75"/>
    </row>
    <row r="76" spans="1:73" x14ac:dyDescent="0.25">
      <c r="A76" t="s">
        <v>1532</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c r="BU76"/>
    </row>
    <row r="77" spans="1:73" x14ac:dyDescent="0.25">
      <c r="A77" t="s">
        <v>1533</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c r="BU77"/>
    </row>
    <row r="78" spans="1:73" x14ac:dyDescent="0.25">
      <c r="A78" t="s">
        <v>1534</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c r="BU78"/>
    </row>
    <row r="79" spans="1:73" x14ac:dyDescent="0.25">
      <c r="A79" t="s">
        <v>1535</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c r="BU79"/>
    </row>
    <row r="80" spans="1:73" x14ac:dyDescent="0.25">
      <c r="A80" t="s">
        <v>1536</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c r="BU80"/>
    </row>
    <row r="81" spans="1:73" x14ac:dyDescent="0.25">
      <c r="A81" t="s">
        <v>1538</v>
      </c>
      <c r="B81">
        <v>16892181</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c r="BU81"/>
    </row>
    <row r="82" spans="1:73" x14ac:dyDescent="0.25">
      <c r="A82" t="s">
        <v>1539</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c r="BU82"/>
    </row>
    <row r="83" spans="1:73" x14ac:dyDescent="0.25">
      <c r="A83" t="s">
        <v>1540</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c r="BU83"/>
    </row>
    <row r="84" spans="1:73" x14ac:dyDescent="0.25">
      <c r="A84" t="s">
        <v>793</v>
      </c>
      <c r="B84">
        <v>16652181</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c r="BU84"/>
    </row>
    <row r="85" spans="1:73" x14ac:dyDescent="0.25">
      <c r="A85" t="s">
        <v>1541</v>
      </c>
      <c r="B85">
        <v>-208145</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c r="BU85"/>
    </row>
    <row r="86" spans="1:73" x14ac:dyDescent="0.25">
      <c r="A86" t="s">
        <v>1542</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c r="BU86"/>
    </row>
    <row r="87" spans="1:73" x14ac:dyDescent="0.25">
      <c r="A87" t="s">
        <v>1544</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c r="BU87"/>
    </row>
    <row r="88" spans="1:73" x14ac:dyDescent="0.25">
      <c r="A88" t="s">
        <v>1545</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c r="BU88"/>
    </row>
    <row r="89" spans="1:73" x14ac:dyDescent="0.25">
      <c r="A89" t="s">
        <v>1546</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c r="BU89"/>
    </row>
    <row r="90" spans="1:73" x14ac:dyDescent="0.25">
      <c r="A90" t="s">
        <v>1547</v>
      </c>
      <c r="B90">
        <v>-188165</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c r="BU90"/>
    </row>
    <row r="91" spans="1:73" x14ac:dyDescent="0.25">
      <c r="A91" t="s">
        <v>794</v>
      </c>
      <c r="B91">
        <v>22374188</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c r="BU91"/>
    </row>
    <row r="92" spans="1:73" x14ac:dyDescent="0.25">
      <c r="A92" t="s">
        <v>1548</v>
      </c>
      <c r="B92">
        <v>482583</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c r="BU92"/>
    </row>
    <row r="93" spans="1:73" x14ac:dyDescent="0.25">
      <c r="A93" t="s">
        <v>1549</v>
      </c>
      <c r="B93">
        <v>22856771</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c r="BU93"/>
    </row>
    <row r="94" spans="1:73" x14ac:dyDescent="0.25">
      <c r="A94" t="s">
        <v>1550</v>
      </c>
      <c r="B94">
        <v>70130977</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c r="BU94"/>
    </row>
    <row r="95" spans="1:73" x14ac:dyDescent="0.25">
      <c r="A95" t="s">
        <v>1666</v>
      </c>
      <c r="B95" t="s">
        <v>2005</v>
      </c>
      <c r="C95" t="s">
        <v>2005</v>
      </c>
      <c r="D95" t="s">
        <v>1667</v>
      </c>
      <c r="E95" t="s">
        <v>1668</v>
      </c>
      <c r="F95" t="s">
        <v>1669</v>
      </c>
      <c r="G95" t="s">
        <v>1670</v>
      </c>
      <c r="H95" t="s">
        <v>1671</v>
      </c>
      <c r="I95" t="s">
        <v>1672</v>
      </c>
      <c r="J95" t="s">
        <v>1673</v>
      </c>
      <c r="K95" t="s">
        <v>1674</v>
      </c>
      <c r="L95" t="s">
        <v>1675</v>
      </c>
      <c r="M95" t="s">
        <v>1676</v>
      </c>
      <c r="N95" t="s">
        <v>1677</v>
      </c>
      <c r="O95" t="s">
        <v>1678</v>
      </c>
      <c r="P95" t="s">
        <v>1679</v>
      </c>
      <c r="Q95" t="s">
        <v>1680</v>
      </c>
      <c r="R95" t="s">
        <v>1681</v>
      </c>
      <c r="S95" t="s">
        <v>1682</v>
      </c>
      <c r="T95" t="s">
        <v>1683</v>
      </c>
      <c r="U95" t="s">
        <v>1684</v>
      </c>
      <c r="V95" t="s">
        <v>1685</v>
      </c>
      <c r="W95" t="s">
        <v>1686</v>
      </c>
      <c r="X95" t="s">
        <v>1687</v>
      </c>
      <c r="Y95" t="s">
        <v>1688</v>
      </c>
      <c r="Z95" t="s">
        <v>1689</v>
      </c>
      <c r="AA95" t="s">
        <v>1690</v>
      </c>
      <c r="AB95" t="s">
        <v>1691</v>
      </c>
      <c r="AC95" t="s">
        <v>1692</v>
      </c>
      <c r="AD95" t="s">
        <v>1693</v>
      </c>
      <c r="AE95" t="s">
        <v>1694</v>
      </c>
      <c r="AF95" t="s">
        <v>1695</v>
      </c>
      <c r="AG95" t="s">
        <v>1696</v>
      </c>
      <c r="AH95" t="s">
        <v>1697</v>
      </c>
      <c r="AI95" t="s">
        <v>1698</v>
      </c>
      <c r="AJ95" t="s">
        <v>1699</v>
      </c>
      <c r="AK95" t="s">
        <v>1700</v>
      </c>
      <c r="AL95" t="s">
        <v>1701</v>
      </c>
      <c r="AM95" t="s">
        <v>1702</v>
      </c>
      <c r="AN95" t="s">
        <v>1703</v>
      </c>
      <c r="AO95" t="s">
        <v>1704</v>
      </c>
      <c r="AP95" t="s">
        <v>1705</v>
      </c>
      <c r="AQ95" t="s">
        <v>1706</v>
      </c>
      <c r="AR95" t="s">
        <v>1707</v>
      </c>
      <c r="AS95" t="s">
        <v>1708</v>
      </c>
      <c r="AT95" t="s">
        <v>1709</v>
      </c>
      <c r="AU95" t="s">
        <v>1710</v>
      </c>
      <c r="AV95" t="s">
        <v>1711</v>
      </c>
      <c r="AW95" t="s">
        <v>1712</v>
      </c>
      <c r="AX95" t="s">
        <v>1713</v>
      </c>
      <c r="AY95" t="s">
        <v>1714</v>
      </c>
      <c r="AZ95" t="s">
        <v>1715</v>
      </c>
      <c r="BA95" t="s">
        <v>1716</v>
      </c>
      <c r="BB95" t="s">
        <v>1717</v>
      </c>
      <c r="BC95" t="s">
        <v>1718</v>
      </c>
      <c r="BD95" t="s">
        <v>1719</v>
      </c>
      <c r="BE95"/>
      <c r="BF95"/>
      <c r="BG95"/>
      <c r="BH95"/>
      <c r="BI95"/>
      <c r="BJ95"/>
      <c r="BK95"/>
      <c r="BL95"/>
      <c r="BM95"/>
      <c r="BN95"/>
      <c r="BO95"/>
      <c r="BP95"/>
      <c r="BQ95"/>
      <c r="BR95"/>
      <c r="BS95"/>
      <c r="BT95"/>
      <c r="BU95"/>
    </row>
    <row r="96" spans="1:73" x14ac:dyDescent="0.25">
      <c r="A96" t="s">
        <v>1720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25">
      <c r="A97" t="s">
        <v>1721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25">
      <c r="A98" t="s">
        <v>1722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25">
      <c r="BB106" s="80"/>
    </row>
    <row r="107" spans="1:73" x14ac:dyDescent="0.25">
      <c r="BB107" s="80"/>
    </row>
    <row r="108" spans="1:73" x14ac:dyDescent="0.25">
      <c r="BB108" s="80"/>
    </row>
    <row r="109" spans="1:73" x14ac:dyDescent="0.25">
      <c r="BB109" s="80"/>
    </row>
    <row r="110" spans="1:73" x14ac:dyDescent="0.25">
      <c r="BB110" s="80"/>
    </row>
    <row r="111" spans="1:73" x14ac:dyDescent="0.25">
      <c r="BB111" s="80"/>
    </row>
    <row r="112" spans="1:73" x14ac:dyDescent="0.25">
      <c r="BB112" s="80"/>
    </row>
    <row r="113" spans="1:73" x14ac:dyDescent="0.25">
      <c r="BB113" s="80"/>
    </row>
    <row r="114" spans="1:73"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25">
      <c r="A119" s="131" t="s">
        <v>785</v>
      </c>
      <c r="B119" s="132">
        <f>INDEX(B$3:B$117,MATCH($A$119,$A$3:$A$117,0),1)</f>
        <v>633019</v>
      </c>
      <c r="C119" s="132">
        <f>INDEX(C$3:C$117,MATCH($A$119,$A$3:$A$117,0),1)</f>
        <v>633019</v>
      </c>
      <c r="D119" s="132">
        <f>INDEX(D$3:D$117,MATCH($A$119,$A3:$A117,0),1)</f>
        <v>682295</v>
      </c>
      <c r="E119" s="132">
        <f t="shared" ref="E119:BL119" si="0">INDEX(E$3:E$117,MATCH($A$119,$A3:$A117,0),1)</f>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25">
      <c r="A120" s="131" t="s">
        <v>787</v>
      </c>
      <c r="B120" s="132">
        <f>INDEX(B$3:B$117,MATCH($A$120,$A$3:$A$117,0),1)</f>
        <v>0</v>
      </c>
      <c r="C120" s="132">
        <f>INDEX(C$3:C$117,MATCH($A$120,$A$3:$A$117,0),1)</f>
        <v>0</v>
      </c>
      <c r="D120" s="132">
        <f t="shared" ref="D120:BL120" si="1">INDEX(D$3:D$117,MATCH($A$120,$A3:$A117,0),1)</f>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25">
      <c r="A121" s="131" t="s">
        <v>788</v>
      </c>
      <c r="B121" s="132">
        <f>INDEX(B$3:B$117,MATCH($A$121,$A$3:$A$117,0),1)</f>
        <v>2001308</v>
      </c>
      <c r="C121" s="132">
        <f>INDEX(C$3:C$117,MATCH($A$121,$A$3:$A$117,0),1)</f>
        <v>2001308</v>
      </c>
      <c r="D121" s="132">
        <f t="shared" ref="D121:BL121" si="2">INDEX(D$3:D$117,MATCH($A$121,$A3:$A117,0),1)</f>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25">
      <c r="A122" s="131" t="s">
        <v>790</v>
      </c>
      <c r="B122" s="132">
        <f>INDEX(B$3:B$117,MATCH($A$122,$A3:$A$117,0),1)</f>
        <v>5001572</v>
      </c>
      <c r="C122" s="132">
        <f>INDEX(C$3:C$117,MATCH($A$122,$A3:$A$117,0),1)</f>
        <v>5001572</v>
      </c>
      <c r="D122" s="132">
        <f>INDEX(D$3:D$117,MATCH($A$122,$A3:$A$117,0),1)</f>
        <v>5001865</v>
      </c>
      <c r="E122" s="132">
        <f>INDEX(E$3:E$117,MATCH($A$122,$A3:$A$117,0),1)</f>
        <v>9623214.3300000001</v>
      </c>
      <c r="F122" s="132">
        <f>INDEX(F$3:F$117,MATCH($A$122,$A3:$A$117,0),1)</f>
        <v>9644022</v>
      </c>
      <c r="G122" s="132">
        <f>INDEX(G$3:G$117,MATCH($A$122,$A3:$A$117,0),1)</f>
        <v>11644585</v>
      </c>
      <c r="H122" s="132">
        <f>INDEX(H$3:H$117,MATCH($A$122,$A3:$A$117,0),1)</f>
        <v>11852020</v>
      </c>
      <c r="I122" s="132">
        <f>INDEX(I$3:I$117,MATCH($A$122,$A3:$A$117,0),1)</f>
        <v>7002807.1699999999</v>
      </c>
      <c r="J122" s="132">
        <f>INDEX(J$3:J$117,MATCH($A$122,$A3:$A$117,0),1)</f>
        <v>7000926</v>
      </c>
      <c r="K122" s="132">
        <f>INDEX(K$3:K$117,MATCH($A$122,$A3:$A$117,0),1)</f>
        <v>7001121</v>
      </c>
      <c r="L122" s="132">
        <f>INDEX(L$3:L$117,MATCH($A$122,$A3:$A$117,0),1)</f>
        <v>7001321</v>
      </c>
      <c r="M122" s="132">
        <f>INDEX(M$3:M$117,MATCH($A$122,$A3:$A$117,0),1)</f>
        <v>7002261.0099999998</v>
      </c>
      <c r="N122" s="132">
        <f>INDEX(N$3:N$117,MATCH($A$122,$A3:$A$117,0),1)</f>
        <v>7001158</v>
      </c>
      <c r="O122" s="132">
        <f>INDEX(O$3:O$117,MATCH($A$122,$A3:$A$117,0),1)</f>
        <v>5000841</v>
      </c>
      <c r="P122" s="132">
        <f>INDEX(P$3:P$117,MATCH($A$122,$A3:$A$117,0),1)</f>
        <v>5016517</v>
      </c>
      <c r="Q122" s="132">
        <f>INDEX(Q$3:Q$117,MATCH($A$122,$A3:$A$117,0),1)</f>
        <v>2018569.31</v>
      </c>
      <c r="R122" s="132">
        <f>INDEX(R$3:R$117,MATCH($A$122,$A3:$A$117,0),1)</f>
        <v>2020261</v>
      </c>
      <c r="S122" s="132">
        <f>INDEX(S$3:S$117,MATCH($A$122,$A3:$A$117,0),1)</f>
        <v>2021981</v>
      </c>
      <c r="T122" s="132">
        <f>INDEX(T$3:T$117,MATCH($A$122,$A3:$A$117,0),1)</f>
        <v>2023765</v>
      </c>
      <c r="U122" s="132">
        <f>INDEX(U$3:U$117,MATCH($A$122,$A3:$A$117,0),1)</f>
        <v>2000000</v>
      </c>
      <c r="V122" s="132">
        <f>INDEX(V$3:V$117,MATCH($A$122,$A3:$A$117,0),1)</f>
        <v>4000000</v>
      </c>
      <c r="W122" s="132">
        <f>INDEX(W$3:W$117,MATCH($A$122,$A3:$A$117,0),1)</f>
        <v>4000000</v>
      </c>
      <c r="X122" s="132">
        <f>INDEX(X$3:X$117,MATCH($A$122,$A3:$A$117,0),1)</f>
        <v>4000000</v>
      </c>
      <c r="Y122" s="132">
        <f>INDEX(Y$3:Y$117,MATCH($A$122,$A3:$A$117,0),1)</f>
        <v>4000000</v>
      </c>
      <c r="Z122" s="132">
        <f>INDEX(Z$3:Z$117,MATCH($A$122,$A3:$A$117,0),1)</f>
        <v>2000000</v>
      </c>
      <c r="AA122" s="132">
        <f>INDEX(AA$3:AA$117,MATCH($A$122,$A3:$A$117,0),1)</f>
        <v>2000000</v>
      </c>
      <c r="AB122" s="132">
        <f>INDEX(AB$3:AB$117,MATCH($A$122,$A3:$A$117,0),1)</f>
        <v>2000000</v>
      </c>
      <c r="AC122" s="132">
        <f>INDEX(AC$3:AC$117,MATCH($A$122,$A3:$A$117,0),1)</f>
        <v>2000000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c r="BL122" s="132">
        <f>INDEX(BL$3:BL$117,MATCH($A$122,$A3:$A$117,0),1)</f>
        <v>0</v>
      </c>
    </row>
    <row r="123" spans="1:73" s="80" customFormat="1" x14ac:dyDescent="0.25">
      <c r="A123" s="81" t="s">
        <v>2</v>
      </c>
      <c r="B123" s="80">
        <f>B119+B120+B121</f>
        <v>2634327</v>
      </c>
      <c r="C123" s="80">
        <f>C119+C120+C121</f>
        <v>2634327</v>
      </c>
      <c r="D123" s="80">
        <f t="shared" ref="D123:BC123" si="3">D119+D120+D121</f>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si="3"/>
        <v>224121</v>
      </c>
      <c r="BD123" s="80">
        <f t="shared" ref="BD123:BL123" si="4">+BD42+BD46+BD49</f>
        <v>27979981</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25">
      <c r="A124" s="81" t="s">
        <v>3</v>
      </c>
      <c r="B124" s="80">
        <f>B122</f>
        <v>5001572</v>
      </c>
      <c r="C124" s="80">
        <f>C122</f>
        <v>5001572</v>
      </c>
      <c r="D124" s="80">
        <f t="shared" ref="D124:BL124" si="5">D122</f>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25">
      <c r="A125" s="81" t="s">
        <v>4</v>
      </c>
      <c r="B125" s="82">
        <f>SUM(B123:B124)</f>
        <v>7635899</v>
      </c>
      <c r="C125" s="82">
        <f>SUM(C123:C124)</f>
        <v>7635899</v>
      </c>
      <c r="D125" s="82">
        <f t="shared" ref="D125:BL125" si="6">SUM(D123:D124)</f>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224121</v>
      </c>
      <c r="BD125" s="82">
        <f t="shared" si="6"/>
        <v>27979981</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25">
      <c r="A127" s="4" t="s">
        <v>5</v>
      </c>
    </row>
    <row r="128" spans="1:73" s="3" customFormat="1" x14ac:dyDescent="0.25">
      <c r="A128" t="s">
        <v>6</v>
      </c>
      <c r="B128" t="s">
        <v>2004</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c r="BU128"/>
    </row>
    <row r="129" spans="1:73"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25">
      <c r="A131" t="s">
        <v>856</v>
      </c>
      <c r="B131">
        <v>54722719</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c r="BU131"/>
    </row>
    <row r="132" spans="1:73" x14ac:dyDescent="0.25">
      <c r="A132" t="s">
        <v>1736</v>
      </c>
      <c r="B132">
        <v>53812749</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c r="BU132"/>
    </row>
    <row r="133" spans="1:73" x14ac:dyDescent="0.25">
      <c r="A133" t="s">
        <v>1737</v>
      </c>
      <c r="B133">
        <v>909970</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c r="BU133"/>
    </row>
    <row r="134" spans="1:73" x14ac:dyDescent="0.25">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c r="BU134"/>
    </row>
    <row r="135" spans="1:73" x14ac:dyDescent="0.25">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c r="BU135"/>
    </row>
    <row r="136" spans="1:73" x14ac:dyDescent="0.25">
      <c r="A136" t="s">
        <v>775</v>
      </c>
      <c r="B136">
        <v>232690</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c r="BU136"/>
    </row>
    <row r="137" spans="1:73" x14ac:dyDescent="0.25">
      <c r="A137" t="s">
        <v>859</v>
      </c>
      <c r="B137">
        <v>54955409</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c r="BU137"/>
    </row>
    <row r="138" spans="1:73"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25">
      <c r="A139" t="s">
        <v>860</v>
      </c>
      <c r="B139">
        <v>48644306</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c r="BU139"/>
    </row>
    <row r="140" spans="1:73" x14ac:dyDescent="0.25">
      <c r="A140" t="s">
        <v>1738</v>
      </c>
      <c r="B140">
        <v>48644306</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c r="BU140"/>
    </row>
    <row r="141" spans="1:73" x14ac:dyDescent="0.25">
      <c r="A141" t="s">
        <v>861</v>
      </c>
      <c r="B141">
        <v>4560484</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c r="BU141"/>
    </row>
    <row r="142" spans="1:73" x14ac:dyDescent="0.25">
      <c r="A142" t="s">
        <v>862</v>
      </c>
      <c r="B142">
        <v>3283858</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c r="BU142"/>
    </row>
    <row r="143" spans="1:73" x14ac:dyDescent="0.25">
      <c r="A143" t="s">
        <v>863</v>
      </c>
      <c r="B143">
        <v>1276626</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c r="BU143"/>
    </row>
    <row r="144" spans="1:73" x14ac:dyDescent="0.25">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c r="BU144"/>
    </row>
    <row r="145" spans="1:73" x14ac:dyDescent="0.25">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c r="BU145"/>
    </row>
    <row r="146" spans="1:73" x14ac:dyDescent="0.25">
      <c r="A146" t="s">
        <v>1739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c r="BU146"/>
    </row>
    <row r="147" spans="1:73" x14ac:dyDescent="0.25">
      <c r="A147" t="s">
        <v>1569</v>
      </c>
      <c r="B147">
        <v>53204790</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c r="BU147"/>
    </row>
    <row r="148" spans="1:73" x14ac:dyDescent="0.25">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c r="BU148"/>
    </row>
    <row r="149" spans="1:73" x14ac:dyDescent="0.25">
      <c r="A149" t="s">
        <v>1570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c r="BU149"/>
    </row>
    <row r="150" spans="1:73" x14ac:dyDescent="0.25">
      <c r="A150" t="s">
        <v>1740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56248.33</v>
      </c>
      <c r="BC150">
        <v>168745</v>
      </c>
      <c r="BD150">
        <v>0</v>
      </c>
      <c r="BE150"/>
      <c r="BF150"/>
      <c r="BG150"/>
      <c r="BH150"/>
      <c r="BI150"/>
      <c r="BJ150"/>
      <c r="BK150"/>
      <c r="BL150"/>
      <c r="BM150"/>
      <c r="BN150"/>
      <c r="BO150"/>
      <c r="BP150"/>
      <c r="BQ150"/>
      <c r="BR150"/>
      <c r="BS150"/>
      <c r="BT150"/>
      <c r="BU150"/>
    </row>
    <row r="151" spans="1:73" x14ac:dyDescent="0.25">
      <c r="A151" t="s">
        <v>1572</v>
      </c>
      <c r="B151">
        <v>1750619</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c r="BU151"/>
    </row>
    <row r="152" spans="1:73" x14ac:dyDescent="0.25">
      <c r="A152" t="s">
        <v>867</v>
      </c>
      <c r="B152">
        <v>142463</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c r="BU152"/>
    </row>
    <row r="153" spans="1:73" x14ac:dyDescent="0.25">
      <c r="A153" t="s">
        <v>868</v>
      </c>
      <c r="B153">
        <v>331067</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c r="BU153"/>
    </row>
    <row r="154" spans="1:73" x14ac:dyDescent="0.25">
      <c r="A154" t="s">
        <v>1573</v>
      </c>
      <c r="B154">
        <v>1277089</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c r="BU154"/>
    </row>
    <row r="155" spans="1:73" x14ac:dyDescent="0.25">
      <c r="A155" t="s">
        <v>1574</v>
      </c>
      <c r="B155">
        <v>1277089</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c r="BU155"/>
    </row>
    <row r="156" spans="1:73" x14ac:dyDescent="0.25">
      <c r="A156" t="s">
        <v>1575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25">
      <c r="A157" t="s">
        <v>1576</v>
      </c>
      <c r="B157">
        <v>1277089</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c r="BU157"/>
    </row>
    <row r="158" spans="1:73" x14ac:dyDescent="0.25">
      <c r="A158" t="s">
        <v>1577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25">
      <c r="A159" t="s">
        <v>1579</v>
      </c>
      <c r="B159">
        <v>-54964</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c r="BU159"/>
    </row>
    <row r="160" spans="1:73" x14ac:dyDescent="0.25">
      <c r="A160" t="s">
        <v>1581</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c r="BU160"/>
    </row>
    <row r="161" spans="1:73"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25">
      <c r="A162" t="s">
        <v>1584</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c r="BU162"/>
    </row>
    <row r="163" spans="1:73" x14ac:dyDescent="0.25">
      <c r="A163" t="s">
        <v>1585</v>
      </c>
      <c r="B163">
        <v>-54964</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c r="BU163"/>
    </row>
    <row r="164" spans="1:73" x14ac:dyDescent="0.25">
      <c r="A164" t="s">
        <v>1586</v>
      </c>
      <c r="B164">
        <v>1222125</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c r="BU164"/>
    </row>
    <row r="165" spans="1:73" x14ac:dyDescent="0.25">
      <c r="A165" t="s">
        <v>1587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25">
      <c r="A166" t="s">
        <v>2003</v>
      </c>
      <c r="B166">
        <v>1287117</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c r="BU166"/>
    </row>
    <row r="167" spans="1:73" x14ac:dyDescent="0.25">
      <c r="A167" t="s">
        <v>2006</v>
      </c>
      <c r="B167">
        <v>-10028</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c r="BU167"/>
    </row>
    <row r="168" spans="1:73" x14ac:dyDescent="0.25">
      <c r="A168" t="s">
        <v>1588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25">
      <c r="A169" t="s">
        <v>2007</v>
      </c>
      <c r="B169">
        <v>1223186</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c r="BU169"/>
    </row>
    <row r="170" spans="1:73" x14ac:dyDescent="0.25">
      <c r="A170" t="s">
        <v>2008</v>
      </c>
      <c r="B170">
        <v>-1061</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c r="BU170"/>
    </row>
    <row r="171" spans="1:73" x14ac:dyDescent="0.25">
      <c r="A171" t="s">
        <v>1589</v>
      </c>
      <c r="B171">
        <v>0.27</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c r="BU171"/>
    </row>
    <row r="172" spans="1:73" x14ac:dyDescent="0.25">
      <c r="A172" t="s">
        <v>1590</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c r="BU172"/>
    </row>
    <row r="173" spans="1:73" x14ac:dyDescent="0.25">
      <c r="A173" t="s">
        <v>1666</v>
      </c>
      <c r="B173" t="s">
        <v>2005</v>
      </c>
      <c r="C173" t="s">
        <v>2005</v>
      </c>
      <c r="D173" t="s">
        <v>1667</v>
      </c>
      <c r="E173" t="s">
        <v>1668</v>
      </c>
      <c r="F173" t="s">
        <v>1669</v>
      </c>
      <c r="G173" t="s">
        <v>1670</v>
      </c>
      <c r="H173" t="s">
        <v>1671</v>
      </c>
      <c r="I173" t="s">
        <v>1672</v>
      </c>
      <c r="J173" t="s">
        <v>1673</v>
      </c>
      <c r="K173" t="s">
        <v>1674</v>
      </c>
      <c r="L173" t="s">
        <v>1675</v>
      </c>
      <c r="M173" t="s">
        <v>1676</v>
      </c>
      <c r="N173" t="s">
        <v>1677</v>
      </c>
      <c r="O173" t="s">
        <v>1678</v>
      </c>
      <c r="P173" t="s">
        <v>1679</v>
      </c>
      <c r="Q173" t="s">
        <v>1680</v>
      </c>
      <c r="R173" t="s">
        <v>1681</v>
      </c>
      <c r="S173" t="s">
        <v>1682</v>
      </c>
      <c r="T173" t="s">
        <v>1683</v>
      </c>
      <c r="U173" t="s">
        <v>1684</v>
      </c>
      <c r="V173" t="s">
        <v>1685</v>
      </c>
      <c r="W173" t="s">
        <v>1686</v>
      </c>
      <c r="X173" t="s">
        <v>1687</v>
      </c>
      <c r="Y173" t="s">
        <v>1688</v>
      </c>
      <c r="Z173" t="s">
        <v>1689</v>
      </c>
      <c r="AA173" t="s">
        <v>1690</v>
      </c>
      <c r="AB173" t="s">
        <v>1691</v>
      </c>
      <c r="AC173" t="s">
        <v>1692</v>
      </c>
      <c r="AD173" t="s">
        <v>1693</v>
      </c>
      <c r="AE173" t="s">
        <v>1694</v>
      </c>
      <c r="AF173" t="s">
        <v>1695</v>
      </c>
      <c r="AG173" t="s">
        <v>1696</v>
      </c>
      <c r="AH173" t="s">
        <v>1697</v>
      </c>
      <c r="AI173" t="s">
        <v>1698</v>
      </c>
      <c r="AJ173" t="s">
        <v>1699</v>
      </c>
      <c r="AK173" t="s">
        <v>1700</v>
      </c>
      <c r="AL173" t="s">
        <v>1701</v>
      </c>
      <c r="AM173" t="s">
        <v>1702</v>
      </c>
      <c r="AN173" t="s">
        <v>1703</v>
      </c>
      <c r="AO173" t="s">
        <v>1704</v>
      </c>
      <c r="AP173" t="s">
        <v>1705</v>
      </c>
      <c r="AQ173" t="s">
        <v>1706</v>
      </c>
      <c r="AR173" t="s">
        <v>1707</v>
      </c>
      <c r="AS173" t="s">
        <v>1708</v>
      </c>
      <c r="AT173" t="s">
        <v>1709</v>
      </c>
      <c r="AU173" t="s">
        <v>1710</v>
      </c>
      <c r="AV173" t="s">
        <v>1711</v>
      </c>
      <c r="AW173" t="s">
        <v>1712</v>
      </c>
      <c r="AX173" t="s">
        <v>1713</v>
      </c>
      <c r="AY173" t="s">
        <v>1714</v>
      </c>
      <c r="AZ173" t="s">
        <v>1715</v>
      </c>
      <c r="BA173" t="s">
        <v>1716</v>
      </c>
      <c r="BB173" t="s">
        <v>1717</v>
      </c>
      <c r="BC173" t="s">
        <v>1718</v>
      </c>
      <c r="BD173" t="s">
        <v>1719</v>
      </c>
      <c r="BE173"/>
      <c r="BF173"/>
      <c r="BG173"/>
      <c r="BH173"/>
      <c r="BI173"/>
      <c r="BJ173"/>
      <c r="BK173"/>
      <c r="BL173"/>
      <c r="BM173"/>
      <c r="BN173"/>
      <c r="BO173"/>
      <c r="BP173"/>
      <c r="BQ173"/>
      <c r="BR173"/>
      <c r="BS173"/>
      <c r="BT173"/>
      <c r="BU173"/>
    </row>
    <row r="174" spans="1:73" x14ac:dyDescent="0.25">
      <c r="A174" t="s">
        <v>1720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25">
      <c r="A175" t="s">
        <v>1721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25">
      <c r="A176" t="s">
        <v>1722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25">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25">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25">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25">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25">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25">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25">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25">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25">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25">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25">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25">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25">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25">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25">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25">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25">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25">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25">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25">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25">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25">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25">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25">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25">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25">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25">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25">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25">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25">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25">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25">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25">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25">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25">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25">
      <c r="A213" s="79" t="s">
        <v>864</v>
      </c>
      <c r="B213" s="132">
        <f>INDEX(B$129:B$212,MATCH($A$213,$A$129:$A$212,0),1)</f>
        <v>0</v>
      </c>
      <c r="C213" s="132">
        <f>INDEX(C$129:C$212,MATCH($A$213,$A$129:$A$212,0),1)</f>
        <v>0</v>
      </c>
      <c r="D213" s="132">
        <f t="shared" ref="D213:BM213" si="7">INDEX(D$129:D$212,MATCH($A$213,$A$129:$A$212,0),1)</f>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25">
      <c r="A215" s="81" t="s">
        <v>7</v>
      </c>
      <c r="B215" s="80">
        <f>B213</f>
        <v>0</v>
      </c>
      <c r="C215" s="80">
        <f>C213</f>
        <v>0</v>
      </c>
      <c r="D215" s="80">
        <f t="shared" ref="D215:BM215" si="8">D213</f>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25">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25">
      <c r="A218" s="1" t="s">
        <v>8</v>
      </c>
    </row>
    <row r="219" spans="1:119" x14ac:dyDescent="0.25">
      <c r="A219" t="s">
        <v>6</v>
      </c>
      <c r="B219" t="s">
        <v>2004</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t="s">
        <v>1481</v>
      </c>
    </row>
    <row r="220" spans="1:119"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25">
      <c r="A221" t="s">
        <v>1592</v>
      </c>
      <c r="B221">
        <v>3007758</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v>578026</v>
      </c>
    </row>
    <row r="222" spans="1:119"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v>0</v>
      </c>
    </row>
    <row r="223" spans="1:119" x14ac:dyDescent="0.25">
      <c r="A223" t="s">
        <v>869</v>
      </c>
      <c r="B223">
        <v>1782696</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v>221834</v>
      </c>
    </row>
    <row r="224" spans="1:119" x14ac:dyDescent="0.25">
      <c r="A224" t="s">
        <v>1593</v>
      </c>
      <c r="B224">
        <v>1574061</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v>221834</v>
      </c>
    </row>
    <row r="225" spans="1:56" x14ac:dyDescent="0.25">
      <c r="A225" t="s">
        <v>1594</v>
      </c>
      <c r="B225">
        <v>208635</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v>0</v>
      </c>
    </row>
    <row r="226" spans="1:56" x14ac:dyDescent="0.25">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v>0</v>
      </c>
    </row>
    <row r="227" spans="1:56" x14ac:dyDescent="0.25">
      <c r="A227" t="s">
        <v>1595</v>
      </c>
      <c r="B227">
        <v>44977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v>0</v>
      </c>
    </row>
    <row r="228" spans="1:56" x14ac:dyDescent="0.25">
      <c r="A228" t="s">
        <v>1597</v>
      </c>
      <c r="B228">
        <v>-3421</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row>
    <row r="229" spans="1:56" x14ac:dyDescent="0.25">
      <c r="A229" t="s">
        <v>1600</v>
      </c>
      <c r="B229">
        <v>3898</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v>0</v>
      </c>
    </row>
    <row r="230" spans="1:56" x14ac:dyDescent="0.25">
      <c r="A230" t="s">
        <v>1601</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v>0</v>
      </c>
    </row>
    <row r="231" spans="1:56" x14ac:dyDescent="0.25">
      <c r="A231" t="s">
        <v>1602</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v>0</v>
      </c>
    </row>
    <row r="232" spans="1:56" x14ac:dyDescent="0.25">
      <c r="A232" t="s">
        <v>1603</v>
      </c>
      <c r="B232">
        <v>-52</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v>0</v>
      </c>
    </row>
    <row r="233" spans="1:56" x14ac:dyDescent="0.25">
      <c r="A233" t="s">
        <v>1604</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row>
    <row r="234" spans="1:56" x14ac:dyDescent="0.25">
      <c r="A234" t="s">
        <v>1742</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v>0</v>
      </c>
    </row>
    <row r="235" spans="1:56" x14ac:dyDescent="0.25">
      <c r="A235" t="s">
        <v>1605</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v>0</v>
      </c>
    </row>
    <row r="236" spans="1:56" x14ac:dyDescent="0.25">
      <c r="A236" t="s">
        <v>1607</v>
      </c>
      <c r="B236">
        <v>11821</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v>0</v>
      </c>
    </row>
    <row r="237" spans="1:56" x14ac:dyDescent="0.25">
      <c r="A237" t="s">
        <v>1608</v>
      </c>
      <c r="B237">
        <v>-15137</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row>
    <row r="238" spans="1:56" x14ac:dyDescent="0.25">
      <c r="A238" t="s">
        <v>858</v>
      </c>
      <c r="B238">
        <v>-15137</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row>
    <row r="239" spans="1:56" x14ac:dyDescent="0.25">
      <c r="A239" t="s">
        <v>867</v>
      </c>
      <c r="B239">
        <v>271755</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v>0</v>
      </c>
    </row>
    <row r="240" spans="1:56" x14ac:dyDescent="0.25">
      <c r="A240" t="s">
        <v>868</v>
      </c>
      <c r="B240">
        <v>792284</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row>
    <row r="241" spans="1:56" x14ac:dyDescent="0.25">
      <c r="A241" t="s">
        <v>1609</v>
      </c>
      <c r="B241">
        <v>55141</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row>
    <row r="242" spans="1:56" x14ac:dyDescent="0.25">
      <c r="A242" t="s">
        <v>1610</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v>27329</v>
      </c>
    </row>
    <row r="243" spans="1:56" x14ac:dyDescent="0.25">
      <c r="A243" t="s">
        <v>1611</v>
      </c>
      <c r="B243">
        <v>5950049</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v>827189</v>
      </c>
    </row>
    <row r="244" spans="1:56" x14ac:dyDescent="0.25">
      <c r="A244" t="s">
        <v>1612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x14ac:dyDescent="0.25">
      <c r="A245" t="s">
        <v>1613</v>
      </c>
      <c r="B245">
        <v>-67137</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v>0</v>
      </c>
    </row>
    <row r="246" spans="1:56" x14ac:dyDescent="0.25">
      <c r="A246" t="s">
        <v>1614</v>
      </c>
      <c r="B246">
        <v>524067</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v>0</v>
      </c>
    </row>
    <row r="247" spans="1:56" x14ac:dyDescent="0.25">
      <c r="A247" t="s">
        <v>1615</v>
      </c>
      <c r="B247">
        <v>528191</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v>711734</v>
      </c>
    </row>
    <row r="248" spans="1:56" x14ac:dyDescent="0.25">
      <c r="A248" t="s">
        <v>1616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x14ac:dyDescent="0.25">
      <c r="A249" t="s">
        <v>1617</v>
      </c>
      <c r="B249">
        <v>-3361347</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v>0</v>
      </c>
    </row>
    <row r="250" spans="1:56" x14ac:dyDescent="0.25">
      <c r="A250" t="s">
        <v>1743</v>
      </c>
      <c r="B250">
        <v>-524015</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row>
    <row r="251" spans="1:56" x14ac:dyDescent="0.25">
      <c r="A251" t="s">
        <v>1618</v>
      </c>
      <c r="B251">
        <v>-32031</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row>
    <row r="252" spans="1:56" x14ac:dyDescent="0.25">
      <c r="A252" t="s">
        <v>1619</v>
      </c>
      <c r="B252">
        <v>-29066</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v>-1417609</v>
      </c>
    </row>
    <row r="253" spans="1:56" x14ac:dyDescent="0.25">
      <c r="A253" t="s">
        <v>1620</v>
      </c>
      <c r="B253">
        <v>2988711</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v>121314</v>
      </c>
    </row>
    <row r="254" spans="1:56" x14ac:dyDescent="0.25">
      <c r="A254" t="s">
        <v>1635</v>
      </c>
      <c r="B254">
        <v>15842</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v>0</v>
      </c>
    </row>
    <row r="255" spans="1:56" x14ac:dyDescent="0.25">
      <c r="A255" t="s">
        <v>1659</v>
      </c>
      <c r="B255">
        <v>-100675</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v>0</v>
      </c>
    </row>
    <row r="256" spans="1:56" x14ac:dyDescent="0.25">
      <c r="A256" t="s">
        <v>1621</v>
      </c>
      <c r="B256">
        <v>-1154221</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v>0</v>
      </c>
    </row>
    <row r="257" spans="1:56" x14ac:dyDescent="0.25">
      <c r="A257" t="s">
        <v>871</v>
      </c>
      <c r="B257">
        <v>1749657</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v>121314</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x14ac:dyDescent="0.25">
      <c r="A259" t="s">
        <v>1623</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row>
    <row r="260" spans="1:56" x14ac:dyDescent="0.25">
      <c r="A260" t="s">
        <v>1624</v>
      </c>
      <c r="B260">
        <v>35482</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v>0</v>
      </c>
    </row>
    <row r="261" spans="1:56" x14ac:dyDescent="0.25">
      <c r="A261" t="s">
        <v>1628</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row>
    <row r="262" spans="1:56" x14ac:dyDescent="0.25">
      <c r="A262" t="s">
        <v>1629</v>
      </c>
      <c r="B262">
        <v>6582</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v>4934</v>
      </c>
    </row>
    <row r="263" spans="1:56" x14ac:dyDescent="0.25">
      <c r="A263" t="s">
        <v>1630</v>
      </c>
      <c r="B263">
        <v>6582</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v>4934</v>
      </c>
    </row>
    <row r="264" spans="1:56" x14ac:dyDescent="0.25">
      <c r="A264" t="s">
        <v>1631</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row>
    <row r="265" spans="1:56" x14ac:dyDescent="0.25">
      <c r="A265" t="s">
        <v>1632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row>
    <row r="266" spans="1:56" x14ac:dyDescent="0.25">
      <c r="A266" t="s">
        <v>872</v>
      </c>
      <c r="B266">
        <v>-1066477</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v>-375924</v>
      </c>
    </row>
    <row r="267" spans="1:56" x14ac:dyDescent="0.25">
      <c r="A267" t="s">
        <v>1630</v>
      </c>
      <c r="B267">
        <v>-822259</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v>-375924</v>
      </c>
    </row>
    <row r="268" spans="1:56" x14ac:dyDescent="0.25">
      <c r="A268" t="s">
        <v>1631</v>
      </c>
      <c r="B268">
        <v>-125608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v>0</v>
      </c>
    </row>
    <row r="269" spans="1:56" x14ac:dyDescent="0.25">
      <c r="A269" t="s">
        <v>1633</v>
      </c>
      <c r="B269">
        <v>-118610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row>
    <row r="270" spans="1:56" x14ac:dyDescent="0.25">
      <c r="A270" t="s">
        <v>1636</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v>-4461</v>
      </c>
    </row>
    <row r="271" spans="1:56" x14ac:dyDescent="0.25">
      <c r="A271" t="s">
        <v>873</v>
      </c>
      <c r="B271">
        <v>-1024413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v>-375451</v>
      </c>
    </row>
    <row r="272" spans="1:56" x14ac:dyDescent="0.25">
      <c r="A272" t="s">
        <v>1637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x14ac:dyDescent="0.25">
      <c r="A273" t="s">
        <v>1638</v>
      </c>
      <c r="B273">
        <v>-430890</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v>0</v>
      </c>
    </row>
    <row r="274" spans="1:56" x14ac:dyDescent="0.25">
      <c r="A274" t="s">
        <v>1639</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row>
    <row r="275" spans="1:56" x14ac:dyDescent="0.25">
      <c r="A275" t="s">
        <v>1640</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row>
    <row r="276" spans="1:56" x14ac:dyDescent="0.25">
      <c r="A276" t="s">
        <v>1641</v>
      </c>
      <c r="B276">
        <v>3000640</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v>0</v>
      </c>
    </row>
    <row r="277" spans="1:56" x14ac:dyDescent="0.25">
      <c r="A277" t="s">
        <v>1644</v>
      </c>
      <c r="B277">
        <v>3000640</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v>0</v>
      </c>
    </row>
    <row r="278" spans="1:56" x14ac:dyDescent="0.25">
      <c r="A278" t="s">
        <v>1645</v>
      </c>
      <c r="B278">
        <v>3000640</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v>0</v>
      </c>
    </row>
    <row r="279" spans="1:56" x14ac:dyDescent="0.25">
      <c r="A279" t="s">
        <v>1647</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row>
    <row r="280" spans="1:56" x14ac:dyDescent="0.25">
      <c r="A280" t="s">
        <v>1648</v>
      </c>
      <c r="B280">
        <v>-3006896</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v>-540280</v>
      </c>
    </row>
    <row r="281" spans="1:56" x14ac:dyDescent="0.25">
      <c r="A281" t="s">
        <v>1649</v>
      </c>
      <c r="B281">
        <v>-6161</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row>
    <row r="282" spans="1:56" x14ac:dyDescent="0.25">
      <c r="A282" t="s">
        <v>2009</v>
      </c>
      <c r="B282">
        <v>-6161</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row>
    <row r="283" spans="1:56" x14ac:dyDescent="0.25">
      <c r="A283" t="s">
        <v>1651</v>
      </c>
      <c r="B283">
        <v>-3000735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v>-540280</v>
      </c>
    </row>
    <row r="284" spans="1:56" x14ac:dyDescent="0.25">
      <c r="A284" t="s">
        <v>1652</v>
      </c>
      <c r="B284">
        <v>-3000735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v>-540280</v>
      </c>
    </row>
    <row r="285" spans="1:56" x14ac:dyDescent="0.25">
      <c r="A285" t="s">
        <v>1744</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row>
    <row r="286" spans="1:56" x14ac:dyDescent="0.25">
      <c r="A286" t="s">
        <v>1654</v>
      </c>
      <c r="B286">
        <v>-456885</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v>0</v>
      </c>
    </row>
    <row r="287" spans="1:56" x14ac:dyDescent="0.25">
      <c r="A287" t="s">
        <v>1658</v>
      </c>
      <c r="B287">
        <v>-2880000</v>
      </c>
      <c r="C287">
        <v>-2880000</v>
      </c>
      <c r="D287">
        <v>0</v>
      </c>
      <c r="E287">
        <v>-4608000</v>
      </c>
      <c r="F287">
        <v>-4608000</v>
      </c>
      <c r="G287">
        <v>-2688000</v>
      </c>
      <c r="H287">
        <v>0</v>
      </c>
      <c r="I287">
        <v>-4608000</v>
      </c>
      <c r="J287">
        <v>-4608000</v>
      </c>
      <c r="K287">
        <v>-2688000</v>
      </c>
      <c r="L287">
        <v>0</v>
      </c>
      <c r="M287">
        <v>-4608000</v>
      </c>
      <c r="N287">
        <v>-4608000</v>
      </c>
      <c r="O287">
        <v>-2688000</v>
      </c>
      <c r="P287">
        <v>0</v>
      </c>
      <c r="Q287">
        <v>-4272000</v>
      </c>
      <c r="R287">
        <v>-4272000</v>
      </c>
      <c r="S287">
        <v>-2352000</v>
      </c>
      <c r="T287">
        <v>0</v>
      </c>
      <c r="U287">
        <v>-3888000</v>
      </c>
      <c r="V287">
        <v>-3888000</v>
      </c>
      <c r="W287">
        <v>-2160000</v>
      </c>
      <c r="X287">
        <v>0</v>
      </c>
      <c r="Y287">
        <v>-3936000</v>
      </c>
      <c r="Z287">
        <v>-3936000</v>
      </c>
      <c r="AA287">
        <v>-2016000</v>
      </c>
      <c r="AB287">
        <v>0</v>
      </c>
      <c r="AC287">
        <v>-3120000</v>
      </c>
      <c r="AD287">
        <v>-3120000</v>
      </c>
      <c r="AE287">
        <v>-1440000</v>
      </c>
      <c r="AF287">
        <v>0</v>
      </c>
      <c r="AG287">
        <v>-4140000</v>
      </c>
      <c r="AH287">
        <v>-1740000</v>
      </c>
      <c r="AI287">
        <v>-1740000</v>
      </c>
      <c r="AJ287">
        <v>0</v>
      </c>
      <c r="AK287">
        <v>-2580000</v>
      </c>
      <c r="AL287">
        <v>-2160000</v>
      </c>
      <c r="AM287">
        <v>-1320000</v>
      </c>
      <c r="AN287">
        <v>0</v>
      </c>
      <c r="AO287">
        <v>-2100000</v>
      </c>
      <c r="AP287">
        <v>-1680000</v>
      </c>
      <c r="AQ287">
        <v>-900000</v>
      </c>
      <c r="AR287">
        <v>0</v>
      </c>
      <c r="AS287">
        <v>-1440000</v>
      </c>
      <c r="AT287">
        <v>-1140000</v>
      </c>
      <c r="AU287">
        <v>-660000</v>
      </c>
      <c r="AV287">
        <v>0</v>
      </c>
      <c r="AW287">
        <v>-1320000</v>
      </c>
      <c r="AX287">
        <v>-1080000</v>
      </c>
      <c r="AY287">
        <v>-600000</v>
      </c>
      <c r="AZ287">
        <v>0</v>
      </c>
      <c r="BA287">
        <v>-1440000</v>
      </c>
      <c r="BB287">
        <v>-1200000</v>
      </c>
      <c r="BC287">
        <v>-480000</v>
      </c>
      <c r="BD287">
        <v>0</v>
      </c>
    </row>
    <row r="288" spans="1:56" x14ac:dyDescent="0.25">
      <c r="A288" t="s">
        <v>1660</v>
      </c>
      <c r="B288">
        <v>0</v>
      </c>
      <c r="C288">
        <v>0</v>
      </c>
      <c r="D288">
        <v>0</v>
      </c>
      <c r="E288">
        <v>-1014927.12</v>
      </c>
      <c r="F288">
        <v>-743294</v>
      </c>
      <c r="G288">
        <v>-452861</v>
      </c>
      <c r="H288">
        <v>-233331</v>
      </c>
      <c r="I288">
        <v>47850</v>
      </c>
      <c r="J288">
        <v>47850</v>
      </c>
      <c r="K288">
        <v>47850</v>
      </c>
      <c r="L288">
        <v>0</v>
      </c>
      <c r="M288">
        <v>145289</v>
      </c>
      <c r="N288">
        <v>19593</v>
      </c>
      <c r="O288">
        <v>19593</v>
      </c>
      <c r="P288">
        <v>19593</v>
      </c>
      <c r="Q288">
        <v>281515.8</v>
      </c>
      <c r="R288">
        <v>189415</v>
      </c>
      <c r="S288">
        <v>0</v>
      </c>
      <c r="T288">
        <v>0</v>
      </c>
      <c r="U288">
        <v>20890.560000000001</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row>
    <row r="289" spans="1:56" x14ac:dyDescent="0.25">
      <c r="A289" t="s">
        <v>874</v>
      </c>
      <c r="B289">
        <v>-3774031</v>
      </c>
      <c r="C289">
        <v>-3774031</v>
      </c>
      <c r="D289">
        <v>-596796</v>
      </c>
      <c r="E289">
        <v>-5412595.7000000002</v>
      </c>
      <c r="F289">
        <v>-5009050</v>
      </c>
      <c r="G289">
        <v>2390525</v>
      </c>
      <c r="H289">
        <v>-356763</v>
      </c>
      <c r="I289">
        <v>-7402339.71</v>
      </c>
      <c r="J289">
        <v>-5218797</v>
      </c>
      <c r="K289">
        <v>-2600016</v>
      </c>
      <c r="L289">
        <v>-2947608</v>
      </c>
      <c r="M289">
        <v>-2411276.63</v>
      </c>
      <c r="N289">
        <v>-645610</v>
      </c>
      <c r="O289">
        <v>-604827</v>
      </c>
      <c r="P289">
        <v>-732524</v>
      </c>
      <c r="Q289">
        <v>-3649310.59</v>
      </c>
      <c r="R289">
        <v>-1284792</v>
      </c>
      <c r="S289">
        <v>1265419</v>
      </c>
      <c r="T289">
        <v>1696886</v>
      </c>
      <c r="U289">
        <v>-3207008.78</v>
      </c>
      <c r="V289">
        <v>-1908648</v>
      </c>
      <c r="W289">
        <v>-400885</v>
      </c>
      <c r="X289">
        <v>670224</v>
      </c>
      <c r="Y289">
        <v>-2665058.2999999998</v>
      </c>
      <c r="Z289">
        <v>-2423399</v>
      </c>
      <c r="AA289">
        <v>-1440663</v>
      </c>
      <c r="AB289">
        <v>-2003</v>
      </c>
      <c r="AC289">
        <v>-1140056.1499999999</v>
      </c>
      <c r="AD289">
        <v>-675340</v>
      </c>
      <c r="AE289">
        <v>-455158</v>
      </c>
      <c r="AF289">
        <v>46636</v>
      </c>
      <c r="AG289">
        <v>-3112081.14</v>
      </c>
      <c r="AH289">
        <v>-1741829</v>
      </c>
      <c r="AI289">
        <v>-1752820</v>
      </c>
      <c r="AJ289">
        <v>6942</v>
      </c>
      <c r="AK289">
        <v>-2567413.5099999998</v>
      </c>
      <c r="AL289">
        <v>-2078885</v>
      </c>
      <c r="AM289">
        <v>-1195578</v>
      </c>
      <c r="AN289">
        <v>51974</v>
      </c>
      <c r="AO289">
        <v>-1282417.05</v>
      </c>
      <c r="AP289">
        <v>-783721</v>
      </c>
      <c r="AQ289">
        <v>-1096</v>
      </c>
      <c r="AR289">
        <v>850193</v>
      </c>
      <c r="AS289">
        <v>-1084005.6599999999</v>
      </c>
      <c r="AT289">
        <v>-1158131</v>
      </c>
      <c r="AU289">
        <v>-664937</v>
      </c>
      <c r="AV289">
        <v>-19659</v>
      </c>
      <c r="AW289">
        <v>-1737343.44</v>
      </c>
      <c r="AX289">
        <v>-1225778</v>
      </c>
      <c r="AY289">
        <v>-722838</v>
      </c>
      <c r="AZ289">
        <v>-145810</v>
      </c>
      <c r="BA289">
        <v>-790099</v>
      </c>
      <c r="BB289">
        <v>-576672</v>
      </c>
      <c r="BC289">
        <v>-889022</v>
      </c>
      <c r="BD289">
        <v>-540280</v>
      </c>
    </row>
    <row r="290" spans="1:56" x14ac:dyDescent="0.25">
      <c r="A290" t="s">
        <v>875</v>
      </c>
      <c r="B290">
        <v>-3048787</v>
      </c>
      <c r="C290">
        <v>-3048787</v>
      </c>
      <c r="D290">
        <v>1740936</v>
      </c>
      <c r="E290">
        <v>5652547.5499999998</v>
      </c>
      <c r="F290">
        <v>1129988</v>
      </c>
      <c r="G290">
        <v>4871709</v>
      </c>
      <c r="H290">
        <v>2325924</v>
      </c>
      <c r="I290">
        <v>-262473.39</v>
      </c>
      <c r="J290">
        <v>-2516945</v>
      </c>
      <c r="K290">
        <v>-1611830</v>
      </c>
      <c r="L290">
        <v>-703650</v>
      </c>
      <c r="M290">
        <v>734625.49</v>
      </c>
      <c r="N290">
        <v>-1251469</v>
      </c>
      <c r="O290">
        <v>-1840361</v>
      </c>
      <c r="P290">
        <v>-1057406</v>
      </c>
      <c r="Q290">
        <v>1810852.98</v>
      </c>
      <c r="R290">
        <v>-136304</v>
      </c>
      <c r="S290">
        <v>-886429</v>
      </c>
      <c r="T290">
        <v>-331773</v>
      </c>
      <c r="U290">
        <v>320600.03999999998</v>
      </c>
      <c r="V290">
        <v>-1302807</v>
      </c>
      <c r="W290">
        <v>-1298518</v>
      </c>
      <c r="X290">
        <v>346560</v>
      </c>
      <c r="Y290">
        <v>-2334699.94</v>
      </c>
      <c r="Z290">
        <v>-3669048</v>
      </c>
      <c r="AA290">
        <v>-3304633</v>
      </c>
      <c r="AB290">
        <v>-590773</v>
      </c>
      <c r="AC290">
        <v>-446586.87</v>
      </c>
      <c r="AD290">
        <v>-2229374</v>
      </c>
      <c r="AE290">
        <v>-2728820</v>
      </c>
      <c r="AF290">
        <v>-622340</v>
      </c>
      <c r="AG290">
        <v>-1045008.98</v>
      </c>
      <c r="AH290">
        <v>-1956719</v>
      </c>
      <c r="AI290">
        <v>-3514609</v>
      </c>
      <c r="AJ290">
        <v>1230673</v>
      </c>
      <c r="AK290">
        <v>-232497.44</v>
      </c>
      <c r="AL290">
        <v>-3837780</v>
      </c>
      <c r="AM290">
        <v>-1677026</v>
      </c>
      <c r="AN290">
        <v>-187894</v>
      </c>
      <c r="AO290">
        <v>994735.1</v>
      </c>
      <c r="AP290">
        <v>-2111883</v>
      </c>
      <c r="AQ290">
        <v>-783800</v>
      </c>
      <c r="AR290">
        <v>579094</v>
      </c>
      <c r="AS290">
        <v>2285747.16</v>
      </c>
      <c r="AT290">
        <v>-350659</v>
      </c>
      <c r="AU290">
        <v>-302621</v>
      </c>
      <c r="AV290">
        <v>21951</v>
      </c>
      <c r="AW290">
        <v>1082459.3799999999</v>
      </c>
      <c r="AX290">
        <v>545280</v>
      </c>
      <c r="AY290">
        <v>77797</v>
      </c>
      <c r="AZ290">
        <v>305319</v>
      </c>
      <c r="BA290">
        <v>361269</v>
      </c>
      <c r="BB290">
        <v>180474</v>
      </c>
      <c r="BC290">
        <v>-728565</v>
      </c>
      <c r="BD290">
        <v>-794417</v>
      </c>
    </row>
    <row r="291" spans="1:56" x14ac:dyDescent="0.25">
      <c r="A291" t="s">
        <v>1662</v>
      </c>
      <c r="B291">
        <v>7141</v>
      </c>
      <c r="C291">
        <v>7141</v>
      </c>
      <c r="D291">
        <v>20078</v>
      </c>
      <c r="E291">
        <v>31068.720000000001</v>
      </c>
      <c r="F291">
        <v>74641</v>
      </c>
      <c r="G291">
        <v>-13496</v>
      </c>
      <c r="H291">
        <v>42014</v>
      </c>
      <c r="I291">
        <v>-32979.9</v>
      </c>
      <c r="J291">
        <v>-37259</v>
      </c>
      <c r="K291">
        <v>-2447</v>
      </c>
      <c r="L291">
        <v>32073</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row>
    <row r="292" spans="1:56" x14ac:dyDescent="0.25">
      <c r="A292" t="s">
        <v>1664</v>
      </c>
      <c r="B292">
        <v>10483774</v>
      </c>
      <c r="C292">
        <v>10483774</v>
      </c>
      <c r="D292">
        <v>10483774</v>
      </c>
      <c r="E292">
        <v>4800158.22</v>
      </c>
      <c r="F292">
        <v>4800158</v>
      </c>
      <c r="G292">
        <v>4800158</v>
      </c>
      <c r="H292">
        <v>4800158</v>
      </c>
      <c r="I292">
        <v>5095611.51</v>
      </c>
      <c r="J292">
        <v>5095612</v>
      </c>
      <c r="K292">
        <v>5095612</v>
      </c>
      <c r="L292">
        <v>5095612</v>
      </c>
      <c r="M292">
        <v>4360986.0199999996</v>
      </c>
      <c r="N292">
        <v>4360986</v>
      </c>
      <c r="O292">
        <v>4360986</v>
      </c>
      <c r="P292">
        <v>4360986</v>
      </c>
      <c r="Q292">
        <v>2550133.04</v>
      </c>
      <c r="R292">
        <v>2550133</v>
      </c>
      <c r="S292">
        <v>2550133</v>
      </c>
      <c r="T292">
        <v>2550133</v>
      </c>
      <c r="U292">
        <v>2229533</v>
      </c>
      <c r="V292">
        <v>2229533</v>
      </c>
      <c r="W292">
        <v>2229533</v>
      </c>
      <c r="X292">
        <v>2229533</v>
      </c>
      <c r="Y292">
        <v>4564232.9400000004</v>
      </c>
      <c r="Z292">
        <v>4564233</v>
      </c>
      <c r="AA292">
        <v>4564233</v>
      </c>
      <c r="AB292">
        <v>4564233</v>
      </c>
      <c r="AC292">
        <v>5010819.82</v>
      </c>
      <c r="AD292">
        <v>5010820</v>
      </c>
      <c r="AE292">
        <v>5010820</v>
      </c>
      <c r="AF292">
        <v>5010820</v>
      </c>
      <c r="AG292">
        <v>6055828.7999999998</v>
      </c>
      <c r="AH292">
        <v>6055829</v>
      </c>
      <c r="AI292">
        <v>6055829</v>
      </c>
      <c r="AJ292">
        <v>6055829</v>
      </c>
      <c r="AK292">
        <v>6288326.2400000002</v>
      </c>
      <c r="AL292">
        <v>6288326</v>
      </c>
      <c r="AM292">
        <v>6288326</v>
      </c>
      <c r="AN292">
        <v>6288326</v>
      </c>
      <c r="AO292">
        <v>5293591.1399999997</v>
      </c>
      <c r="AP292">
        <v>5293591</v>
      </c>
      <c r="AQ292">
        <v>5293591</v>
      </c>
      <c r="AR292">
        <v>5293591</v>
      </c>
      <c r="AS292">
        <v>3007843.98</v>
      </c>
      <c r="AT292">
        <v>3007844</v>
      </c>
      <c r="AU292">
        <v>3007844</v>
      </c>
      <c r="AV292">
        <v>3007844</v>
      </c>
      <c r="AW292">
        <v>1925384.6</v>
      </c>
      <c r="AX292">
        <v>1925385</v>
      </c>
      <c r="AY292">
        <v>1925385</v>
      </c>
      <c r="AZ292">
        <v>1925385</v>
      </c>
      <c r="BA292">
        <v>1564115</v>
      </c>
      <c r="BB292">
        <v>1564115</v>
      </c>
      <c r="BC292">
        <v>1564115</v>
      </c>
      <c r="BD292">
        <v>1564115</v>
      </c>
    </row>
    <row r="293" spans="1:56" x14ac:dyDescent="0.25">
      <c r="A293" t="s">
        <v>1665</v>
      </c>
      <c r="B293">
        <v>7442128</v>
      </c>
      <c r="C293">
        <v>7442128</v>
      </c>
      <c r="D293">
        <v>12244788</v>
      </c>
      <c r="E293">
        <v>10483774.49</v>
      </c>
      <c r="F293">
        <v>6004787</v>
      </c>
      <c r="G293">
        <v>9658371</v>
      </c>
      <c r="H293">
        <v>7168096</v>
      </c>
      <c r="I293">
        <v>4800158.22</v>
      </c>
      <c r="J293">
        <v>2541408</v>
      </c>
      <c r="K293">
        <v>3481335</v>
      </c>
      <c r="L293">
        <v>4424035</v>
      </c>
      <c r="M293">
        <v>5095611.51</v>
      </c>
      <c r="N293">
        <v>3109517</v>
      </c>
      <c r="O293">
        <v>2520625</v>
      </c>
      <c r="P293">
        <v>3303580</v>
      </c>
      <c r="Q293">
        <v>4360986.0199999996</v>
      </c>
      <c r="R293">
        <v>2413829</v>
      </c>
      <c r="S293">
        <v>1663704</v>
      </c>
      <c r="T293">
        <v>2218360</v>
      </c>
      <c r="U293">
        <v>2550133.04</v>
      </c>
      <c r="V293">
        <v>926726</v>
      </c>
      <c r="W293">
        <v>931015</v>
      </c>
      <c r="X293">
        <v>2576093</v>
      </c>
      <c r="Y293">
        <v>2229533</v>
      </c>
      <c r="Z293">
        <v>895185</v>
      </c>
      <c r="AA293">
        <v>1259600</v>
      </c>
      <c r="AB293">
        <v>3973460</v>
      </c>
      <c r="AC293">
        <v>4564232.9400000004</v>
      </c>
      <c r="AD293">
        <v>2781446</v>
      </c>
      <c r="AE293">
        <v>2282000</v>
      </c>
      <c r="AF293">
        <v>4388480</v>
      </c>
      <c r="AG293">
        <v>5010819.82</v>
      </c>
      <c r="AH293">
        <v>4099110</v>
      </c>
      <c r="AI293">
        <v>2541220</v>
      </c>
      <c r="AJ293">
        <v>7286502</v>
      </c>
      <c r="AK293">
        <v>6055828.7999999998</v>
      </c>
      <c r="AL293">
        <v>2450546</v>
      </c>
      <c r="AM293">
        <v>4611300</v>
      </c>
      <c r="AN293">
        <v>6100432</v>
      </c>
      <c r="AO293">
        <v>6288326.2400000002</v>
      </c>
      <c r="AP293">
        <v>3181708</v>
      </c>
      <c r="AQ293">
        <v>4509791</v>
      </c>
      <c r="AR293">
        <v>5872685</v>
      </c>
      <c r="AS293">
        <v>5293591.1399999997</v>
      </c>
      <c r="AT293">
        <v>2657185</v>
      </c>
      <c r="AU293">
        <v>2705223</v>
      </c>
      <c r="AV293">
        <v>3029795</v>
      </c>
      <c r="AW293">
        <v>3007843.98</v>
      </c>
      <c r="AX293">
        <v>2470665</v>
      </c>
      <c r="AY293">
        <v>2003182</v>
      </c>
      <c r="AZ293">
        <v>2230704</v>
      </c>
      <c r="BA293">
        <v>1925385</v>
      </c>
      <c r="BB293">
        <v>1744589</v>
      </c>
      <c r="BC293">
        <v>835550</v>
      </c>
      <c r="BD293">
        <v>769698</v>
      </c>
    </row>
    <row r="294" spans="1:56" x14ac:dyDescent="0.25">
      <c r="A294" t="s">
        <v>1666</v>
      </c>
      <c r="B294" t="s">
        <v>2005</v>
      </c>
      <c r="C294" t="s">
        <v>2005</v>
      </c>
      <c r="D294" t="s">
        <v>1667</v>
      </c>
      <c r="E294" t="s">
        <v>1668</v>
      </c>
      <c r="F294" t="s">
        <v>1669</v>
      </c>
      <c r="G294" t="s">
        <v>1670</v>
      </c>
      <c r="H294" t="s">
        <v>1671</v>
      </c>
      <c r="I294" t="s">
        <v>1672</v>
      </c>
      <c r="J294" t="s">
        <v>1673</v>
      </c>
      <c r="K294" t="s">
        <v>1674</v>
      </c>
      <c r="L294" t="s">
        <v>1675</v>
      </c>
      <c r="M294" t="s">
        <v>1676</v>
      </c>
      <c r="N294" t="s">
        <v>1677</v>
      </c>
      <c r="O294" t="s">
        <v>1678</v>
      </c>
      <c r="P294" t="s">
        <v>1679</v>
      </c>
      <c r="Q294" t="s">
        <v>1680</v>
      </c>
      <c r="R294" t="s">
        <v>1681</v>
      </c>
      <c r="S294" t="s">
        <v>1682</v>
      </c>
      <c r="T294" t="s">
        <v>1683</v>
      </c>
      <c r="U294" t="s">
        <v>1684</v>
      </c>
      <c r="V294" t="s">
        <v>1685</v>
      </c>
      <c r="W294" t="s">
        <v>1686</v>
      </c>
      <c r="X294" t="s">
        <v>1687</v>
      </c>
      <c r="Y294" t="s">
        <v>1688</v>
      </c>
      <c r="Z294" t="s">
        <v>1689</v>
      </c>
      <c r="AA294" t="s">
        <v>1690</v>
      </c>
      <c r="AB294" t="s">
        <v>1691</v>
      </c>
      <c r="AC294" t="s">
        <v>1692</v>
      </c>
      <c r="AD294" t="s">
        <v>1693</v>
      </c>
      <c r="AE294" t="s">
        <v>1694</v>
      </c>
      <c r="AF294" t="s">
        <v>1695</v>
      </c>
      <c r="AG294" t="s">
        <v>1696</v>
      </c>
      <c r="AH294" t="s">
        <v>1697</v>
      </c>
      <c r="AI294" t="s">
        <v>1698</v>
      </c>
      <c r="AJ294" t="s">
        <v>1699</v>
      </c>
      <c r="AK294" t="s">
        <v>1700</v>
      </c>
      <c r="AL294" t="s">
        <v>1701</v>
      </c>
      <c r="AM294" t="s">
        <v>1702</v>
      </c>
      <c r="AN294" t="s">
        <v>1703</v>
      </c>
      <c r="AO294" t="s">
        <v>1704</v>
      </c>
      <c r="AP294" t="s">
        <v>1705</v>
      </c>
      <c r="AQ294" t="s">
        <v>1706</v>
      </c>
      <c r="AR294" t="s">
        <v>1707</v>
      </c>
      <c r="AS294" t="s">
        <v>1708</v>
      </c>
      <c r="AT294" t="s">
        <v>1709</v>
      </c>
      <c r="AU294" t="s">
        <v>1710</v>
      </c>
      <c r="AV294" t="s">
        <v>1711</v>
      </c>
      <c r="AW294" t="s">
        <v>1712</v>
      </c>
      <c r="AX294" t="s">
        <v>1713</v>
      </c>
      <c r="AY294" t="s">
        <v>1714</v>
      </c>
      <c r="AZ294" t="s">
        <v>1715</v>
      </c>
      <c r="BA294" t="s">
        <v>1716</v>
      </c>
      <c r="BB294" t="s">
        <v>1717</v>
      </c>
      <c r="BC294" t="s">
        <v>1718</v>
      </c>
      <c r="BD294" t="s">
        <v>1719</v>
      </c>
    </row>
    <row r="295" spans="1:56" x14ac:dyDescent="0.25">
      <c r="A295" t="s">
        <v>1720</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25">
      <c r="A296" t="s">
        <v>1721</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25">
      <c r="A297" t="s">
        <v>1722</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25">
      <c r="BB322" s="80"/>
    </row>
    <row r="323" spans="2:54" x14ac:dyDescent="0.25">
      <c r="BB323" s="80"/>
    </row>
    <row r="324" spans="2:54" x14ac:dyDescent="0.25">
      <c r="BB324" s="80"/>
    </row>
    <row r="325" spans="2:54" x14ac:dyDescent="0.25">
      <c r="BB325" s="80"/>
    </row>
    <row r="326" spans="2:54" x14ac:dyDescent="0.25">
      <c r="BB326" s="80"/>
    </row>
    <row r="327" spans="2:54" x14ac:dyDescent="0.25">
      <c r="BB327" s="80"/>
    </row>
    <row r="328" spans="2:54" x14ac:dyDescent="0.25">
      <c r="BB328" s="80"/>
    </row>
    <row r="329" spans="2:54" x14ac:dyDescent="0.25">
      <c r="BB329" s="80"/>
    </row>
    <row r="330" spans="2:54" x14ac:dyDescent="0.25">
      <c r="BB330" s="80"/>
    </row>
    <row r="331" spans="2:54" x14ac:dyDescent="0.25">
      <c r="BB331" s="80"/>
    </row>
    <row r="332" spans="2:54" x14ac:dyDescent="0.25">
      <c r="BB332" s="80"/>
    </row>
    <row r="333" spans="2:54"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25">
      <c r="P347" s="136" t="s">
        <v>1370</v>
      </c>
      <c r="Q347" s="136" t="s">
        <v>1371</v>
      </c>
    </row>
    <row r="348" spans="1:54"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4" x14ac:dyDescent="0.25">
      <c r="A349" s="84"/>
      <c r="B349" s="187" t="s">
        <v>11</v>
      </c>
      <c r="C349" s="187"/>
      <c r="D349" s="187"/>
      <c r="E349" s="187"/>
      <c r="F349" s="187"/>
      <c r="G349" s="187"/>
      <c r="H349" s="187"/>
      <c r="I349" s="187"/>
      <c r="J349" s="187"/>
      <c r="K349" s="187"/>
      <c r="L349" s="187"/>
      <c r="M349" s="187"/>
      <c r="N349" s="187"/>
      <c r="O349" s="115"/>
      <c r="P349" s="6"/>
      <c r="Q349" s="3"/>
    </row>
    <row r="350" spans="1:54" x14ac:dyDescent="0.25">
      <c r="B350" s="208" t="s">
        <v>776</v>
      </c>
      <c r="C350" s="208"/>
      <c r="D350" s="208"/>
      <c r="E350" s="208"/>
      <c r="F350" s="208"/>
      <c r="G350" s="208"/>
      <c r="H350" s="208"/>
      <c r="I350" s="208"/>
      <c r="J350" s="208"/>
      <c r="K350" s="208"/>
      <c r="L350" s="208"/>
      <c r="M350" s="208"/>
      <c r="N350" s="208"/>
      <c r="O350" s="116"/>
      <c r="P350" s="6"/>
      <c r="Q350" s="3"/>
    </row>
    <row r="351" spans="1:54" x14ac:dyDescent="0.25">
      <c r="B351" s="7">
        <f t="shared" ref="B351:O353"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4" x14ac:dyDescent="0.25">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25">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25">
      <c r="B354" s="7">
        <f t="shared" ref="B354:M354" si="10">IFERROR(VLOOKUP($B$350,$4:$126,MATCH($Q354&amp;"/"&amp;B$348,$2:$2,0),FALSE),"")</f>
        <v>1925385</v>
      </c>
      <c r="C354" s="7">
        <f t="shared" si="10"/>
        <v>3007843.98</v>
      </c>
      <c r="D354" s="7">
        <f t="shared" si="10"/>
        <v>5293591.1399999997</v>
      </c>
      <c r="E354" s="7">
        <f t="shared" si="10"/>
        <v>6288326.2400000002</v>
      </c>
      <c r="F354" s="7">
        <f t="shared" si="10"/>
        <v>6055828.7999999998</v>
      </c>
      <c r="G354" s="7">
        <f t="shared" si="10"/>
        <v>5010819.82</v>
      </c>
      <c r="H354" s="7">
        <f t="shared" si="10"/>
        <v>4564232.9400000004</v>
      </c>
      <c r="I354" s="7">
        <f t="shared" si="10"/>
        <v>2229533</v>
      </c>
      <c r="J354" s="7">
        <f t="shared" si="10"/>
        <v>2550133.04</v>
      </c>
      <c r="K354" s="7">
        <f t="shared" si="10"/>
        <v>4360986.0199999996</v>
      </c>
      <c r="L354" s="7">
        <f t="shared" si="10"/>
        <v>5095611.51</v>
      </c>
      <c r="M354" s="7">
        <f t="shared" si="10"/>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25">
      <c r="B355" s="12">
        <f t="shared" ref="B355:O355" si="11">+B354/B$402</f>
        <v>9.3075328227959858E-2</v>
      </c>
      <c r="C355" s="12">
        <f t="shared" si="11"/>
        <v>0.13122327118327598</v>
      </c>
      <c r="D355" s="12">
        <f t="shared" si="11"/>
        <v>0.20765966770506089</v>
      </c>
      <c r="E355" s="12">
        <f t="shared" si="11"/>
        <v>0.2074024111371161</v>
      </c>
      <c r="F355" s="12">
        <f t="shared" si="11"/>
        <v>0.1887458782228911</v>
      </c>
      <c r="G355" s="12">
        <f t="shared" si="11"/>
        <v>0.13878718356769526</v>
      </c>
      <c r="H355" s="12">
        <f t="shared" si="11"/>
        <v>0.10452714882613903</v>
      </c>
      <c r="I355" s="12">
        <f t="shared" si="11"/>
        <v>4.6536049174424395E-2</v>
      </c>
      <c r="J355" s="12">
        <f t="shared" si="11"/>
        <v>4.8243632769802217E-2</v>
      </c>
      <c r="K355" s="12">
        <f t="shared" si="11"/>
        <v>7.3945130765854045E-2</v>
      </c>
      <c r="L355" s="12">
        <f t="shared" si="11"/>
        <v>8.2100870855517136E-2</v>
      </c>
      <c r="M355" s="12">
        <f t="shared" si="11"/>
        <v>7.6629248769859604E-2</v>
      </c>
      <c r="N355" s="12">
        <f t="shared" si="11"/>
        <v>0.14160726908288404</v>
      </c>
      <c r="O355" s="12">
        <f t="shared" si="11"/>
        <v>0.10611755772345792</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f t="shared" ref="B357:O359" si="12">IFERROR(VLOOKUP($B$356,$4:$126,MATCH($Q357&amp;"/"&amp;B$348,$2:$2,0),FALSE),"")</f>
        <v>0</v>
      </c>
      <c r="C357" s="8">
        <f t="shared" si="12"/>
        <v>0</v>
      </c>
      <c r="D357" s="8">
        <f t="shared" si="12"/>
        <v>0</v>
      </c>
      <c r="E357" s="8">
        <f t="shared" si="12"/>
        <v>0</v>
      </c>
      <c r="F357" s="8">
        <f t="shared" si="12"/>
        <v>0</v>
      </c>
      <c r="G357" s="8">
        <f t="shared" si="12"/>
        <v>0</v>
      </c>
      <c r="H357" s="8">
        <f t="shared" si="12"/>
        <v>0</v>
      </c>
      <c r="I357" s="8">
        <f t="shared" si="12"/>
        <v>0</v>
      </c>
      <c r="J357" s="8">
        <f t="shared" si="12"/>
        <v>0</v>
      </c>
      <c r="K357" s="8">
        <f t="shared" si="12"/>
        <v>0</v>
      </c>
      <c r="L357" s="8">
        <f t="shared" si="12"/>
        <v>269025</v>
      </c>
      <c r="M357" s="8">
        <f t="shared" si="12"/>
        <v>46</v>
      </c>
      <c r="N357" s="8">
        <f t="shared" si="12"/>
        <v>1605</v>
      </c>
      <c r="O357" s="8">
        <f t="shared" si="12"/>
        <v>0</v>
      </c>
      <c r="P357" s="6"/>
      <c r="Q357" s="9" t="s">
        <v>12</v>
      </c>
    </row>
    <row r="358" spans="2:17" x14ac:dyDescent="0.25">
      <c r="B358" s="8">
        <f t="shared" si="12"/>
        <v>0</v>
      </c>
      <c r="C358" s="8">
        <f t="shared" si="12"/>
        <v>0</v>
      </c>
      <c r="D358" s="8">
        <f t="shared" si="12"/>
        <v>0</v>
      </c>
      <c r="E358" s="8">
        <f t="shared" si="12"/>
        <v>0</v>
      </c>
      <c r="F358" s="8">
        <f t="shared" si="12"/>
        <v>0</v>
      </c>
      <c r="G358" s="8">
        <f t="shared" si="12"/>
        <v>0</v>
      </c>
      <c r="H358" s="8">
        <f t="shared" si="12"/>
        <v>0</v>
      </c>
      <c r="I358" s="8">
        <f t="shared" si="12"/>
        <v>0</v>
      </c>
      <c r="J358" s="8">
        <f t="shared" si="12"/>
        <v>0</v>
      </c>
      <c r="K358" s="8">
        <f t="shared" si="12"/>
        <v>0</v>
      </c>
      <c r="L358" s="8">
        <f t="shared" si="12"/>
        <v>45</v>
      </c>
      <c r="M358" s="8">
        <f t="shared" si="12"/>
        <v>44821</v>
      </c>
      <c r="N358" s="8">
        <f t="shared" si="12"/>
        <v>40016</v>
      </c>
      <c r="O358" s="8">
        <f t="shared" si="12"/>
        <v>0</v>
      </c>
      <c r="P358" s="6"/>
      <c r="Q358" s="9" t="s">
        <v>13</v>
      </c>
    </row>
    <row r="359" spans="2:17" x14ac:dyDescent="0.25">
      <c r="B359" s="8">
        <f t="shared" si="12"/>
        <v>0</v>
      </c>
      <c r="C359" s="8">
        <f t="shared" si="12"/>
        <v>0</v>
      </c>
      <c r="D359" s="8">
        <f t="shared" si="12"/>
        <v>0</v>
      </c>
      <c r="E359" s="8">
        <f t="shared" si="12"/>
        <v>0</v>
      </c>
      <c r="F359" s="8">
        <f t="shared" si="12"/>
        <v>0</v>
      </c>
      <c r="G359" s="8">
        <f t="shared" si="12"/>
        <v>0</v>
      </c>
      <c r="H359" s="8">
        <f t="shared" si="12"/>
        <v>0</v>
      </c>
      <c r="I359" s="8">
        <f t="shared" si="12"/>
        <v>0</v>
      </c>
      <c r="J359" s="8">
        <f t="shared" si="12"/>
        <v>0</v>
      </c>
      <c r="K359" s="8">
        <f t="shared" si="12"/>
        <v>0</v>
      </c>
      <c r="L359" s="8">
        <f t="shared" si="12"/>
        <v>42</v>
      </c>
      <c r="M359" s="8">
        <f t="shared" si="12"/>
        <v>59</v>
      </c>
      <c r="N359" s="8">
        <f t="shared" si="12"/>
        <v>16758</v>
      </c>
      <c r="O359" s="8" t="str">
        <f t="shared" si="12"/>
        <v/>
      </c>
      <c r="P359" s="6"/>
      <c r="Q359" s="9" t="s">
        <v>14</v>
      </c>
    </row>
    <row r="360" spans="2:17" x14ac:dyDescent="0.25">
      <c r="B360" s="8">
        <f t="shared" ref="B360:O360" si="13">IFERROR(VLOOKUP($B$356,$4:$126,MATCH($Q360&amp;"/"&amp;B$348,$2:$2,0),FALSE),IFERROR(VLOOKUP($B$356,$4:$126,MATCH($Q359&amp;"/"&amp;B$348,$2:$2,0),FALSE),IFERROR(VLOOKUP($B$356,$4:$126,MATCH($Q358&amp;"/"&amp;B$348,$2:$2,0),FALSE),IFERROR(VLOOKUP($B$356,$4:$126,MATCH($Q357&amp;"/"&amp;B$348,$2:$2,0),FALSE),""))))</f>
        <v>0</v>
      </c>
      <c r="C360" s="8">
        <f t="shared" si="13"/>
        <v>0</v>
      </c>
      <c r="D360" s="8">
        <f t="shared" si="13"/>
        <v>0</v>
      </c>
      <c r="E360" s="8">
        <f t="shared" si="13"/>
        <v>0</v>
      </c>
      <c r="F360" s="8">
        <f t="shared" si="13"/>
        <v>0</v>
      </c>
      <c r="G360" s="8">
        <f t="shared" si="13"/>
        <v>0</v>
      </c>
      <c r="H360" s="8">
        <f t="shared" si="13"/>
        <v>0</v>
      </c>
      <c r="I360" s="8">
        <f t="shared" si="13"/>
        <v>0</v>
      </c>
      <c r="J360" s="8">
        <f t="shared" si="13"/>
        <v>0</v>
      </c>
      <c r="K360" s="8">
        <f t="shared" si="13"/>
        <v>2520.15</v>
      </c>
      <c r="L360" s="8">
        <f t="shared" si="13"/>
        <v>43.4</v>
      </c>
      <c r="M360" s="8">
        <f t="shared" si="13"/>
        <v>42764.28</v>
      </c>
      <c r="N360" s="8">
        <f t="shared" si="13"/>
        <v>34568.949999999997</v>
      </c>
      <c r="O360" s="8">
        <f t="shared" si="13"/>
        <v>0</v>
      </c>
      <c r="P360" s="6"/>
      <c r="Q360" s="9" t="s">
        <v>15</v>
      </c>
    </row>
    <row r="361" spans="2:17" x14ac:dyDescent="0.25">
      <c r="B361" s="12">
        <f t="shared" ref="B361:O361" si="14">+B360/B$402</f>
        <v>0</v>
      </c>
      <c r="C361" s="12">
        <f t="shared" si="14"/>
        <v>0</v>
      </c>
      <c r="D361" s="12">
        <f t="shared" si="14"/>
        <v>0</v>
      </c>
      <c r="E361" s="12">
        <f t="shared" si="14"/>
        <v>0</v>
      </c>
      <c r="F361" s="12">
        <f t="shared" si="14"/>
        <v>0</v>
      </c>
      <c r="G361" s="12">
        <f t="shared" si="14"/>
        <v>0</v>
      </c>
      <c r="H361" s="12">
        <f t="shared" si="14"/>
        <v>0</v>
      </c>
      <c r="I361" s="12">
        <f t="shared" si="14"/>
        <v>0</v>
      </c>
      <c r="J361" s="12">
        <f t="shared" si="14"/>
        <v>0</v>
      </c>
      <c r="K361" s="12">
        <f t="shared" si="14"/>
        <v>4.2731808917738079E-5</v>
      </c>
      <c r="L361" s="12">
        <f t="shared" si="14"/>
        <v>6.9926402123411552E-7</v>
      </c>
      <c r="M361" s="12">
        <f t="shared" si="14"/>
        <v>6.8268471587670538E-4</v>
      </c>
      <c r="N361" s="12">
        <f t="shared" si="14"/>
        <v>4.6693245922373552E-4</v>
      </c>
      <c r="O361" s="12">
        <f t="shared" si="14"/>
        <v>0</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f t="shared" ref="B363:O365" si="15">IFERROR(VLOOKUP($B$362,$4:$126,MATCH($Q363&amp;"/"&amp;B$348,$2:$2,0),FALSE),"")</f>
        <v>180241</v>
      </c>
      <c r="C363" s="8">
        <f t="shared" si="15"/>
        <v>129688</v>
      </c>
      <c r="D363" s="8">
        <f t="shared" si="15"/>
        <v>139269</v>
      </c>
      <c r="E363" s="8">
        <f t="shared" si="15"/>
        <v>138338</v>
      </c>
      <c r="F363" s="8">
        <f t="shared" si="15"/>
        <v>156172</v>
      </c>
      <c r="G363" s="8">
        <f t="shared" si="15"/>
        <v>190974</v>
      </c>
      <c r="H363" s="8">
        <f t="shared" si="15"/>
        <v>229873</v>
      </c>
      <c r="I363" s="8">
        <f t="shared" si="15"/>
        <v>258336</v>
      </c>
      <c r="J363" s="8">
        <f t="shared" si="15"/>
        <v>350403</v>
      </c>
      <c r="K363" s="8">
        <f t="shared" si="15"/>
        <v>1165069</v>
      </c>
      <c r="L363" s="8">
        <f t="shared" si="15"/>
        <v>1336240</v>
      </c>
      <c r="M363" s="8">
        <f t="shared" si="15"/>
        <v>1678971</v>
      </c>
      <c r="N363" s="8">
        <f t="shared" si="15"/>
        <v>1328038</v>
      </c>
      <c r="O363" s="8">
        <f t="shared" si="15"/>
        <v>1548935</v>
      </c>
      <c r="P363" s="6"/>
      <c r="Q363" s="9" t="s">
        <v>12</v>
      </c>
    </row>
    <row r="364" spans="2:17" x14ac:dyDescent="0.25">
      <c r="B364" s="8">
        <f t="shared" si="15"/>
        <v>144033</v>
      </c>
      <c r="C364" s="8">
        <f t="shared" si="15"/>
        <v>74102</v>
      </c>
      <c r="D364" s="8">
        <f t="shared" si="15"/>
        <v>129939</v>
      </c>
      <c r="E364" s="8">
        <f t="shared" si="15"/>
        <v>129987</v>
      </c>
      <c r="F364" s="8">
        <f t="shared" si="15"/>
        <v>148093</v>
      </c>
      <c r="G364" s="8">
        <f t="shared" si="15"/>
        <v>183069</v>
      </c>
      <c r="H364" s="8">
        <f t="shared" si="15"/>
        <v>211259</v>
      </c>
      <c r="I364" s="8">
        <f t="shared" si="15"/>
        <v>244984</v>
      </c>
      <c r="J364" s="8">
        <f t="shared" si="15"/>
        <v>284567</v>
      </c>
      <c r="K364" s="8">
        <f t="shared" si="15"/>
        <v>1270114</v>
      </c>
      <c r="L364" s="8">
        <f t="shared" si="15"/>
        <v>1347024</v>
      </c>
      <c r="M364" s="8">
        <f t="shared" si="15"/>
        <v>1681471</v>
      </c>
      <c r="N364" s="8">
        <f t="shared" si="15"/>
        <v>1240779</v>
      </c>
      <c r="O364" s="8">
        <f t="shared" si="15"/>
        <v>1591249</v>
      </c>
      <c r="P364" s="6"/>
      <c r="Q364" s="9" t="s">
        <v>13</v>
      </c>
    </row>
    <row r="365" spans="2:17" x14ac:dyDescent="0.25">
      <c r="B365" s="8">
        <f t="shared" si="15"/>
        <v>108549</v>
      </c>
      <c r="C365" s="8">
        <f t="shared" si="15"/>
        <v>90983</v>
      </c>
      <c r="D365" s="8">
        <f t="shared" si="15"/>
        <v>130733</v>
      </c>
      <c r="E365" s="8">
        <f t="shared" si="15"/>
        <v>156679</v>
      </c>
      <c r="F365" s="8">
        <f t="shared" si="15"/>
        <v>190680</v>
      </c>
      <c r="G365" s="8">
        <f t="shared" si="15"/>
        <v>183421</v>
      </c>
      <c r="H365" s="8">
        <f t="shared" si="15"/>
        <v>242224</v>
      </c>
      <c r="I365" s="8">
        <f t="shared" si="15"/>
        <v>254736</v>
      </c>
      <c r="J365" s="8">
        <f t="shared" si="15"/>
        <v>321431</v>
      </c>
      <c r="K365" s="8">
        <f t="shared" si="15"/>
        <v>1160814</v>
      </c>
      <c r="L365" s="8">
        <f t="shared" si="15"/>
        <v>1415354</v>
      </c>
      <c r="M365" s="8">
        <f t="shared" si="15"/>
        <v>1544654</v>
      </c>
      <c r="N365" s="8">
        <f t="shared" si="15"/>
        <v>1279190</v>
      </c>
      <c r="O365" s="8" t="str">
        <f t="shared" si="15"/>
        <v/>
      </c>
      <c r="P365" s="6"/>
      <c r="Q365" s="9" t="s">
        <v>14</v>
      </c>
    </row>
    <row r="366" spans="2:17" x14ac:dyDescent="0.25">
      <c r="B366" s="8">
        <f t="shared" ref="B366:M366" si="16">IFERROR(VLOOKUP($B$362,$4:$126,MATCH($Q366&amp;"/"&amp;B$348,$2:$2,0),FALSE),"")</f>
        <v>151089</v>
      </c>
      <c r="C366" s="8">
        <f t="shared" si="16"/>
        <v>151553.17000000001</v>
      </c>
      <c r="D366" s="8">
        <f t="shared" si="16"/>
        <v>172130.83</v>
      </c>
      <c r="E366" s="8">
        <f t="shared" si="16"/>
        <v>174916.82</v>
      </c>
      <c r="F366" s="8">
        <f t="shared" si="16"/>
        <v>234939.82</v>
      </c>
      <c r="G366" s="8">
        <f t="shared" si="16"/>
        <v>278302.94</v>
      </c>
      <c r="H366" s="8">
        <f t="shared" si="16"/>
        <v>311797.2</v>
      </c>
      <c r="I366" s="8">
        <f t="shared" si="16"/>
        <v>394235.96</v>
      </c>
      <c r="J366" s="8">
        <f t="shared" si="16"/>
        <v>445412.67</v>
      </c>
      <c r="K366" s="8">
        <f t="shared" si="16"/>
        <v>1275132.18</v>
      </c>
      <c r="L366" s="8">
        <f t="shared" si="16"/>
        <v>1639318.32</v>
      </c>
      <c r="M366" s="8">
        <f t="shared" si="16"/>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25">
      <c r="B367" s="12">
        <f t="shared" ref="B367:O367" si="17">+B366/B$402</f>
        <v>7.3038162583764941E-3</v>
      </c>
      <c r="C367" s="12">
        <f t="shared" si="17"/>
        <v>6.6118132648606094E-3</v>
      </c>
      <c r="D367" s="12">
        <f t="shared" si="17"/>
        <v>6.7524351643818729E-3</v>
      </c>
      <c r="E367" s="12">
        <f t="shared" si="17"/>
        <v>5.7691297861856691E-3</v>
      </c>
      <c r="F367" s="12">
        <f t="shared" si="17"/>
        <v>7.3225191992593907E-3</v>
      </c>
      <c r="G367" s="12">
        <f t="shared" si="17"/>
        <v>7.7082957696948829E-3</v>
      </c>
      <c r="H367" s="12">
        <f t="shared" si="17"/>
        <v>7.1405804121762104E-3</v>
      </c>
      <c r="I367" s="12">
        <f t="shared" si="17"/>
        <v>8.2287115825988716E-3</v>
      </c>
      <c r="J367" s="12">
        <f t="shared" si="17"/>
        <v>8.4263546040315995E-3</v>
      </c>
      <c r="K367" s="12">
        <f t="shared" si="17"/>
        <v>2.1621214872376164E-2</v>
      </c>
      <c r="L367" s="12">
        <f t="shared" si="17"/>
        <v>2.6412818445298494E-2</v>
      </c>
      <c r="M367" s="12">
        <f t="shared" si="17"/>
        <v>2.6660865346869095E-2</v>
      </c>
      <c r="N367" s="12">
        <f t="shared" si="17"/>
        <v>1.9281924437533595E-2</v>
      </c>
      <c r="O367" s="12">
        <f t="shared" si="17"/>
        <v>2.2689673922552084E-2</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f t="shared" ref="B369:O371" si="18">IFERROR(VLOOKUP($B$368,$4:$126,MATCH($Q369&amp;"/"&amp;B$348,$2:$2,0),FALSE),"")</f>
        <v>5249056</v>
      </c>
      <c r="C369" s="8">
        <f t="shared" si="18"/>
        <v>5212266</v>
      </c>
      <c r="D369" s="8">
        <f t="shared" si="18"/>
        <v>5551007</v>
      </c>
      <c r="E369" s="8">
        <f t="shared" si="18"/>
        <v>6061291</v>
      </c>
      <c r="F369" s="8">
        <f t="shared" si="18"/>
        <v>6813305</v>
      </c>
      <c r="G369" s="8">
        <f t="shared" si="18"/>
        <v>7639452</v>
      </c>
      <c r="H369" s="8">
        <f t="shared" si="18"/>
        <v>9652195</v>
      </c>
      <c r="I369" s="8">
        <f t="shared" si="18"/>
        <v>10124332</v>
      </c>
      <c r="J369" s="8">
        <f t="shared" si="18"/>
        <v>12315849</v>
      </c>
      <c r="K369" s="8">
        <f t="shared" si="18"/>
        <v>13217298</v>
      </c>
      <c r="L369" s="8">
        <f t="shared" si="18"/>
        <v>13626758</v>
      </c>
      <c r="M369" s="8">
        <f t="shared" si="18"/>
        <v>14402067</v>
      </c>
      <c r="N369" s="8">
        <f t="shared" si="18"/>
        <v>14772895</v>
      </c>
      <c r="O369" s="8">
        <f t="shared" si="18"/>
        <v>14054409</v>
      </c>
      <c r="P369" s="6"/>
      <c r="Q369" s="9" t="s">
        <v>12</v>
      </c>
    </row>
    <row r="370" spans="1:17" x14ac:dyDescent="0.25">
      <c r="B370" s="8">
        <f t="shared" si="18"/>
        <v>5063428</v>
      </c>
      <c r="C370" s="8">
        <f t="shared" si="18"/>
        <v>4944888</v>
      </c>
      <c r="D370" s="8">
        <f t="shared" si="18"/>
        <v>5203173</v>
      </c>
      <c r="E370" s="8">
        <f t="shared" si="18"/>
        <v>6123499</v>
      </c>
      <c r="F370" s="8">
        <f t="shared" si="18"/>
        <v>6887375</v>
      </c>
      <c r="G370" s="8">
        <f t="shared" si="18"/>
        <v>7535879</v>
      </c>
      <c r="H370" s="8">
        <f t="shared" si="18"/>
        <v>9520625</v>
      </c>
      <c r="I370" s="8">
        <f t="shared" si="18"/>
        <v>9620682</v>
      </c>
      <c r="J370" s="8">
        <f t="shared" si="18"/>
        <v>11426436</v>
      </c>
      <c r="K370" s="8">
        <f t="shared" si="18"/>
        <v>10894969</v>
      </c>
      <c r="L370" s="8">
        <f t="shared" si="18"/>
        <v>12451225</v>
      </c>
      <c r="M370" s="8">
        <f t="shared" si="18"/>
        <v>12943464</v>
      </c>
      <c r="N370" s="8">
        <f t="shared" si="18"/>
        <v>12258137</v>
      </c>
      <c r="O370" s="8">
        <f t="shared" si="18"/>
        <v>13883785</v>
      </c>
      <c r="P370" s="6"/>
      <c r="Q370" s="9" t="s">
        <v>13</v>
      </c>
    </row>
    <row r="371" spans="1:17" x14ac:dyDescent="0.25">
      <c r="B371" s="8">
        <f t="shared" si="18"/>
        <v>5011623</v>
      </c>
      <c r="C371" s="8">
        <f t="shared" si="18"/>
        <v>4676452</v>
      </c>
      <c r="D371" s="8">
        <f t="shared" si="18"/>
        <v>5371292</v>
      </c>
      <c r="E371" s="8">
        <f t="shared" si="18"/>
        <v>6257471</v>
      </c>
      <c r="F371" s="8">
        <f t="shared" si="18"/>
        <v>6559221</v>
      </c>
      <c r="G371" s="8">
        <f t="shared" si="18"/>
        <v>7884890</v>
      </c>
      <c r="H371" s="8">
        <f t="shared" si="18"/>
        <v>8905525</v>
      </c>
      <c r="I371" s="8">
        <f t="shared" si="18"/>
        <v>10475965</v>
      </c>
      <c r="J371" s="8">
        <f t="shared" si="18"/>
        <v>10736631</v>
      </c>
      <c r="K371" s="8">
        <f t="shared" si="18"/>
        <v>11143981</v>
      </c>
      <c r="L371" s="8">
        <f t="shared" si="18"/>
        <v>12553968</v>
      </c>
      <c r="M371" s="8">
        <f t="shared" si="18"/>
        <v>13205940</v>
      </c>
      <c r="N371" s="8">
        <f t="shared" si="18"/>
        <v>13130878</v>
      </c>
      <c r="O371" s="8" t="str">
        <f t="shared" si="18"/>
        <v/>
      </c>
      <c r="P371" s="6"/>
      <c r="Q371" s="9" t="s">
        <v>14</v>
      </c>
    </row>
    <row r="372" spans="1:17" x14ac:dyDescent="0.25">
      <c r="B372" s="8">
        <f t="shared" ref="B372:M372" si="19">IFERROR(VLOOKUP($B$368,$4:$126,MATCH($Q372&amp;"/"&amp;B$348,$2:$2,0),FALSE),"")</f>
        <v>5617378</v>
      </c>
      <c r="C372" s="8">
        <f t="shared" si="19"/>
        <v>5931668.79</v>
      </c>
      <c r="D372" s="8">
        <f t="shared" si="19"/>
        <v>5898395.4299999997</v>
      </c>
      <c r="E372" s="8">
        <f t="shared" si="19"/>
        <v>7212129.3700000001</v>
      </c>
      <c r="F372" s="8">
        <f t="shared" si="19"/>
        <v>7275507.8700000001</v>
      </c>
      <c r="G372" s="8">
        <f t="shared" si="19"/>
        <v>9791948.8200000003</v>
      </c>
      <c r="H372" s="8">
        <f t="shared" si="19"/>
        <v>10627814.800000001</v>
      </c>
      <c r="I372" s="8">
        <f t="shared" si="19"/>
        <v>12953701.15</v>
      </c>
      <c r="J372" s="8">
        <f t="shared" si="19"/>
        <v>13485409.9</v>
      </c>
      <c r="K372" s="8">
        <f t="shared" si="19"/>
        <v>13043042.93</v>
      </c>
      <c r="L372" s="8">
        <f t="shared" si="19"/>
        <v>14361295.74</v>
      </c>
      <c r="M372" s="8">
        <f t="shared" si="19"/>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25">
      <c r="B373" s="12">
        <f t="shared" ref="B373:O373" si="20">+B372/B$402</f>
        <v>0.27155052165178428</v>
      </c>
      <c r="C373" s="12">
        <f t="shared" si="20"/>
        <v>0.25878103630878641</v>
      </c>
      <c r="D373" s="12">
        <f t="shared" si="20"/>
        <v>0.23138523595663449</v>
      </c>
      <c r="E373" s="12">
        <f t="shared" si="20"/>
        <v>0.23787140865178935</v>
      </c>
      <c r="F373" s="12">
        <f t="shared" si="20"/>
        <v>0.22676039362947412</v>
      </c>
      <c r="G373" s="12">
        <f t="shared" si="20"/>
        <v>0.27121250557494941</v>
      </c>
      <c r="H373" s="12">
        <f t="shared" si="20"/>
        <v>0.24339142938139416</v>
      </c>
      <c r="I373" s="12">
        <f t="shared" si="20"/>
        <v>0.2703768339410979</v>
      </c>
      <c r="J373" s="12">
        <f t="shared" si="20"/>
        <v>0.25511812629424824</v>
      </c>
      <c r="K373" s="12">
        <f t="shared" si="20"/>
        <v>0.22115858904851479</v>
      </c>
      <c r="L373" s="12">
        <f t="shared" si="20"/>
        <v>0.23139026288674594</v>
      </c>
      <c r="M373" s="12">
        <f t="shared" si="20"/>
        <v>0.23585625683650749</v>
      </c>
      <c r="N373" s="12">
        <f t="shared" si="20"/>
        <v>0.19555171238763677</v>
      </c>
      <c r="O373" s="12">
        <f t="shared" si="20"/>
        <v>0.1979693652349945</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f t="shared" ref="B375:O377" si="21">IFERROR(VLOOKUP($B$374,$4:$126,MATCH($Q375&amp;"/"&amp;B$348,$2:$2,0),FALSE),"")</f>
        <v>6934623</v>
      </c>
      <c r="C375" s="8">
        <f t="shared" si="21"/>
        <v>8417487</v>
      </c>
      <c r="D375" s="8">
        <f t="shared" si="21"/>
        <v>9322033</v>
      </c>
      <c r="E375" s="8">
        <f t="shared" si="21"/>
        <v>12821178</v>
      </c>
      <c r="F375" s="8">
        <f t="shared" si="21"/>
        <v>13889888</v>
      </c>
      <c r="G375" s="8">
        <f t="shared" si="21"/>
        <v>16114653</v>
      </c>
      <c r="H375" s="8">
        <f t="shared" si="21"/>
        <v>15469996</v>
      </c>
      <c r="I375" s="8">
        <f t="shared" si="21"/>
        <v>15931754</v>
      </c>
      <c r="J375" s="8">
        <f t="shared" si="21"/>
        <v>16878969</v>
      </c>
      <c r="K375" s="8">
        <f t="shared" si="21"/>
        <v>18044183</v>
      </c>
      <c r="L375" s="8">
        <f t="shared" si="21"/>
        <v>19813666</v>
      </c>
      <c r="M375" s="8">
        <f t="shared" si="21"/>
        <v>21997179</v>
      </c>
      <c r="N375" s="8">
        <f t="shared" si="21"/>
        <v>24738584</v>
      </c>
      <c r="O375" s="8">
        <f t="shared" si="21"/>
        <v>29241161</v>
      </c>
      <c r="P375" s="6"/>
      <c r="Q375" s="9" t="s">
        <v>12</v>
      </c>
    </row>
    <row r="376" spans="1:17" x14ac:dyDescent="0.25">
      <c r="B376" s="8">
        <f t="shared" si="21"/>
        <v>6736617</v>
      </c>
      <c r="C376" s="8">
        <f t="shared" si="21"/>
        <v>7605795</v>
      </c>
      <c r="D376" s="8">
        <f t="shared" si="21"/>
        <v>8683039</v>
      </c>
      <c r="E376" s="8">
        <f t="shared" si="21"/>
        <v>11534318</v>
      </c>
      <c r="F376" s="8">
        <f t="shared" si="21"/>
        <v>12470570</v>
      </c>
      <c r="G376" s="8">
        <f t="shared" si="21"/>
        <v>11724753</v>
      </c>
      <c r="H376" s="8">
        <f t="shared" si="21"/>
        <v>13181331</v>
      </c>
      <c r="I376" s="8">
        <f t="shared" si="21"/>
        <v>12600899</v>
      </c>
      <c r="J376" s="8">
        <f t="shared" si="21"/>
        <v>14326982</v>
      </c>
      <c r="K376" s="8">
        <f t="shared" si="21"/>
        <v>15091804</v>
      </c>
      <c r="L376" s="8">
        <f t="shared" si="21"/>
        <v>17524118</v>
      </c>
      <c r="M376" s="8">
        <f t="shared" si="21"/>
        <v>19491576</v>
      </c>
      <c r="N376" s="8">
        <f t="shared" si="21"/>
        <v>24511715</v>
      </c>
      <c r="O376" s="8">
        <f t="shared" si="21"/>
        <v>24200254</v>
      </c>
      <c r="P376" s="6"/>
      <c r="Q376" s="9" t="s">
        <v>13</v>
      </c>
    </row>
    <row r="377" spans="1:17" x14ac:dyDescent="0.25">
      <c r="B377" s="8">
        <f t="shared" si="21"/>
        <v>7526102</v>
      </c>
      <c r="C377" s="8">
        <f t="shared" si="21"/>
        <v>7890605</v>
      </c>
      <c r="D377" s="8">
        <f t="shared" si="21"/>
        <v>8824374</v>
      </c>
      <c r="E377" s="8">
        <f t="shared" si="21"/>
        <v>10450912</v>
      </c>
      <c r="F377" s="8">
        <f t="shared" si="21"/>
        <v>10476000</v>
      </c>
      <c r="G377" s="8">
        <f t="shared" si="21"/>
        <v>13198227</v>
      </c>
      <c r="H377" s="8">
        <f t="shared" si="21"/>
        <v>13272369</v>
      </c>
      <c r="I377" s="8">
        <f t="shared" si="21"/>
        <v>13213481</v>
      </c>
      <c r="J377" s="8">
        <f t="shared" si="21"/>
        <v>13616711</v>
      </c>
      <c r="K377" s="8">
        <f t="shared" si="21"/>
        <v>16012851</v>
      </c>
      <c r="L377" s="8">
        <f t="shared" si="21"/>
        <v>18332383</v>
      </c>
      <c r="M377" s="8">
        <f t="shared" si="21"/>
        <v>18722591</v>
      </c>
      <c r="N377" s="8">
        <f t="shared" si="21"/>
        <v>21817042</v>
      </c>
      <c r="O377" s="8" t="str">
        <f t="shared" si="21"/>
        <v/>
      </c>
      <c r="P377" s="6"/>
      <c r="Q377" s="9" t="s">
        <v>14</v>
      </c>
    </row>
    <row r="378" spans="1:17" x14ac:dyDescent="0.25">
      <c r="B378" s="8">
        <f t="shared" ref="B378:M378" si="22">IFERROR(VLOOKUP($B$374,$4:$126,MATCH($Q378&amp;"/"&amp;B$348,$2:$2,0),FALSE),"")</f>
        <v>8734495</v>
      </c>
      <c r="C378" s="8">
        <f t="shared" si="22"/>
        <v>9886960.6500000004</v>
      </c>
      <c r="D378" s="8">
        <f t="shared" si="22"/>
        <v>12227141.35</v>
      </c>
      <c r="E378" s="8">
        <f t="shared" si="22"/>
        <v>14585464.34</v>
      </c>
      <c r="F378" s="8">
        <f t="shared" si="22"/>
        <v>14687542.210000001</v>
      </c>
      <c r="G378" s="8">
        <f t="shared" si="22"/>
        <v>16435762.810000001</v>
      </c>
      <c r="H378" s="8">
        <f t="shared" si="22"/>
        <v>17405690.989999998</v>
      </c>
      <c r="I378" s="8">
        <f t="shared" si="22"/>
        <v>17325682.239999998</v>
      </c>
      <c r="J378" s="8">
        <f t="shared" si="22"/>
        <v>18528619.66</v>
      </c>
      <c r="K378" s="8">
        <f t="shared" si="22"/>
        <v>20412693.899999999</v>
      </c>
      <c r="L378" s="8">
        <f t="shared" si="22"/>
        <v>22998561.710000001</v>
      </c>
      <c r="M378" s="8">
        <f t="shared" si="22"/>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25">
      <c r="B379" s="12">
        <f t="shared" ref="B379:O379" si="23">+B378/B$402</f>
        <v>0.4222355471921066</v>
      </c>
      <c r="C379" s="12">
        <f t="shared" si="23"/>
        <v>0.4313386356407119</v>
      </c>
      <c r="D379" s="12">
        <f t="shared" si="23"/>
        <v>0.47965247835967356</v>
      </c>
      <c r="E379" s="12">
        <f t="shared" si="23"/>
        <v>0.48105972181087497</v>
      </c>
      <c r="F379" s="12">
        <f t="shared" si="23"/>
        <v>0.4577759948171311</v>
      </c>
      <c r="G379" s="12">
        <f t="shared" si="23"/>
        <v>0.45522954568870705</v>
      </c>
      <c r="H379" s="12">
        <f t="shared" si="23"/>
        <v>0.39861402265185808</v>
      </c>
      <c r="I379" s="12">
        <f t="shared" si="23"/>
        <v>0.36163124775506411</v>
      </c>
      <c r="J379" s="12">
        <f t="shared" si="23"/>
        <v>0.35052599554114933</v>
      </c>
      <c r="K379" s="12">
        <f t="shared" si="23"/>
        <v>0.34611881643198916</v>
      </c>
      <c r="L379" s="12">
        <f t="shared" si="23"/>
        <v>0.37055453327040455</v>
      </c>
      <c r="M379" s="12">
        <f t="shared" si="23"/>
        <v>0.37248809757870521</v>
      </c>
      <c r="N379" s="12">
        <f t="shared" si="23"/>
        <v>0.38159457901028643</v>
      </c>
      <c r="O379" s="12">
        <f t="shared" si="23"/>
        <v>0.34507224959948868</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f t="shared" ref="B381:O383" si="24">IFERROR(VLOOKUP($B$380,$4:$126,MATCH($Q381&amp;"/"&amp;B$348,$2:$2,0),FALSE),"")</f>
        <v>11837499</v>
      </c>
      <c r="C381" s="8">
        <f t="shared" si="24"/>
        <v>10925697</v>
      </c>
      <c r="D381" s="8">
        <f t="shared" si="24"/>
        <v>12844224</v>
      </c>
      <c r="E381" s="8">
        <f t="shared" si="24"/>
        <v>13505625</v>
      </c>
      <c r="F381" s="8">
        <f t="shared" si="24"/>
        <v>15599756</v>
      </c>
      <c r="G381" s="8">
        <f t="shared" si="24"/>
        <v>17609670</v>
      </c>
      <c r="H381" s="8">
        <f t="shared" si="24"/>
        <v>20070334</v>
      </c>
      <c r="I381" s="8">
        <f t="shared" si="24"/>
        <v>26135450</v>
      </c>
      <c r="J381" s="8">
        <f t="shared" si="24"/>
        <v>29540488</v>
      </c>
      <c r="K381" s="8">
        <f t="shared" si="24"/>
        <v>32448172</v>
      </c>
      <c r="L381" s="8">
        <f t="shared" si="24"/>
        <v>33139430</v>
      </c>
      <c r="M381" s="8">
        <f t="shared" si="24"/>
        <v>33528650</v>
      </c>
      <c r="N381" s="8">
        <f t="shared" si="24"/>
        <v>31113397</v>
      </c>
      <c r="O381" s="8">
        <f t="shared" si="24"/>
        <v>30399618</v>
      </c>
      <c r="P381" s="6"/>
      <c r="Q381" s="9" t="s">
        <v>12</v>
      </c>
    </row>
    <row r="382" spans="1:17" x14ac:dyDescent="0.25">
      <c r="B382" s="8">
        <f t="shared" si="24"/>
        <v>11664152</v>
      </c>
      <c r="C382" s="8">
        <f t="shared" si="24"/>
        <v>12005811</v>
      </c>
      <c r="D382" s="8">
        <f t="shared" si="24"/>
        <v>12970436</v>
      </c>
      <c r="E382" s="8">
        <f t="shared" si="24"/>
        <v>14336638</v>
      </c>
      <c r="F382" s="8">
        <f t="shared" si="24"/>
        <v>15912857</v>
      </c>
      <c r="G382" s="8">
        <f t="shared" si="24"/>
        <v>17739393</v>
      </c>
      <c r="H382" s="8">
        <f t="shared" si="24"/>
        <v>21245045</v>
      </c>
      <c r="I382" s="8">
        <f t="shared" si="24"/>
        <v>26951833</v>
      </c>
      <c r="J382" s="8">
        <f t="shared" si="24"/>
        <v>30673107</v>
      </c>
      <c r="K382" s="8">
        <f t="shared" si="24"/>
        <v>32875448</v>
      </c>
      <c r="L382" s="8">
        <f t="shared" si="24"/>
        <v>33023177</v>
      </c>
      <c r="M382" s="8">
        <f t="shared" si="24"/>
        <v>33476969</v>
      </c>
      <c r="N382" s="8">
        <f t="shared" si="24"/>
        <v>31041516</v>
      </c>
      <c r="O382" s="8">
        <f t="shared" si="24"/>
        <v>30205080</v>
      </c>
      <c r="P382" s="6"/>
      <c r="Q382" s="9" t="s">
        <v>13</v>
      </c>
    </row>
    <row r="383" spans="1:17" x14ac:dyDescent="0.25">
      <c r="B383" s="8">
        <f t="shared" si="24"/>
        <v>11413345</v>
      </c>
      <c r="C383" s="8">
        <f t="shared" si="24"/>
        <v>12234463</v>
      </c>
      <c r="D383" s="8">
        <f t="shared" si="24"/>
        <v>13025481</v>
      </c>
      <c r="E383" s="8">
        <f t="shared" si="24"/>
        <v>15183065</v>
      </c>
      <c r="F383" s="8">
        <f t="shared" si="24"/>
        <v>16587554</v>
      </c>
      <c r="G383" s="8">
        <f t="shared" si="24"/>
        <v>18053087</v>
      </c>
      <c r="H383" s="8">
        <f t="shared" si="24"/>
        <v>22678355</v>
      </c>
      <c r="I383" s="8">
        <f t="shared" si="24"/>
        <v>27900119</v>
      </c>
      <c r="J383" s="8">
        <f t="shared" si="24"/>
        <v>31751196</v>
      </c>
      <c r="K383" s="8">
        <f t="shared" si="24"/>
        <v>33184986</v>
      </c>
      <c r="L383" s="8">
        <f t="shared" si="24"/>
        <v>33043963</v>
      </c>
      <c r="M383" s="8">
        <f t="shared" si="24"/>
        <v>33619838</v>
      </c>
      <c r="N383" s="8">
        <f t="shared" si="24"/>
        <v>30876310</v>
      </c>
      <c r="O383" s="8" t="str">
        <f t="shared" si="24"/>
        <v/>
      </c>
      <c r="P383" s="6"/>
      <c r="Q383" s="9" t="s">
        <v>14</v>
      </c>
    </row>
    <row r="384" spans="1:17" x14ac:dyDescent="0.25">
      <c r="B384" s="8">
        <f t="shared" ref="B384:M384" si="25">IFERROR(VLOOKUP($B$380,$4:$126,MATCH($Q384&amp;"/"&amp;B$348,$2:$2,0),FALSE),"")</f>
        <v>11035245</v>
      </c>
      <c r="C384" s="8">
        <f t="shared" si="25"/>
        <v>12685087.93</v>
      </c>
      <c r="D384" s="8">
        <f t="shared" si="25"/>
        <v>12909088.130000001</v>
      </c>
      <c r="E384" s="8">
        <f t="shared" si="25"/>
        <v>15379404.210000001</v>
      </c>
      <c r="F384" s="8">
        <f t="shared" si="25"/>
        <v>17028582.16</v>
      </c>
      <c r="G384" s="8">
        <f t="shared" si="25"/>
        <v>18826523.91</v>
      </c>
      <c r="H384" s="8">
        <f t="shared" si="25"/>
        <v>24990109.609999999</v>
      </c>
      <c r="I384" s="8">
        <f t="shared" si="25"/>
        <v>28874190.640000001</v>
      </c>
      <c r="J384" s="8">
        <f t="shared" si="25"/>
        <v>32313110.34</v>
      </c>
      <c r="K384" s="8">
        <f t="shared" si="25"/>
        <v>33429593.359999999</v>
      </c>
      <c r="L384" s="8">
        <f t="shared" si="25"/>
        <v>33798120.659999996</v>
      </c>
      <c r="M384" s="8">
        <f t="shared" si="25"/>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25">
      <c r="A385" s="84"/>
      <c r="B385" s="12">
        <f t="shared" ref="B385:O385" si="26">+B384/B$402</f>
        <v>0.53345645180104384</v>
      </c>
      <c r="C385" s="12">
        <f t="shared" si="26"/>
        <v>0.5534125920394618</v>
      </c>
      <c r="D385" s="12">
        <f t="shared" si="26"/>
        <v>0.50640423118343558</v>
      </c>
      <c r="E385" s="12">
        <f t="shared" si="26"/>
        <v>0.50724555203839328</v>
      </c>
      <c r="F385" s="12">
        <f t="shared" si="26"/>
        <v>0.53074067990162732</v>
      </c>
      <c r="G385" s="12">
        <f t="shared" si="26"/>
        <v>0.52144765202089693</v>
      </c>
      <c r="H385" s="12">
        <f t="shared" si="26"/>
        <v>0.57230753572932169</v>
      </c>
      <c r="I385" s="12">
        <f t="shared" si="26"/>
        <v>0.60267811936165316</v>
      </c>
      <c r="J385" s="12">
        <f t="shared" si="26"/>
        <v>0.6113021573545272</v>
      </c>
      <c r="K385" s="12">
        <f t="shared" si="26"/>
        <v>0.5668341152936156</v>
      </c>
      <c r="L385" s="12">
        <f t="shared" si="26"/>
        <v>0.54455782863749858</v>
      </c>
      <c r="M385" s="12">
        <f t="shared" si="26"/>
        <v>0.53995996208068497</v>
      </c>
      <c r="N385" s="12">
        <f t="shared" si="26"/>
        <v>0.41284086532316483</v>
      </c>
      <c r="O385" s="12">
        <f t="shared" si="26"/>
        <v>0.43069526893943028</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f t="shared" ref="B387:O389" si="27">IFERROR(VLOOKUP($B$386,$4:$126,MATCH($Q387&amp;"/"&amp;B$348,$2:$2,0),FALSE),"")</f>
        <v>208142</v>
      </c>
      <c r="C387" s="8">
        <f t="shared" si="27"/>
        <v>204603</v>
      </c>
      <c r="D387" s="8">
        <f t="shared" si="27"/>
        <v>42168</v>
      </c>
      <c r="E387" s="8">
        <f t="shared" si="27"/>
        <v>48772</v>
      </c>
      <c r="F387" s="8">
        <f t="shared" si="27"/>
        <v>60391</v>
      </c>
      <c r="G387" s="8">
        <f t="shared" si="27"/>
        <v>69178</v>
      </c>
      <c r="H387" s="8">
        <f t="shared" si="27"/>
        <v>376436</v>
      </c>
      <c r="I387" s="8">
        <f t="shared" si="27"/>
        <v>723374</v>
      </c>
      <c r="J387" s="8">
        <f t="shared" si="27"/>
        <v>1068668</v>
      </c>
      <c r="K387" s="8">
        <f t="shared" si="27"/>
        <v>1623283</v>
      </c>
      <c r="L387" s="8">
        <f t="shared" si="27"/>
        <v>2062380</v>
      </c>
      <c r="M387" s="8">
        <f t="shared" si="27"/>
        <v>2293907</v>
      </c>
      <c r="N387" s="8">
        <f t="shared" si="27"/>
        <v>2244446</v>
      </c>
      <c r="O387" s="8">
        <f t="shared" si="27"/>
        <v>2146223</v>
      </c>
      <c r="P387" s="6"/>
      <c r="Q387" s="9" t="s">
        <v>12</v>
      </c>
    </row>
    <row r="388" spans="1:17" x14ac:dyDescent="0.25">
      <c r="B388" s="8">
        <f t="shared" si="27"/>
        <v>204321</v>
      </c>
      <c r="C388" s="8">
        <f t="shared" si="27"/>
        <v>33992</v>
      </c>
      <c r="D388" s="8">
        <f t="shared" si="27"/>
        <v>39978</v>
      </c>
      <c r="E388" s="8">
        <f t="shared" si="27"/>
        <v>50116</v>
      </c>
      <c r="F388" s="8">
        <f t="shared" si="27"/>
        <v>58689</v>
      </c>
      <c r="G388" s="8">
        <f t="shared" si="27"/>
        <v>68750</v>
      </c>
      <c r="H388" s="8">
        <f t="shared" si="27"/>
        <v>467607</v>
      </c>
      <c r="I388" s="8">
        <f t="shared" si="27"/>
        <v>793861</v>
      </c>
      <c r="J388" s="8">
        <f t="shared" si="27"/>
        <v>1048462</v>
      </c>
      <c r="K388" s="8">
        <f t="shared" si="27"/>
        <v>1770106</v>
      </c>
      <c r="L388" s="8">
        <f t="shared" si="27"/>
        <v>2113053</v>
      </c>
      <c r="M388" s="8">
        <f t="shared" si="27"/>
        <v>2284726</v>
      </c>
      <c r="N388" s="8">
        <f t="shared" si="27"/>
        <v>2209285</v>
      </c>
      <c r="O388" s="8">
        <f t="shared" si="27"/>
        <v>2115253</v>
      </c>
      <c r="P388" s="6"/>
      <c r="Q388" s="9" t="s">
        <v>13</v>
      </c>
    </row>
    <row r="389" spans="1:17" x14ac:dyDescent="0.25">
      <c r="B389" s="8">
        <f t="shared" si="27"/>
        <v>200999</v>
      </c>
      <c r="C389" s="8">
        <f t="shared" si="27"/>
        <v>39800</v>
      </c>
      <c r="D389" s="8">
        <f t="shared" si="27"/>
        <v>33387</v>
      </c>
      <c r="E389" s="8">
        <f t="shared" si="27"/>
        <v>50582</v>
      </c>
      <c r="F389" s="8">
        <f t="shared" si="27"/>
        <v>64854</v>
      </c>
      <c r="G389" s="8">
        <f t="shared" si="27"/>
        <v>281522</v>
      </c>
      <c r="H389" s="8">
        <f t="shared" si="27"/>
        <v>573941</v>
      </c>
      <c r="I389" s="8">
        <f t="shared" si="27"/>
        <v>890735</v>
      </c>
      <c r="J389" s="8">
        <f t="shared" si="27"/>
        <v>1107846</v>
      </c>
      <c r="K389" s="8">
        <f t="shared" si="27"/>
        <v>1904089</v>
      </c>
      <c r="L389" s="8">
        <f t="shared" si="27"/>
        <v>2159731</v>
      </c>
      <c r="M389" s="8">
        <f t="shared" si="27"/>
        <v>2314333</v>
      </c>
      <c r="N389" s="8">
        <f t="shared" si="27"/>
        <v>2223516</v>
      </c>
      <c r="O389" s="8" t="str">
        <f t="shared" si="27"/>
        <v/>
      </c>
      <c r="P389" s="6"/>
      <c r="Q389" s="9" t="s">
        <v>14</v>
      </c>
    </row>
    <row r="390" spans="1:17" x14ac:dyDescent="0.25">
      <c r="B390" s="8">
        <f t="shared" ref="B390:M390" si="28">IFERROR(VLOOKUP($B$386,$4:$126,MATCH($Q390&amp;"/"&amp;B$348,$2:$2,0),FALSE),"")</f>
        <v>206222</v>
      </c>
      <c r="C390" s="8">
        <f t="shared" si="28"/>
        <v>31765.02</v>
      </c>
      <c r="D390" s="8">
        <f t="shared" si="28"/>
        <v>45016.54</v>
      </c>
      <c r="E390" s="8">
        <f t="shared" si="28"/>
        <v>55657.24</v>
      </c>
      <c r="F390" s="8">
        <f t="shared" si="28"/>
        <v>69528.679999999993</v>
      </c>
      <c r="G390" s="8">
        <f t="shared" si="28"/>
        <v>341298.18</v>
      </c>
      <c r="H390" s="8">
        <f t="shared" si="28"/>
        <v>680265.63</v>
      </c>
      <c r="I390" s="8">
        <f t="shared" si="28"/>
        <v>1095389.1599999999</v>
      </c>
      <c r="J390" s="8">
        <f t="shared" si="28"/>
        <v>1154491.67</v>
      </c>
      <c r="K390" s="8">
        <f t="shared" si="28"/>
        <v>1998011.64</v>
      </c>
      <c r="L390" s="8">
        <f t="shared" si="28"/>
        <v>2312363.4900000002</v>
      </c>
      <c r="M390" s="8">
        <f t="shared" si="28"/>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25">
      <c r="B391" s="12">
        <f t="shared" ref="B391:O391" si="29">+B390/B$402</f>
        <v>9.9690089711025782E-3</v>
      </c>
      <c r="C391" s="12">
        <f t="shared" si="29"/>
        <v>1.3858131809091326E-3</v>
      </c>
      <c r="D391" s="12">
        <f t="shared" si="29"/>
        <v>1.7659315746911997E-3</v>
      </c>
      <c r="E391" s="12">
        <f t="shared" si="29"/>
        <v>1.8356944809589178E-3</v>
      </c>
      <c r="F391" s="12">
        <f t="shared" si="29"/>
        <v>2.167044710424833E-3</v>
      </c>
      <c r="G391" s="12">
        <f t="shared" si="29"/>
        <v>9.4531064497506301E-3</v>
      </c>
      <c r="H391" s="12">
        <f t="shared" si="29"/>
        <v>1.5579009152919619E-2</v>
      </c>
      <c r="I391" s="12">
        <f t="shared" si="29"/>
        <v>2.2863570000933572E-2</v>
      </c>
      <c r="J391" s="12">
        <f t="shared" si="29"/>
        <v>2.1840771163560816E-2</v>
      </c>
      <c r="K391" s="12">
        <f t="shared" si="29"/>
        <v>3.3878400736423016E-2</v>
      </c>
      <c r="L391" s="12">
        <f t="shared" si="29"/>
        <v>3.7256972179086488E-2</v>
      </c>
      <c r="M391" s="12">
        <f t="shared" si="29"/>
        <v>3.6356152942723922E-2</v>
      </c>
      <c r="N391" s="12">
        <f t="shared" si="29"/>
        <v>2.9724807879069122E-2</v>
      </c>
      <c r="O391" s="12">
        <f t="shared" si="29"/>
        <v>3.016146488305731E-2</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f t="shared" ref="B393:O395" si="30">IFERROR(VLOOKUP($B$392,$4:$126,MATCH($Q393&amp;"/"&amp;B$348,$2:$2,0),FALSE),"")</f>
        <v>12228420</v>
      </c>
      <c r="C393" s="8">
        <f t="shared" si="30"/>
        <v>11834792</v>
      </c>
      <c r="D393" s="8">
        <f t="shared" si="30"/>
        <v>13196509</v>
      </c>
      <c r="E393" s="8">
        <f t="shared" si="30"/>
        <v>13863788</v>
      </c>
      <c r="F393" s="8">
        <f t="shared" si="30"/>
        <v>15958433</v>
      </c>
      <c r="G393" s="8">
        <f t="shared" si="30"/>
        <v>18183915</v>
      </c>
      <c r="H393" s="8">
        <f t="shared" si="30"/>
        <v>20947132</v>
      </c>
      <c r="I393" s="8">
        <f t="shared" si="30"/>
        <v>27465231</v>
      </c>
      <c r="J393" s="8">
        <f t="shared" si="30"/>
        <v>31388088</v>
      </c>
      <c r="K393" s="8">
        <f t="shared" si="30"/>
        <v>37233203</v>
      </c>
      <c r="L393" s="8">
        <f t="shared" si="30"/>
        <v>38345562</v>
      </c>
      <c r="M393" s="8">
        <f t="shared" si="30"/>
        <v>38795103</v>
      </c>
      <c r="N393" s="8">
        <f t="shared" si="30"/>
        <v>46778020</v>
      </c>
      <c r="O393" s="8">
        <f t="shared" si="30"/>
        <v>45900242</v>
      </c>
      <c r="P393" s="6"/>
      <c r="Q393" s="9" t="s">
        <v>12</v>
      </c>
    </row>
    <row r="394" spans="1:17" x14ac:dyDescent="0.25">
      <c r="B394" s="8">
        <f t="shared" si="30"/>
        <v>12017184</v>
      </c>
      <c r="C394" s="8">
        <f t="shared" si="30"/>
        <v>12355697</v>
      </c>
      <c r="D394" s="8">
        <f t="shared" si="30"/>
        <v>13320210</v>
      </c>
      <c r="E394" s="8">
        <f t="shared" si="30"/>
        <v>14696428</v>
      </c>
      <c r="F394" s="8">
        <f t="shared" si="30"/>
        <v>16278497</v>
      </c>
      <c r="G394" s="8">
        <f t="shared" si="30"/>
        <v>18304988</v>
      </c>
      <c r="H394" s="8">
        <f t="shared" si="30"/>
        <v>22219384</v>
      </c>
      <c r="I394" s="8">
        <f t="shared" si="30"/>
        <v>28359589</v>
      </c>
      <c r="J394" s="8">
        <f t="shared" si="30"/>
        <v>32567762</v>
      </c>
      <c r="K394" s="8">
        <f t="shared" si="30"/>
        <v>37772057</v>
      </c>
      <c r="L394" s="8">
        <f t="shared" si="30"/>
        <v>38303334</v>
      </c>
      <c r="M394" s="8">
        <f t="shared" si="30"/>
        <v>38952508</v>
      </c>
      <c r="N394" s="8">
        <f t="shared" si="30"/>
        <v>46373069</v>
      </c>
      <c r="O394" s="8">
        <f t="shared" si="30"/>
        <v>45930723</v>
      </c>
      <c r="P394" s="6"/>
      <c r="Q394" s="9" t="s">
        <v>13</v>
      </c>
    </row>
    <row r="395" spans="1:17" x14ac:dyDescent="0.25">
      <c r="B395" s="8">
        <f t="shared" si="30"/>
        <v>11762284</v>
      </c>
      <c r="C395" s="8">
        <f t="shared" si="30"/>
        <v>12591204</v>
      </c>
      <c r="D395" s="8">
        <f t="shared" si="30"/>
        <v>13376656</v>
      </c>
      <c r="E395" s="8">
        <f t="shared" si="30"/>
        <v>15545870</v>
      </c>
      <c r="F395" s="8">
        <f t="shared" si="30"/>
        <v>16965967</v>
      </c>
      <c r="G395" s="8">
        <f t="shared" si="30"/>
        <v>18834902</v>
      </c>
      <c r="H395" s="8">
        <f t="shared" si="30"/>
        <v>23779979</v>
      </c>
      <c r="I395" s="8">
        <f t="shared" si="30"/>
        <v>29419638</v>
      </c>
      <c r="J395" s="8">
        <f t="shared" si="30"/>
        <v>33709985</v>
      </c>
      <c r="K395" s="8">
        <f t="shared" si="30"/>
        <v>38220266</v>
      </c>
      <c r="L395" s="8">
        <f t="shared" si="30"/>
        <v>38368991</v>
      </c>
      <c r="M395" s="8">
        <f t="shared" si="30"/>
        <v>39129985</v>
      </c>
      <c r="N395" s="8">
        <f t="shared" si="30"/>
        <v>46131466</v>
      </c>
      <c r="O395" s="8" t="str">
        <f t="shared" si="30"/>
        <v/>
      </c>
      <c r="P395" s="6"/>
      <c r="Q395" s="9" t="s">
        <v>14</v>
      </c>
    </row>
    <row r="396" spans="1:17" x14ac:dyDescent="0.25">
      <c r="B396" s="8">
        <f t="shared" ref="B396:M396" si="31">IFERROR(VLOOKUP($B$392,$4:$126,MATCH($Q396&amp;"/"&amp;B$348,$2:$2,0),FALSE),"")</f>
        <v>11951814</v>
      </c>
      <c r="C396" s="8">
        <f t="shared" si="31"/>
        <v>13034613.800000001</v>
      </c>
      <c r="D396" s="8">
        <f t="shared" si="31"/>
        <v>13264525.85</v>
      </c>
      <c r="E396" s="8">
        <f t="shared" si="31"/>
        <v>15733981.83</v>
      </c>
      <c r="F396" s="8">
        <f t="shared" si="31"/>
        <v>17397019.609999999</v>
      </c>
      <c r="G396" s="8">
        <f t="shared" si="31"/>
        <v>19668578.32</v>
      </c>
      <c r="H396" s="8">
        <f t="shared" si="31"/>
        <v>26259835.059999999</v>
      </c>
      <c r="I396" s="8">
        <f t="shared" si="31"/>
        <v>30584121.870000001</v>
      </c>
      <c r="J396" s="8">
        <f t="shared" si="31"/>
        <v>34330854.100000001</v>
      </c>
      <c r="K396" s="8">
        <f t="shared" si="31"/>
        <v>38563278.890000001</v>
      </c>
      <c r="L396" s="8">
        <f t="shared" si="31"/>
        <v>39066693.590000004</v>
      </c>
      <c r="M396" s="8">
        <f t="shared" si="31"/>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25">
      <c r="A397" s="85"/>
      <c r="B397" s="12">
        <f t="shared" ref="B397:M397" si="32">+B396/B$402</f>
        <v>0.57776445280789335</v>
      </c>
      <c r="C397" s="12">
        <f t="shared" si="32"/>
        <v>0.56866136435928816</v>
      </c>
      <c r="D397" s="12">
        <f t="shared" si="32"/>
        <v>0.52034752164032649</v>
      </c>
      <c r="E397" s="12">
        <f t="shared" si="32"/>
        <v>0.51894027818912492</v>
      </c>
      <c r="F397" s="12">
        <f t="shared" si="32"/>
        <v>0.5422240048711926</v>
      </c>
      <c r="G397" s="12">
        <f t="shared" si="32"/>
        <v>0.5447704543112929</v>
      </c>
      <c r="H397" s="12">
        <f t="shared" si="32"/>
        <v>0.60138597734814192</v>
      </c>
      <c r="I397" s="12">
        <f t="shared" si="32"/>
        <v>0.63836875224493594</v>
      </c>
      <c r="J397" s="12">
        <f t="shared" si="32"/>
        <v>0.64947400464803151</v>
      </c>
      <c r="K397" s="12">
        <f t="shared" si="32"/>
        <v>0.65388118356801084</v>
      </c>
      <c r="L397" s="12">
        <f t="shared" si="32"/>
        <v>0.62944546672959556</v>
      </c>
      <c r="M397" s="12">
        <f t="shared" si="32"/>
        <v>0.62751190242129473</v>
      </c>
      <c r="N397" s="12">
        <f>+N396/N$402</f>
        <v>0.61840542098971352</v>
      </c>
      <c r="O397" s="12">
        <f>+O396/O$402</f>
        <v>0.65492775040051132</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f t="shared" ref="B399:O401" si="33">IFERROR(VLOOKUP($B$398,$4:$126,MATCH($Q399&amp;"/"&amp;B$348,$2:$2,0),FALSE),"")</f>
        <v>19163043</v>
      </c>
      <c r="C399" s="8">
        <f t="shared" si="33"/>
        <v>20252279</v>
      </c>
      <c r="D399" s="8">
        <f t="shared" si="33"/>
        <v>22518542</v>
      </c>
      <c r="E399" s="8">
        <f t="shared" si="33"/>
        <v>26684966</v>
      </c>
      <c r="F399" s="8">
        <f t="shared" si="33"/>
        <v>29848321</v>
      </c>
      <c r="G399" s="8">
        <f t="shared" si="33"/>
        <v>34298568</v>
      </c>
      <c r="H399" s="8">
        <f t="shared" si="33"/>
        <v>36417128</v>
      </c>
      <c r="I399" s="8">
        <f t="shared" si="33"/>
        <v>43396985</v>
      </c>
      <c r="J399" s="8">
        <f t="shared" si="33"/>
        <v>48267057</v>
      </c>
      <c r="K399" s="8">
        <f t="shared" si="33"/>
        <v>55277386</v>
      </c>
      <c r="L399" s="8">
        <f t="shared" si="33"/>
        <v>58159228</v>
      </c>
      <c r="M399" s="8">
        <f t="shared" si="33"/>
        <v>60792282</v>
      </c>
      <c r="N399" s="8">
        <f t="shared" si="33"/>
        <v>71516604</v>
      </c>
      <c r="O399" s="8">
        <f t="shared" si="33"/>
        <v>75141403</v>
      </c>
      <c r="P399" s="6"/>
      <c r="Q399" s="9" t="s">
        <v>12</v>
      </c>
    </row>
    <row r="400" spans="1:17" x14ac:dyDescent="0.25">
      <c r="B400" s="8">
        <f t="shared" si="33"/>
        <v>18753801</v>
      </c>
      <c r="C400" s="8">
        <f t="shared" si="33"/>
        <v>19961492</v>
      </c>
      <c r="D400" s="8">
        <f t="shared" si="33"/>
        <v>22003249</v>
      </c>
      <c r="E400" s="8">
        <f t="shared" si="33"/>
        <v>26230746</v>
      </c>
      <c r="F400" s="8">
        <f t="shared" si="33"/>
        <v>28749067</v>
      </c>
      <c r="G400" s="8">
        <f t="shared" si="33"/>
        <v>30029741</v>
      </c>
      <c r="H400" s="8">
        <f t="shared" si="33"/>
        <v>35400715</v>
      </c>
      <c r="I400" s="8">
        <f t="shared" si="33"/>
        <v>40960488</v>
      </c>
      <c r="J400" s="8">
        <f t="shared" si="33"/>
        <v>46894744</v>
      </c>
      <c r="K400" s="8">
        <f t="shared" si="33"/>
        <v>52863861</v>
      </c>
      <c r="L400" s="8">
        <f t="shared" si="33"/>
        <v>55827452</v>
      </c>
      <c r="M400" s="8">
        <f t="shared" si="33"/>
        <v>58444084</v>
      </c>
      <c r="N400" s="8">
        <f t="shared" si="33"/>
        <v>70884784</v>
      </c>
      <c r="O400" s="8">
        <f t="shared" si="33"/>
        <v>70130977</v>
      </c>
      <c r="P400" s="6"/>
      <c r="Q400" s="9" t="s">
        <v>13</v>
      </c>
    </row>
    <row r="401" spans="1:17" x14ac:dyDescent="0.25">
      <c r="B401" s="8">
        <f t="shared" si="33"/>
        <v>19288386</v>
      </c>
      <c r="C401" s="8">
        <f t="shared" si="33"/>
        <v>20481809</v>
      </c>
      <c r="D401" s="8">
        <f t="shared" si="33"/>
        <v>22201030</v>
      </c>
      <c r="E401" s="8">
        <f t="shared" si="33"/>
        <v>25996782</v>
      </c>
      <c r="F401" s="8">
        <f t="shared" si="33"/>
        <v>27441967</v>
      </c>
      <c r="G401" s="8">
        <f t="shared" si="33"/>
        <v>32033129</v>
      </c>
      <c r="H401" s="8">
        <f t="shared" si="33"/>
        <v>37052348</v>
      </c>
      <c r="I401" s="8">
        <f t="shared" si="33"/>
        <v>42633119</v>
      </c>
      <c r="J401" s="8">
        <f t="shared" si="33"/>
        <v>47326696</v>
      </c>
      <c r="K401" s="8">
        <f t="shared" si="33"/>
        <v>54233117</v>
      </c>
      <c r="L401" s="8">
        <f t="shared" si="33"/>
        <v>56701374</v>
      </c>
      <c r="M401" s="8">
        <f t="shared" si="33"/>
        <v>57852576</v>
      </c>
      <c r="N401" s="8">
        <f t="shared" si="33"/>
        <v>67948508</v>
      </c>
      <c r="O401" s="8" t="str">
        <f t="shared" si="33"/>
        <v/>
      </c>
      <c r="P401" s="6"/>
      <c r="Q401" s="9" t="s">
        <v>14</v>
      </c>
    </row>
    <row r="402" spans="1:17" x14ac:dyDescent="0.25">
      <c r="B402" s="8">
        <f t="shared" ref="B402:M402" si="34">IFERROR(VLOOKUP($B$398,$4:$126,MATCH($Q402&amp;"/"&amp;B$348,$2:$2,0),FALSE),"")</f>
        <v>20686309</v>
      </c>
      <c r="C402" s="8">
        <f t="shared" si="34"/>
        <v>22921574.449999999</v>
      </c>
      <c r="D402" s="8">
        <f t="shared" si="34"/>
        <v>25491667.199999999</v>
      </c>
      <c r="E402" s="8">
        <f t="shared" si="34"/>
        <v>30319446.170000002</v>
      </c>
      <c r="F402" s="8">
        <f t="shared" si="34"/>
        <v>32084561.829999998</v>
      </c>
      <c r="G402" s="8">
        <f t="shared" si="34"/>
        <v>36104341.130000003</v>
      </c>
      <c r="H402" s="8">
        <f t="shared" si="34"/>
        <v>43665526.049999997</v>
      </c>
      <c r="I402" s="8">
        <f t="shared" si="34"/>
        <v>47909804.109999999</v>
      </c>
      <c r="J402" s="8">
        <f t="shared" si="34"/>
        <v>52859473.75</v>
      </c>
      <c r="K402" s="8">
        <f t="shared" si="34"/>
        <v>58975972.789999999</v>
      </c>
      <c r="L402" s="8">
        <f t="shared" si="34"/>
        <v>62065255.299999997</v>
      </c>
      <c r="M402" s="8">
        <f t="shared" si="34"/>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f t="shared" ref="B405:O407" si="35">IFERROR(VLOOKUP($B$404,$4:$126,MATCH($Q405&amp;"/"&amp;B$348,$2:$2,0),FALSE),"")</f>
        <v>8816938</v>
      </c>
      <c r="C405" s="8">
        <f t="shared" si="35"/>
        <v>8985694</v>
      </c>
      <c r="D405" s="8">
        <f t="shared" si="35"/>
        <v>10727666</v>
      </c>
      <c r="E405" s="8">
        <f t="shared" si="35"/>
        <v>12632709</v>
      </c>
      <c r="F405" s="8">
        <f t="shared" si="35"/>
        <v>14467510</v>
      </c>
      <c r="G405" s="8">
        <f t="shared" si="35"/>
        <v>17223851</v>
      </c>
      <c r="H405" s="8">
        <f t="shared" si="35"/>
        <v>17457624</v>
      </c>
      <c r="I405" s="8">
        <f t="shared" si="35"/>
        <v>19837087</v>
      </c>
      <c r="J405" s="8">
        <f t="shared" si="35"/>
        <v>21445580</v>
      </c>
      <c r="K405" s="8">
        <f t="shared" si="35"/>
        <v>23217637</v>
      </c>
      <c r="L405" s="8">
        <f t="shared" si="35"/>
        <v>25326591</v>
      </c>
      <c r="M405" s="8">
        <f t="shared" si="35"/>
        <v>26533057</v>
      </c>
      <c r="N405" s="8">
        <f t="shared" si="35"/>
        <v>27335937</v>
      </c>
      <c r="O405" s="8">
        <f t="shared" si="35"/>
        <v>28466631</v>
      </c>
      <c r="P405" s="6"/>
      <c r="Q405" s="9" t="s">
        <v>12</v>
      </c>
    </row>
    <row r="406" spans="1:17" x14ac:dyDescent="0.25">
      <c r="B406" s="8">
        <f t="shared" si="35"/>
        <v>8489034</v>
      </c>
      <c r="C406" s="8">
        <f t="shared" si="35"/>
        <v>9344428</v>
      </c>
      <c r="D406" s="8">
        <f t="shared" si="35"/>
        <v>10628963</v>
      </c>
      <c r="E406" s="8">
        <f t="shared" si="35"/>
        <v>12645751</v>
      </c>
      <c r="F406" s="8">
        <f t="shared" si="35"/>
        <v>14391581</v>
      </c>
      <c r="G406" s="8">
        <f t="shared" si="35"/>
        <v>14593305</v>
      </c>
      <c r="H406" s="8">
        <f t="shared" si="35"/>
        <v>16502206</v>
      </c>
      <c r="I406" s="8">
        <f t="shared" si="35"/>
        <v>18450757</v>
      </c>
      <c r="J406" s="8">
        <f t="shared" si="35"/>
        <v>20755826</v>
      </c>
      <c r="K406" s="8">
        <f t="shared" si="35"/>
        <v>20392594</v>
      </c>
      <c r="L406" s="8">
        <f t="shared" si="35"/>
        <v>22808335</v>
      </c>
      <c r="M406" s="8">
        <f t="shared" si="35"/>
        <v>23544189</v>
      </c>
      <c r="N406" s="8">
        <f t="shared" si="35"/>
        <v>24283310</v>
      </c>
      <c r="O406" s="8">
        <f t="shared" si="35"/>
        <v>26546483</v>
      </c>
      <c r="P406" s="6"/>
      <c r="Q406" s="9" t="s">
        <v>13</v>
      </c>
    </row>
    <row r="407" spans="1:17" x14ac:dyDescent="0.25">
      <c r="B407" s="8">
        <f t="shared" si="35"/>
        <v>8462054</v>
      </c>
      <c r="C407" s="8">
        <f t="shared" si="35"/>
        <v>9694818</v>
      </c>
      <c r="D407" s="8">
        <f t="shared" si="35"/>
        <v>10829661</v>
      </c>
      <c r="E407" s="8">
        <f t="shared" si="35"/>
        <v>12646257</v>
      </c>
      <c r="F407" s="8">
        <f t="shared" si="35"/>
        <v>13028161</v>
      </c>
      <c r="G407" s="8">
        <f t="shared" si="35"/>
        <v>15345824</v>
      </c>
      <c r="H407" s="8">
        <f t="shared" si="35"/>
        <v>17132877</v>
      </c>
      <c r="I407" s="8">
        <f t="shared" si="35"/>
        <v>19712975</v>
      </c>
      <c r="J407" s="8">
        <f t="shared" si="35"/>
        <v>20888778</v>
      </c>
      <c r="K407" s="8">
        <f t="shared" si="35"/>
        <v>22878419</v>
      </c>
      <c r="L407" s="8">
        <f t="shared" si="35"/>
        <v>22154481</v>
      </c>
      <c r="M407" s="8">
        <f t="shared" si="35"/>
        <v>24007482</v>
      </c>
      <c r="N407" s="8">
        <f t="shared" si="35"/>
        <v>26263104</v>
      </c>
      <c r="O407" s="8" t="str">
        <f t="shared" si="35"/>
        <v/>
      </c>
      <c r="P407" s="6"/>
      <c r="Q407" s="9" t="s">
        <v>14</v>
      </c>
    </row>
    <row r="408" spans="1:17" x14ac:dyDescent="0.25">
      <c r="B408" s="8">
        <f t="shared" ref="B408:M408" si="36">IFERROR(VLOOKUP($B$404,$4:$126,MATCH($Q408&amp;"/"&amp;B$348,$2:$2,0),FALSE),"")</f>
        <v>9663405</v>
      </c>
      <c r="C408" s="8">
        <f t="shared" si="36"/>
        <v>11962367.58</v>
      </c>
      <c r="D408" s="8">
        <f t="shared" si="36"/>
        <v>13307472.880000001</v>
      </c>
      <c r="E408" s="8">
        <f t="shared" si="36"/>
        <v>16295243.65</v>
      </c>
      <c r="F408" s="8">
        <f t="shared" si="36"/>
        <v>16636377.689999999</v>
      </c>
      <c r="G408" s="8">
        <f t="shared" si="36"/>
        <v>19283624.719999999</v>
      </c>
      <c r="H408" s="8">
        <f t="shared" si="36"/>
        <v>22376173.030000001</v>
      </c>
      <c r="I408" s="8">
        <f t="shared" si="36"/>
        <v>23608904.98</v>
      </c>
      <c r="J408" s="8">
        <f t="shared" si="36"/>
        <v>25819147.309999999</v>
      </c>
      <c r="K408" s="8">
        <f t="shared" si="36"/>
        <v>27428799.309999999</v>
      </c>
      <c r="L408" s="8">
        <f t="shared" si="36"/>
        <v>27159531.640000001</v>
      </c>
      <c r="M408" s="8">
        <f t="shared" si="3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25">
      <c r="A409" s="84"/>
      <c r="B409" s="12">
        <f t="shared" ref="B409:M409" si="37">+B408/B$402</f>
        <v>0.46714012635120167</v>
      </c>
      <c r="C409" s="12">
        <f t="shared" si="37"/>
        <v>0.52188245646450349</v>
      </c>
      <c r="D409" s="12">
        <f t="shared" si="37"/>
        <v>0.52203226943116543</v>
      </c>
      <c r="E409" s="12">
        <f t="shared" si="37"/>
        <v>0.53745189007190886</v>
      </c>
      <c r="F409" s="12">
        <f t="shared" si="37"/>
        <v>0.51851659306266429</v>
      </c>
      <c r="G409" s="12">
        <f t="shared" si="37"/>
        <v>0.53410820185212438</v>
      </c>
      <c r="H409" s="12">
        <f t="shared" si="37"/>
        <v>0.51244482900258115</v>
      </c>
      <c r="I409" s="12">
        <f t="shared" si="37"/>
        <v>0.49277815717623064</v>
      </c>
      <c r="J409" s="12">
        <f t="shared" si="37"/>
        <v>0.48844881491087488</v>
      </c>
      <c r="K409" s="12">
        <f t="shared" si="37"/>
        <v>0.46508430488578295</v>
      </c>
      <c r="L409" s="12">
        <f t="shared" si="37"/>
        <v>0.43759638961800906</v>
      </c>
      <c r="M409" s="12">
        <f t="shared" si="37"/>
        <v>0.45264958955951856</v>
      </c>
      <c r="N409" s="12">
        <f>+N408/N$402</f>
        <v>0.4045468635738611</v>
      </c>
      <c r="O409" s="12">
        <f>+O408/O$402</f>
        <v>0.3785272091674981</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f t="shared" ref="B411:O413" si="38">IFERROR(VLOOKUP($B$410,$4:$126,MATCH($Q411&amp;"/"&amp;B$348,$2:$2,0),FALSE),"")</f>
        <v>10341120</v>
      </c>
      <c r="C411" s="8">
        <f t="shared" si="38"/>
        <v>11276560</v>
      </c>
      <c r="D411" s="8">
        <f t="shared" si="38"/>
        <v>12985746</v>
      </c>
      <c r="E411" s="8">
        <f t="shared" si="38"/>
        <v>16447930</v>
      </c>
      <c r="F411" s="8">
        <f t="shared" si="38"/>
        <v>18914133</v>
      </c>
      <c r="G411" s="8">
        <f t="shared" si="38"/>
        <v>21998367</v>
      </c>
      <c r="H411" s="8">
        <f t="shared" si="38"/>
        <v>23508712</v>
      </c>
      <c r="I411" s="8">
        <f t="shared" si="38"/>
        <v>26174498</v>
      </c>
      <c r="J411" s="8">
        <f t="shared" si="38"/>
        <v>27768911</v>
      </c>
      <c r="K411" s="8">
        <f t="shared" si="38"/>
        <v>34079295</v>
      </c>
      <c r="L411" s="8">
        <f t="shared" si="38"/>
        <v>31994046</v>
      </c>
      <c r="M411" s="8">
        <f t="shared" si="38"/>
        <v>31220544</v>
      </c>
      <c r="N411" s="8">
        <f t="shared" si="38"/>
        <v>35917088</v>
      </c>
      <c r="O411" s="8">
        <f t="shared" si="38"/>
        <v>36485297</v>
      </c>
      <c r="P411" s="6"/>
      <c r="Q411" s="9" t="s">
        <v>12</v>
      </c>
    </row>
    <row r="412" spans="1:17" x14ac:dyDescent="0.25">
      <c r="B412" s="8">
        <f t="shared" si="38"/>
        <v>9976676</v>
      </c>
      <c r="C412" s="8">
        <f t="shared" si="38"/>
        <v>11290433</v>
      </c>
      <c r="D412" s="8">
        <f t="shared" si="38"/>
        <v>12713683</v>
      </c>
      <c r="E412" s="8">
        <f t="shared" si="38"/>
        <v>16320347</v>
      </c>
      <c r="F412" s="8">
        <f t="shared" si="38"/>
        <v>18366781</v>
      </c>
      <c r="G412" s="8">
        <f t="shared" si="38"/>
        <v>18508011</v>
      </c>
      <c r="H412" s="8">
        <f t="shared" si="38"/>
        <v>22816811</v>
      </c>
      <c r="I412" s="8">
        <f t="shared" si="38"/>
        <v>24587990</v>
      </c>
      <c r="J412" s="8">
        <f t="shared" si="38"/>
        <v>27402520</v>
      </c>
      <c r="K412" s="8">
        <f t="shared" si="38"/>
        <v>32616126</v>
      </c>
      <c r="L412" s="8">
        <f t="shared" si="38"/>
        <v>31165248</v>
      </c>
      <c r="M412" s="8">
        <f t="shared" si="38"/>
        <v>30317994</v>
      </c>
      <c r="N412" s="8">
        <f t="shared" si="38"/>
        <v>37177755</v>
      </c>
      <c r="O412" s="8">
        <f t="shared" si="38"/>
        <v>32939231</v>
      </c>
      <c r="P412" s="6"/>
      <c r="Q412" s="9" t="s">
        <v>13</v>
      </c>
    </row>
    <row r="413" spans="1:17" x14ac:dyDescent="0.25">
      <c r="B413" s="8">
        <f t="shared" si="38"/>
        <v>10760459</v>
      </c>
      <c r="C413" s="8">
        <f t="shared" si="38"/>
        <v>11738599</v>
      </c>
      <c r="D413" s="8">
        <f t="shared" si="38"/>
        <v>12888481</v>
      </c>
      <c r="E413" s="8">
        <f t="shared" si="38"/>
        <v>16200076</v>
      </c>
      <c r="F413" s="8">
        <f t="shared" si="38"/>
        <v>17141848</v>
      </c>
      <c r="G413" s="8">
        <f t="shared" si="38"/>
        <v>19400986</v>
      </c>
      <c r="H413" s="8">
        <f t="shared" si="38"/>
        <v>24903280</v>
      </c>
      <c r="I413" s="8">
        <f t="shared" si="38"/>
        <v>26849427</v>
      </c>
      <c r="J413" s="8">
        <f t="shared" si="38"/>
        <v>27829949</v>
      </c>
      <c r="K413" s="8">
        <f t="shared" si="38"/>
        <v>34413810</v>
      </c>
      <c r="L413" s="8">
        <f t="shared" si="38"/>
        <v>30701086</v>
      </c>
      <c r="M413" s="8">
        <f t="shared" si="38"/>
        <v>30089713</v>
      </c>
      <c r="N413" s="8">
        <f t="shared" si="38"/>
        <v>36446558</v>
      </c>
      <c r="O413" s="8" t="str">
        <f t="shared" si="38"/>
        <v/>
      </c>
      <c r="P413" s="6"/>
      <c r="Q413" s="9" t="s">
        <v>14</v>
      </c>
    </row>
    <row r="414" spans="1:17" x14ac:dyDescent="0.25">
      <c r="B414" s="8">
        <f t="shared" ref="B414:M414" si="39">IFERROR(VLOOKUP($B$410,$4:$126,MATCH($Q414&amp;"/"&amp;B$348,$2:$2,0),FALSE),"")</f>
        <v>12010618</v>
      </c>
      <c r="C414" s="8">
        <f t="shared" si="39"/>
        <v>13860233.91</v>
      </c>
      <c r="D414" s="8">
        <f t="shared" si="39"/>
        <v>15948851.01</v>
      </c>
      <c r="E414" s="8">
        <f t="shared" si="39"/>
        <v>20248575.780000001</v>
      </c>
      <c r="F414" s="8">
        <f t="shared" si="39"/>
        <v>21001235.050000001</v>
      </c>
      <c r="G414" s="8">
        <f t="shared" si="39"/>
        <v>24539981.66</v>
      </c>
      <c r="H414" s="8">
        <f t="shared" si="39"/>
        <v>27975485.829999998</v>
      </c>
      <c r="I414" s="8">
        <f t="shared" si="39"/>
        <v>28683831.34</v>
      </c>
      <c r="J414" s="8">
        <f t="shared" si="39"/>
        <v>33704437.829999998</v>
      </c>
      <c r="K414" s="8">
        <f t="shared" si="39"/>
        <v>37117599.68</v>
      </c>
      <c r="L414" s="8">
        <f t="shared" si="39"/>
        <v>34094131.5</v>
      </c>
      <c r="M414" s="8">
        <f t="shared" si="3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25">
      <c r="B415" s="12">
        <f t="shared" ref="B415:M415" si="40">+B414/B$402</f>
        <v>0.58060710588824715</v>
      </c>
      <c r="C415" s="12">
        <f t="shared" si="40"/>
        <v>0.60468070988029365</v>
      </c>
      <c r="D415" s="12">
        <f t="shared" si="40"/>
        <v>0.62564958521033887</v>
      </c>
      <c r="E415" s="12">
        <f t="shared" si="40"/>
        <v>0.66784121538589436</v>
      </c>
      <c r="F415" s="12">
        <f t="shared" si="40"/>
        <v>0.65455888602359646</v>
      </c>
      <c r="G415" s="12">
        <f t="shared" si="40"/>
        <v>0.67969614987958094</v>
      </c>
      <c r="H415" s="12">
        <f t="shared" si="40"/>
        <v>0.64067671595130138</v>
      </c>
      <c r="I415" s="12">
        <f t="shared" si="40"/>
        <v>0.59870483448737277</v>
      </c>
      <c r="J415" s="12">
        <f t="shared" si="40"/>
        <v>0.6376234086136735</v>
      </c>
      <c r="K415" s="12">
        <f t="shared" si="40"/>
        <v>0.62936816340727963</v>
      </c>
      <c r="L415" s="12">
        <f t="shared" si="40"/>
        <v>0.54932717726209046</v>
      </c>
      <c r="M415" s="12">
        <f t="shared" si="40"/>
        <v>0.52280617584803979</v>
      </c>
      <c r="N415" s="12">
        <f>+N414/N$402</f>
        <v>0.54778406387176193</v>
      </c>
      <c r="O415" s="12">
        <f>+O414/O$402</f>
        <v>0.46968162157501386</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f t="shared" ref="B417:O419" si="41">IFERROR(VLOOKUP($B$416,$4:$126,MATCH($Q417&amp;"/"&amp;B$348,$2:$2,0),FALSE),"")</f>
        <v>27979981</v>
      </c>
      <c r="C417" s="8">
        <f t="shared" si="41"/>
        <v>1103714</v>
      </c>
      <c r="D417" s="8">
        <f t="shared" si="41"/>
        <v>837278</v>
      </c>
      <c r="E417" s="8">
        <f t="shared" si="41"/>
        <v>2098141</v>
      </c>
      <c r="F417" s="8">
        <f t="shared" si="41"/>
        <v>2157298</v>
      </c>
      <c r="G417" s="8">
        <f t="shared" si="41"/>
        <v>2159380</v>
      </c>
      <c r="H417" s="8">
        <f t="shared" si="41"/>
        <v>3228090</v>
      </c>
      <c r="I417" s="8">
        <f t="shared" si="41"/>
        <v>3250314</v>
      </c>
      <c r="J417" s="8">
        <f t="shared" si="41"/>
        <v>3317012</v>
      </c>
      <c r="K417" s="8">
        <f t="shared" si="41"/>
        <v>7539080</v>
      </c>
      <c r="L417" s="8">
        <f t="shared" si="41"/>
        <v>2627731</v>
      </c>
      <c r="M417" s="8">
        <f t="shared" si="41"/>
        <v>680219</v>
      </c>
      <c r="N417" s="8">
        <f t="shared" si="41"/>
        <v>4277752</v>
      </c>
      <c r="O417" s="8">
        <f t="shared" si="41"/>
        <v>2689892</v>
      </c>
      <c r="P417" s="6"/>
      <c r="Q417" s="9" t="s">
        <v>12</v>
      </c>
    </row>
    <row r="418" spans="2:17" x14ac:dyDescent="0.25">
      <c r="B418" s="8">
        <f t="shared" si="41"/>
        <v>224121</v>
      </c>
      <c r="C418" s="8">
        <f t="shared" si="41"/>
        <v>1159765</v>
      </c>
      <c r="D418" s="8">
        <f t="shared" si="41"/>
        <v>895403</v>
      </c>
      <c r="E418" s="8">
        <f t="shared" si="41"/>
        <v>2192680</v>
      </c>
      <c r="F418" s="8">
        <f t="shared" si="41"/>
        <v>2274089</v>
      </c>
      <c r="G418" s="8">
        <f t="shared" si="41"/>
        <v>2104319</v>
      </c>
      <c r="H418" s="8">
        <f t="shared" si="41"/>
        <v>4183334</v>
      </c>
      <c r="I418" s="8">
        <f t="shared" si="41"/>
        <v>3854013</v>
      </c>
      <c r="J418" s="8">
        <f t="shared" si="41"/>
        <v>4439019</v>
      </c>
      <c r="K418" s="8">
        <f t="shared" si="41"/>
        <v>9517503</v>
      </c>
      <c r="L418" s="8">
        <f t="shared" si="41"/>
        <v>5504730</v>
      </c>
      <c r="M418" s="8">
        <f t="shared" si="41"/>
        <v>3696328</v>
      </c>
      <c r="N418" s="8">
        <f t="shared" si="41"/>
        <v>9911195</v>
      </c>
      <c r="O418" s="8">
        <f t="shared" si="41"/>
        <v>2634327</v>
      </c>
      <c r="P418" s="6"/>
      <c r="Q418" s="9" t="s">
        <v>13</v>
      </c>
    </row>
    <row r="419" spans="2:17" x14ac:dyDescent="0.25">
      <c r="B419" s="8">
        <f t="shared" si="41"/>
        <v>1223302</v>
      </c>
      <c r="C419" s="8">
        <f t="shared" si="41"/>
        <v>1110629</v>
      </c>
      <c r="D419" s="8">
        <f t="shared" si="41"/>
        <v>854631</v>
      </c>
      <c r="E419" s="8">
        <f t="shared" si="41"/>
        <v>2161485</v>
      </c>
      <c r="F419" s="8">
        <f t="shared" si="41"/>
        <v>2199970</v>
      </c>
      <c r="G419" s="8">
        <f t="shared" si="41"/>
        <v>2126945</v>
      </c>
      <c r="H419" s="8">
        <f t="shared" si="41"/>
        <v>5663426</v>
      </c>
      <c r="I419" s="8">
        <f t="shared" si="41"/>
        <v>4822753</v>
      </c>
      <c r="J419" s="8">
        <f t="shared" si="41"/>
        <v>4698018</v>
      </c>
      <c r="K419" s="8">
        <f t="shared" si="41"/>
        <v>8745092</v>
      </c>
      <c r="L419" s="8">
        <f t="shared" si="41"/>
        <v>5429345</v>
      </c>
      <c r="M419" s="8">
        <f t="shared" si="41"/>
        <v>3028485</v>
      </c>
      <c r="N419" s="8">
        <f t="shared" si="41"/>
        <v>6715280</v>
      </c>
      <c r="O419" s="8" t="str">
        <f t="shared" si="41"/>
        <v/>
      </c>
      <c r="P419" s="6"/>
      <c r="Q419" s="9" t="s">
        <v>14</v>
      </c>
    </row>
    <row r="420" spans="2:17" x14ac:dyDescent="0.25">
      <c r="B420" s="8">
        <f t="shared" ref="B420:M420" si="42">IFERROR(VLOOKUP($B$416,$4:$126,MATCH($Q420&amp;"/"&amp;B$348,$2:$2,0),FALSE),"")</f>
        <v>1284633</v>
      </c>
      <c r="C420" s="8">
        <f t="shared" si="42"/>
        <v>884859.04</v>
      </c>
      <c r="D420" s="8">
        <f t="shared" si="42"/>
        <v>1276119.27</v>
      </c>
      <c r="E420" s="8">
        <f t="shared" si="42"/>
        <v>2132904.44</v>
      </c>
      <c r="F420" s="8">
        <f t="shared" si="42"/>
        <v>2187977.3199999998</v>
      </c>
      <c r="G420" s="8">
        <f t="shared" si="42"/>
        <v>3166649</v>
      </c>
      <c r="H420" s="8">
        <f t="shared" si="42"/>
        <v>3226390.37</v>
      </c>
      <c r="I420" s="8">
        <f t="shared" si="42"/>
        <v>2614115.0299999998</v>
      </c>
      <c r="J420" s="8">
        <f t="shared" si="42"/>
        <v>5422571.54</v>
      </c>
      <c r="K420" s="8">
        <f t="shared" si="42"/>
        <v>6332018.7400000002</v>
      </c>
      <c r="L420" s="8">
        <f t="shared" si="42"/>
        <v>3582583.74</v>
      </c>
      <c r="M420" s="8">
        <f t="shared" si="42"/>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25">
      <c r="B421" s="12">
        <f t="shared" ref="B421:M421" si="43">+B420/B$402</f>
        <v>6.2100638639788278E-2</v>
      </c>
      <c r="C421" s="12">
        <f t="shared" si="43"/>
        <v>3.8603763538590609E-2</v>
      </c>
      <c r="D421" s="12">
        <f t="shared" si="43"/>
        <v>5.0060251453463198E-2</v>
      </c>
      <c r="E421" s="12">
        <f t="shared" si="43"/>
        <v>7.0347737489691739E-2</v>
      </c>
      <c r="F421" s="12">
        <f t="shared" si="43"/>
        <v>6.8194084481907349E-2</v>
      </c>
      <c r="G421" s="12">
        <f t="shared" si="43"/>
        <v>8.7708261690690487E-2</v>
      </c>
      <c r="H421" s="12">
        <f t="shared" si="43"/>
        <v>7.3888732413427555E-2</v>
      </c>
      <c r="I421" s="12">
        <f t="shared" si="43"/>
        <v>5.4563258576429186E-2</v>
      </c>
      <c r="J421" s="12">
        <f t="shared" si="43"/>
        <v>0.1025846675214015</v>
      </c>
      <c r="K421" s="12">
        <f t="shared" si="43"/>
        <v>0.10736607537694844</v>
      </c>
      <c r="L421" s="12">
        <f t="shared" si="43"/>
        <v>5.7722855125353856E-2</v>
      </c>
      <c r="M421" s="12">
        <f t="shared" si="43"/>
        <v>1.3451746824115152E-2</v>
      </c>
      <c r="N421" s="12">
        <f>+N420/N$402</f>
        <v>8.8512468623524118E-2</v>
      </c>
      <c r="O421" s="12">
        <f>+O420/O$402</f>
        <v>3.7562958804922969E-2</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f t="shared" ref="B423:O425" si="44">IFERROR(VLOOKUP($B$422,$4:$126,MATCH($Q423&amp;"/"&amp;B$348,$2:$2,0),FALSE),"")</f>
        <v>0</v>
      </c>
      <c r="C423" s="8">
        <f t="shared" si="44"/>
        <v>0</v>
      </c>
      <c r="D423" s="8">
        <f t="shared" si="44"/>
        <v>0</v>
      </c>
      <c r="E423" s="8">
        <f t="shared" si="44"/>
        <v>0</v>
      </c>
      <c r="F423" s="8">
        <f t="shared" si="44"/>
        <v>0</v>
      </c>
      <c r="G423" s="8">
        <f t="shared" si="44"/>
        <v>0</v>
      </c>
      <c r="H423" s="8">
        <f t="shared" si="44"/>
        <v>0</v>
      </c>
      <c r="I423" s="8">
        <f t="shared" si="44"/>
        <v>2000000</v>
      </c>
      <c r="J423" s="8">
        <f t="shared" si="44"/>
        <v>4000000</v>
      </c>
      <c r="K423" s="8">
        <f t="shared" si="44"/>
        <v>2023765</v>
      </c>
      <c r="L423" s="8">
        <f t="shared" si="44"/>
        <v>5016517</v>
      </c>
      <c r="M423" s="8">
        <f t="shared" si="44"/>
        <v>7001321</v>
      </c>
      <c r="N423" s="8">
        <f t="shared" si="44"/>
        <v>11852020</v>
      </c>
      <c r="O423" s="8">
        <f t="shared" si="44"/>
        <v>5001865</v>
      </c>
      <c r="P423" s="6"/>
      <c r="Q423" s="9" t="s">
        <v>12</v>
      </c>
    </row>
    <row r="424" spans="2:17" x14ac:dyDescent="0.25">
      <c r="B424" s="8">
        <f t="shared" si="44"/>
        <v>0</v>
      </c>
      <c r="C424" s="8">
        <f t="shared" si="44"/>
        <v>0</v>
      </c>
      <c r="D424" s="8">
        <f t="shared" si="44"/>
        <v>0</v>
      </c>
      <c r="E424" s="8">
        <f t="shared" si="44"/>
        <v>0</v>
      </c>
      <c r="F424" s="8">
        <f t="shared" si="44"/>
        <v>0</v>
      </c>
      <c r="G424" s="8">
        <f t="shared" si="44"/>
        <v>0</v>
      </c>
      <c r="H424" s="8">
        <f t="shared" si="44"/>
        <v>0</v>
      </c>
      <c r="I424" s="8">
        <f t="shared" si="44"/>
        <v>2000000</v>
      </c>
      <c r="J424" s="8">
        <f t="shared" si="44"/>
        <v>4000000</v>
      </c>
      <c r="K424" s="8">
        <f t="shared" si="44"/>
        <v>2021981</v>
      </c>
      <c r="L424" s="8">
        <f t="shared" si="44"/>
        <v>5000841</v>
      </c>
      <c r="M424" s="8">
        <f t="shared" si="44"/>
        <v>7001121</v>
      </c>
      <c r="N424" s="8">
        <f t="shared" si="44"/>
        <v>11644585</v>
      </c>
      <c r="O424" s="8">
        <f t="shared" si="44"/>
        <v>5001572</v>
      </c>
      <c r="P424" s="6"/>
      <c r="Q424" s="9" t="s">
        <v>13</v>
      </c>
    </row>
    <row r="425" spans="2:17" x14ac:dyDescent="0.25">
      <c r="B425" s="8">
        <f t="shared" si="44"/>
        <v>0</v>
      </c>
      <c r="C425" s="8">
        <f t="shared" si="44"/>
        <v>0</v>
      </c>
      <c r="D425" s="8">
        <f t="shared" si="44"/>
        <v>0</v>
      </c>
      <c r="E425" s="8">
        <f t="shared" si="44"/>
        <v>0</v>
      </c>
      <c r="F425" s="8">
        <f t="shared" si="44"/>
        <v>0</v>
      </c>
      <c r="G425" s="8">
        <f t="shared" si="44"/>
        <v>0</v>
      </c>
      <c r="H425" s="8">
        <f t="shared" si="44"/>
        <v>0</v>
      </c>
      <c r="I425" s="8">
        <f t="shared" si="44"/>
        <v>2000000</v>
      </c>
      <c r="J425" s="8">
        <f t="shared" si="44"/>
        <v>4000000</v>
      </c>
      <c r="K425" s="8">
        <f t="shared" si="44"/>
        <v>2020261</v>
      </c>
      <c r="L425" s="8">
        <f t="shared" si="44"/>
        <v>7001158</v>
      </c>
      <c r="M425" s="8">
        <f t="shared" si="44"/>
        <v>7000926</v>
      </c>
      <c r="N425" s="8">
        <f t="shared" si="44"/>
        <v>9644022</v>
      </c>
      <c r="O425" s="8" t="str">
        <f t="shared" si="44"/>
        <v/>
      </c>
      <c r="P425" s="6"/>
      <c r="Q425" s="9" t="s">
        <v>14</v>
      </c>
    </row>
    <row r="426" spans="2:17" x14ac:dyDescent="0.25">
      <c r="B426" s="8">
        <f t="shared" ref="B426:M426" si="45">IFERROR(VLOOKUP($B$422,$4:$126,MATCH($Q426&amp;"/"&amp;B$348,$2:$2,0),FALSE),"")</f>
        <v>0</v>
      </c>
      <c r="C426" s="8">
        <f t="shared" si="45"/>
        <v>0</v>
      </c>
      <c r="D426" s="8">
        <f t="shared" si="45"/>
        <v>0</v>
      </c>
      <c r="E426" s="8">
        <f t="shared" si="45"/>
        <v>0</v>
      </c>
      <c r="F426" s="8">
        <f t="shared" si="45"/>
        <v>0</v>
      </c>
      <c r="G426" s="8">
        <f t="shared" si="45"/>
        <v>0</v>
      </c>
      <c r="H426" s="8">
        <f t="shared" si="45"/>
        <v>2000000</v>
      </c>
      <c r="I426" s="8">
        <f t="shared" si="45"/>
        <v>4000000</v>
      </c>
      <c r="J426" s="8">
        <f t="shared" si="45"/>
        <v>2000000</v>
      </c>
      <c r="K426" s="8">
        <f t="shared" si="45"/>
        <v>2018569.31</v>
      </c>
      <c r="L426" s="8">
        <f t="shared" si="45"/>
        <v>7002261.0099999998</v>
      </c>
      <c r="M426" s="8">
        <f t="shared" si="45"/>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25">
      <c r="B427" s="12">
        <f t="shared" ref="B427:M427" si="46">+B426/B$402</f>
        <v>0</v>
      </c>
      <c r="C427" s="12">
        <f t="shared" si="46"/>
        <v>0</v>
      </c>
      <c r="D427" s="12">
        <f t="shared" si="46"/>
        <v>0</v>
      </c>
      <c r="E427" s="12">
        <f t="shared" si="46"/>
        <v>0</v>
      </c>
      <c r="F427" s="12">
        <f t="shared" si="46"/>
        <v>0</v>
      </c>
      <c r="G427" s="12">
        <f t="shared" si="46"/>
        <v>0</v>
      </c>
      <c r="H427" s="12">
        <f t="shared" si="46"/>
        <v>4.5802723130138501E-2</v>
      </c>
      <c r="I427" s="12">
        <f t="shared" si="46"/>
        <v>8.349021821955431E-2</v>
      </c>
      <c r="J427" s="12">
        <f t="shared" si="46"/>
        <v>3.7836169339464903E-2</v>
      </c>
      <c r="K427" s="12">
        <f t="shared" si="46"/>
        <v>3.4226977775977774E-2</v>
      </c>
      <c r="L427" s="12">
        <f t="shared" si="46"/>
        <v>0.11282094911482625</v>
      </c>
      <c r="M427" s="12">
        <f t="shared" si="46"/>
        <v>0.11179211770175496</v>
      </c>
      <c r="N427" s="12">
        <f>+N426/N$402</f>
        <v>0.12998344273528681</v>
      </c>
      <c r="O427" s="12">
        <f>+O426/O$402</f>
        <v>7.1317586235822725E-2</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f t="shared" ref="B429:O431" si="47">IFERROR(VLOOKUP($B$428,$4:$126,MATCH($Q429&amp;"/"&amp;B$348,$2:$2,0),FALSE),"")</f>
        <v>27979981</v>
      </c>
      <c r="C429" s="8">
        <f t="shared" si="47"/>
        <v>1103714</v>
      </c>
      <c r="D429" s="8">
        <f t="shared" si="47"/>
        <v>837278</v>
      </c>
      <c r="E429" s="8">
        <f t="shared" si="47"/>
        <v>2098141</v>
      </c>
      <c r="F429" s="8">
        <f t="shared" si="47"/>
        <v>2157298</v>
      </c>
      <c r="G429" s="8">
        <f t="shared" si="47"/>
        <v>2159380</v>
      </c>
      <c r="H429" s="8">
        <f t="shared" si="47"/>
        <v>3228090</v>
      </c>
      <c r="I429" s="8">
        <f t="shared" si="47"/>
        <v>5250314</v>
      </c>
      <c r="J429" s="8">
        <f t="shared" si="47"/>
        <v>7317012</v>
      </c>
      <c r="K429" s="8">
        <f t="shared" si="47"/>
        <v>9562845</v>
      </c>
      <c r="L429" s="8">
        <f t="shared" si="47"/>
        <v>7644248</v>
      </c>
      <c r="M429" s="8">
        <f t="shared" si="47"/>
        <v>7681540</v>
      </c>
      <c r="N429" s="8">
        <f t="shared" si="47"/>
        <v>16129772</v>
      </c>
      <c r="O429" s="8">
        <f t="shared" si="47"/>
        <v>7691757</v>
      </c>
      <c r="P429" s="6"/>
      <c r="Q429" s="9" t="s">
        <v>12</v>
      </c>
    </row>
    <row r="430" spans="2:17" x14ac:dyDescent="0.25">
      <c r="B430" s="8">
        <f t="shared" si="47"/>
        <v>224121</v>
      </c>
      <c r="C430" s="8">
        <f t="shared" si="47"/>
        <v>1159765</v>
      </c>
      <c r="D430" s="8">
        <f t="shared" si="47"/>
        <v>895403</v>
      </c>
      <c r="E430" s="8">
        <f t="shared" si="47"/>
        <v>2192680</v>
      </c>
      <c r="F430" s="8">
        <f t="shared" si="47"/>
        <v>2274089</v>
      </c>
      <c r="G430" s="8">
        <f t="shared" si="47"/>
        <v>2104319</v>
      </c>
      <c r="H430" s="8">
        <f t="shared" si="47"/>
        <v>4183334</v>
      </c>
      <c r="I430" s="8">
        <f t="shared" si="47"/>
        <v>5854013</v>
      </c>
      <c r="J430" s="8">
        <f t="shared" si="47"/>
        <v>8439019</v>
      </c>
      <c r="K430" s="8">
        <f t="shared" si="47"/>
        <v>11539484</v>
      </c>
      <c r="L430" s="8">
        <f t="shared" si="47"/>
        <v>10505571</v>
      </c>
      <c r="M430" s="8">
        <f t="shared" si="47"/>
        <v>10697449</v>
      </c>
      <c r="N430" s="8">
        <f t="shared" si="47"/>
        <v>21555780</v>
      </c>
      <c r="O430" s="8">
        <f t="shared" si="47"/>
        <v>7635899</v>
      </c>
      <c r="P430" s="6"/>
      <c r="Q430" s="9" t="s">
        <v>13</v>
      </c>
    </row>
    <row r="431" spans="2:17" x14ac:dyDescent="0.25">
      <c r="B431" s="8">
        <f t="shared" si="47"/>
        <v>1223302</v>
      </c>
      <c r="C431" s="8">
        <f t="shared" si="47"/>
        <v>1110629</v>
      </c>
      <c r="D431" s="8">
        <f t="shared" si="47"/>
        <v>854631</v>
      </c>
      <c r="E431" s="8">
        <f t="shared" si="47"/>
        <v>2161485</v>
      </c>
      <c r="F431" s="8">
        <f t="shared" si="47"/>
        <v>2199970</v>
      </c>
      <c r="G431" s="8">
        <f t="shared" si="47"/>
        <v>2126945</v>
      </c>
      <c r="H431" s="8">
        <f t="shared" si="47"/>
        <v>5663426</v>
      </c>
      <c r="I431" s="8">
        <f t="shared" si="47"/>
        <v>6822753</v>
      </c>
      <c r="J431" s="8">
        <f t="shared" si="47"/>
        <v>8698018</v>
      </c>
      <c r="K431" s="8">
        <f t="shared" si="47"/>
        <v>10765353</v>
      </c>
      <c r="L431" s="8">
        <f t="shared" si="47"/>
        <v>12430503</v>
      </c>
      <c r="M431" s="8">
        <f t="shared" si="47"/>
        <v>10029411</v>
      </c>
      <c r="N431" s="8">
        <f t="shared" si="47"/>
        <v>16359302</v>
      </c>
      <c r="O431" s="8" t="str">
        <f t="shared" si="47"/>
        <v/>
      </c>
      <c r="P431" s="6"/>
      <c r="Q431" s="9" t="s">
        <v>14</v>
      </c>
    </row>
    <row r="432" spans="2:17" x14ac:dyDescent="0.25">
      <c r="B432" s="8">
        <f t="shared" ref="B432:M432" si="48">IFERROR(VLOOKUP($B$428,$4:$126,MATCH($Q432&amp;"/"&amp;B$348,$2:$2,0),FALSE),"")</f>
        <v>1284633</v>
      </c>
      <c r="C432" s="8">
        <f t="shared" si="48"/>
        <v>884859.04</v>
      </c>
      <c r="D432" s="8">
        <f t="shared" si="48"/>
        <v>1276119.27</v>
      </c>
      <c r="E432" s="8">
        <f t="shared" si="48"/>
        <v>2132904.44</v>
      </c>
      <c r="F432" s="8">
        <f t="shared" si="48"/>
        <v>2187977.3199999998</v>
      </c>
      <c r="G432" s="8">
        <f t="shared" si="48"/>
        <v>3166649</v>
      </c>
      <c r="H432" s="8">
        <f t="shared" si="48"/>
        <v>5226390.37</v>
      </c>
      <c r="I432" s="8">
        <f t="shared" si="48"/>
        <v>6614115.0299999993</v>
      </c>
      <c r="J432" s="8">
        <f t="shared" si="48"/>
        <v>7422571.54</v>
      </c>
      <c r="K432" s="8">
        <f t="shared" si="48"/>
        <v>8350588.0500000007</v>
      </c>
      <c r="L432" s="8">
        <f t="shared" si="48"/>
        <v>10584844.75</v>
      </c>
      <c r="M432" s="8">
        <f t="shared" si="48"/>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25">
      <c r="A433" s="86"/>
      <c r="B433" s="13">
        <f t="shared" ref="B433:O433" si="49">+B432/B$457</f>
        <v>0.1506366362668965</v>
      </c>
      <c r="C433" s="13">
        <f t="shared" si="49"/>
        <v>0.10129971512924472</v>
      </c>
      <c r="D433" s="13">
        <f t="shared" si="49"/>
        <v>0.13907000407041437</v>
      </c>
      <c r="E433" s="13">
        <f t="shared" si="49"/>
        <v>0.22032930929116981</v>
      </c>
      <c r="F433" s="13">
        <f t="shared" si="49"/>
        <v>0.20531690470526126</v>
      </c>
      <c r="G433" s="13">
        <f t="shared" si="49"/>
        <v>0.28731827229222734</v>
      </c>
      <c r="H433" s="13">
        <f t="shared" si="49"/>
        <v>0.40873601819773941</v>
      </c>
      <c r="I433" s="13">
        <f t="shared" si="49"/>
        <v>0.46555473955144394</v>
      </c>
      <c r="J433" s="13">
        <f t="shared" si="49"/>
        <v>0.47212998134119588</v>
      </c>
      <c r="K433" s="13">
        <f t="shared" si="49"/>
        <v>0.47573797895668662</v>
      </c>
      <c r="L433" s="13">
        <f t="shared" si="49"/>
        <v>0.56515682210053086</v>
      </c>
      <c r="M433" s="13">
        <f t="shared" si="49"/>
        <v>0.38756242007618136</v>
      </c>
      <c r="N433" s="13">
        <f t="shared" si="49"/>
        <v>0.72737335582294693</v>
      </c>
      <c r="O433" s="13">
        <f t="shared" si="49"/>
        <v>0.34128161433165755</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f t="shared" ref="B435:O437" si="50">IFERROR(VLOOKUP($B$434,$4:$126,MATCH($Q435&amp;"/"&amp;B$348,$2:$2,0),FALSE),"")</f>
        <v>137730</v>
      </c>
      <c r="C435" s="8">
        <f t="shared" si="50"/>
        <v>150793</v>
      </c>
      <c r="D435" s="8">
        <f t="shared" si="50"/>
        <v>325555</v>
      </c>
      <c r="E435" s="8">
        <f t="shared" si="50"/>
        <v>375910</v>
      </c>
      <c r="F435" s="8">
        <f t="shared" si="50"/>
        <v>389778</v>
      </c>
      <c r="G435" s="8">
        <f t="shared" si="50"/>
        <v>428527</v>
      </c>
      <c r="H435" s="8">
        <f t="shared" si="50"/>
        <v>615807</v>
      </c>
      <c r="I435" s="8">
        <f t="shared" si="50"/>
        <v>2896296</v>
      </c>
      <c r="J435" s="8">
        <f t="shared" si="50"/>
        <v>5037153</v>
      </c>
      <c r="K435" s="8">
        <f t="shared" si="50"/>
        <v>3651350</v>
      </c>
      <c r="L435" s="8">
        <f t="shared" si="50"/>
        <v>6635147</v>
      </c>
      <c r="M435" s="8">
        <f t="shared" si="50"/>
        <v>8733751</v>
      </c>
      <c r="N435" s="8">
        <f t="shared" si="50"/>
        <v>12887853</v>
      </c>
      <c r="O435" s="8">
        <f t="shared" si="50"/>
        <v>14141460</v>
      </c>
      <c r="P435" s="6"/>
      <c r="Q435" s="9" t="s">
        <v>12</v>
      </c>
    </row>
    <row r="436" spans="1:17" x14ac:dyDescent="0.25">
      <c r="B436" s="8">
        <f t="shared" si="50"/>
        <v>141258</v>
      </c>
      <c r="C436" s="8">
        <f t="shared" si="50"/>
        <v>157330</v>
      </c>
      <c r="D436" s="8">
        <f t="shared" si="50"/>
        <v>310240</v>
      </c>
      <c r="E436" s="8">
        <f t="shared" si="50"/>
        <v>376632</v>
      </c>
      <c r="F436" s="8">
        <f t="shared" si="50"/>
        <v>389121</v>
      </c>
      <c r="G436" s="8">
        <f t="shared" si="50"/>
        <v>430871</v>
      </c>
      <c r="H436" s="8">
        <f t="shared" si="50"/>
        <v>679515</v>
      </c>
      <c r="I436" s="8">
        <f t="shared" si="50"/>
        <v>2893828</v>
      </c>
      <c r="J436" s="8">
        <f t="shared" si="50"/>
        <v>5058759</v>
      </c>
      <c r="K436" s="8">
        <f t="shared" si="50"/>
        <v>3710086</v>
      </c>
      <c r="L436" s="8">
        <f t="shared" si="50"/>
        <v>6646479</v>
      </c>
      <c r="M436" s="8">
        <f t="shared" si="50"/>
        <v>8861261</v>
      </c>
      <c r="N436" s="8">
        <f t="shared" si="50"/>
        <v>12702076</v>
      </c>
      <c r="O436" s="8">
        <f t="shared" si="50"/>
        <v>14334975</v>
      </c>
      <c r="P436" s="6"/>
      <c r="Q436" s="9" t="s">
        <v>13</v>
      </c>
    </row>
    <row r="437" spans="1:17" x14ac:dyDescent="0.25">
      <c r="B437" s="8">
        <f t="shared" si="50"/>
        <v>144402</v>
      </c>
      <c r="C437" s="8">
        <f t="shared" si="50"/>
        <v>323100</v>
      </c>
      <c r="D437" s="8">
        <f t="shared" si="50"/>
        <v>310319</v>
      </c>
      <c r="E437" s="8">
        <f t="shared" si="50"/>
        <v>373880</v>
      </c>
      <c r="F437" s="8">
        <f t="shared" si="50"/>
        <v>387009</v>
      </c>
      <c r="G437" s="8">
        <f t="shared" si="50"/>
        <v>514998</v>
      </c>
      <c r="H437" s="8">
        <f t="shared" si="50"/>
        <v>842126</v>
      </c>
      <c r="I437" s="8">
        <f t="shared" si="50"/>
        <v>2975780</v>
      </c>
      <c r="J437" s="8">
        <f t="shared" si="50"/>
        <v>5390294</v>
      </c>
      <c r="K437" s="8">
        <f t="shared" si="50"/>
        <v>3705289</v>
      </c>
      <c r="L437" s="8">
        <f t="shared" si="50"/>
        <v>8667052</v>
      </c>
      <c r="M437" s="8">
        <f t="shared" si="50"/>
        <v>8995334</v>
      </c>
      <c r="N437" s="8">
        <f t="shared" si="50"/>
        <v>10722737</v>
      </c>
      <c r="O437" s="8" t="str">
        <f t="shared" si="50"/>
        <v/>
      </c>
      <c r="P437" s="6"/>
      <c r="Q437" s="9" t="s">
        <v>14</v>
      </c>
    </row>
    <row r="438" spans="1:17" x14ac:dyDescent="0.25">
      <c r="B438" s="8">
        <f t="shared" ref="B438:M438" si="51">IFERROR(VLOOKUP($B$434,$4:$126,MATCH($Q438&amp;"/"&amp;B$348,$2:$2,0),FALSE),"")</f>
        <v>147666</v>
      </c>
      <c r="C438" s="8">
        <f t="shared" si="51"/>
        <v>326281.02</v>
      </c>
      <c r="D438" s="8">
        <f t="shared" si="51"/>
        <v>366723.34</v>
      </c>
      <c r="E438" s="8">
        <f t="shared" si="51"/>
        <v>390340.6</v>
      </c>
      <c r="F438" s="8">
        <f t="shared" si="51"/>
        <v>426740.45</v>
      </c>
      <c r="G438" s="8">
        <f t="shared" si="51"/>
        <v>542961.56999999995</v>
      </c>
      <c r="H438" s="8">
        <f t="shared" si="51"/>
        <v>2903326.7</v>
      </c>
      <c r="I438" s="8">
        <f t="shared" si="51"/>
        <v>5019018.21</v>
      </c>
      <c r="J438" s="8">
        <f t="shared" si="51"/>
        <v>3413393.03</v>
      </c>
      <c r="K438" s="8">
        <f t="shared" si="51"/>
        <v>3847567.16</v>
      </c>
      <c r="L438" s="8">
        <f t="shared" si="51"/>
        <v>8714497.5500000007</v>
      </c>
      <c r="M438" s="8">
        <f t="shared" si="51"/>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25">
      <c r="B439" s="12">
        <f t="shared" ref="B439:M439" si="52">+B438/B$402</f>
        <v>7.1383444963526357E-3</v>
      </c>
      <c r="C439" s="12">
        <f t="shared" si="52"/>
        <v>1.4234668770757151E-2</v>
      </c>
      <c r="D439" s="12">
        <f t="shared" si="52"/>
        <v>1.4386008460050821E-2</v>
      </c>
      <c r="E439" s="12">
        <f t="shared" si="52"/>
        <v>1.2874265506413766E-2</v>
      </c>
      <c r="F439" s="12">
        <f t="shared" si="52"/>
        <v>1.3300491752422353E-2</v>
      </c>
      <c r="G439" s="12">
        <f t="shared" si="52"/>
        <v>1.5038678258799176E-2</v>
      </c>
      <c r="H439" s="12">
        <f t="shared" si="52"/>
        <v>6.6490134498219347E-2</v>
      </c>
      <c r="I439" s="12">
        <f t="shared" si="52"/>
        <v>0.10475973140020421</v>
      </c>
      <c r="J439" s="12">
        <f t="shared" si="52"/>
        <v>6.4574858352614603E-2</v>
      </c>
      <c r="K439" s="12">
        <f t="shared" si="52"/>
        <v>6.5239570930017726E-2</v>
      </c>
      <c r="L439" s="12">
        <f t="shared" si="52"/>
        <v>0.14040863133289974</v>
      </c>
      <c r="M439" s="12">
        <f t="shared" si="52"/>
        <v>0.14619233586608102</v>
      </c>
      <c r="N439" s="12">
        <f>+N438/N$402</f>
        <v>0.14545862458901057</v>
      </c>
      <c r="O439" s="12">
        <f>+O438/O$402</f>
        <v>0.20440289887876509</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f t="shared" ref="B441:O443" si="53">IFERROR(VLOOKUP($B$440,$4:$126,MATCH($Q441&amp;"/"&amp;B$348,$2:$2,0),FALSE),"")</f>
        <v>10478850</v>
      </c>
      <c r="C441" s="8">
        <f t="shared" si="53"/>
        <v>11427353</v>
      </c>
      <c r="D441" s="8">
        <f t="shared" si="53"/>
        <v>13311301</v>
      </c>
      <c r="E441" s="8">
        <f t="shared" si="53"/>
        <v>16823840</v>
      </c>
      <c r="F441" s="8">
        <f t="shared" si="53"/>
        <v>19303911</v>
      </c>
      <c r="G441" s="8">
        <f t="shared" si="53"/>
        <v>22426894</v>
      </c>
      <c r="H441" s="8">
        <f t="shared" si="53"/>
        <v>24124519</v>
      </c>
      <c r="I441" s="8">
        <f t="shared" si="53"/>
        <v>29070794</v>
      </c>
      <c r="J441" s="8">
        <f t="shared" si="53"/>
        <v>32806064</v>
      </c>
      <c r="K441" s="8">
        <f t="shared" si="53"/>
        <v>37730645</v>
      </c>
      <c r="L441" s="8">
        <f t="shared" si="53"/>
        <v>38629193</v>
      </c>
      <c r="M441" s="8">
        <f t="shared" si="53"/>
        <v>39954295</v>
      </c>
      <c r="N441" s="8">
        <f t="shared" si="53"/>
        <v>48804941</v>
      </c>
      <c r="O441" s="8">
        <f t="shared" si="53"/>
        <v>50626757</v>
      </c>
      <c r="P441" s="6"/>
      <c r="Q441" s="9" t="s">
        <v>12</v>
      </c>
    </row>
    <row r="442" spans="1:17" x14ac:dyDescent="0.25">
      <c r="B442" s="8">
        <f t="shared" si="53"/>
        <v>10117934</v>
      </c>
      <c r="C442" s="8">
        <f t="shared" si="53"/>
        <v>11447763</v>
      </c>
      <c r="D442" s="8">
        <f t="shared" si="53"/>
        <v>13023923</v>
      </c>
      <c r="E442" s="8">
        <f t="shared" si="53"/>
        <v>16696979</v>
      </c>
      <c r="F442" s="8">
        <f t="shared" si="53"/>
        <v>18755902</v>
      </c>
      <c r="G442" s="8">
        <f t="shared" si="53"/>
        <v>18938882</v>
      </c>
      <c r="H442" s="8">
        <f t="shared" si="53"/>
        <v>23496326</v>
      </c>
      <c r="I442" s="8">
        <f t="shared" si="53"/>
        <v>27481818</v>
      </c>
      <c r="J442" s="8">
        <f t="shared" si="53"/>
        <v>32461279</v>
      </c>
      <c r="K442" s="8">
        <f t="shared" si="53"/>
        <v>36326212</v>
      </c>
      <c r="L442" s="8">
        <f t="shared" si="53"/>
        <v>37811727</v>
      </c>
      <c r="M442" s="8">
        <f t="shared" si="53"/>
        <v>39179255</v>
      </c>
      <c r="N442" s="8">
        <f t="shared" si="53"/>
        <v>49879831</v>
      </c>
      <c r="O442" s="8">
        <f t="shared" si="53"/>
        <v>47274206</v>
      </c>
      <c r="P442" s="6"/>
      <c r="Q442" s="9" t="s">
        <v>13</v>
      </c>
    </row>
    <row r="443" spans="1:17" x14ac:dyDescent="0.25">
      <c r="B443" s="8">
        <f t="shared" si="53"/>
        <v>10904861</v>
      </c>
      <c r="C443" s="8">
        <f t="shared" si="53"/>
        <v>12061699</v>
      </c>
      <c r="D443" s="8">
        <f t="shared" si="53"/>
        <v>13198800</v>
      </c>
      <c r="E443" s="8">
        <f t="shared" si="53"/>
        <v>16573956</v>
      </c>
      <c r="F443" s="8">
        <f t="shared" si="53"/>
        <v>17528857</v>
      </c>
      <c r="G443" s="8">
        <f t="shared" si="53"/>
        <v>19915984</v>
      </c>
      <c r="H443" s="8">
        <f t="shared" si="53"/>
        <v>25745406</v>
      </c>
      <c r="I443" s="8">
        <f t="shared" si="53"/>
        <v>29825207</v>
      </c>
      <c r="J443" s="8">
        <f t="shared" si="53"/>
        <v>33220243</v>
      </c>
      <c r="K443" s="8">
        <f t="shared" si="53"/>
        <v>38119099</v>
      </c>
      <c r="L443" s="8">
        <f t="shared" si="53"/>
        <v>39368138</v>
      </c>
      <c r="M443" s="8">
        <f t="shared" si="53"/>
        <v>39085047</v>
      </c>
      <c r="N443" s="8">
        <f t="shared" si="53"/>
        <v>47169295</v>
      </c>
      <c r="O443" s="8" t="str">
        <f t="shared" si="53"/>
        <v/>
      </c>
      <c r="P443" s="6"/>
      <c r="Q443" s="9" t="s">
        <v>14</v>
      </c>
    </row>
    <row r="444" spans="1:17" x14ac:dyDescent="0.25">
      <c r="B444" s="8">
        <f t="shared" ref="B444:M444" si="54">IFERROR(VLOOKUP($B$440,$4:$126,MATCH($Q444&amp;"/"&amp;B$348,$2:$2,0),FALSE),"")</f>
        <v>12158284</v>
      </c>
      <c r="C444" s="8">
        <f t="shared" si="54"/>
        <v>14186514.93</v>
      </c>
      <c r="D444" s="8">
        <f t="shared" si="54"/>
        <v>16315574.359999999</v>
      </c>
      <c r="E444" s="8">
        <f t="shared" si="54"/>
        <v>20638916.379999999</v>
      </c>
      <c r="F444" s="8">
        <f t="shared" si="54"/>
        <v>21427975.5</v>
      </c>
      <c r="G444" s="8">
        <f t="shared" si="54"/>
        <v>25082943.239999998</v>
      </c>
      <c r="H444" s="8">
        <f t="shared" si="54"/>
        <v>30878812.530000001</v>
      </c>
      <c r="I444" s="8">
        <f t="shared" si="54"/>
        <v>33702849.549999997</v>
      </c>
      <c r="J444" s="8">
        <f t="shared" si="54"/>
        <v>37117830.869999997</v>
      </c>
      <c r="K444" s="8">
        <f t="shared" si="54"/>
        <v>40965166.840000004</v>
      </c>
      <c r="L444" s="8">
        <f t="shared" si="54"/>
        <v>42808629.049999997</v>
      </c>
      <c r="M444" s="8">
        <f t="shared" si="54"/>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25">
      <c r="B445" s="12">
        <f t="shared" ref="B445:M445" si="55">+B444/B$402</f>
        <v>0.5877454503845998</v>
      </c>
      <c r="C445" s="12">
        <f t="shared" si="55"/>
        <v>0.61891537865105073</v>
      </c>
      <c r="D445" s="12">
        <f t="shared" si="55"/>
        <v>0.64003559406267474</v>
      </c>
      <c r="E445" s="12">
        <f t="shared" si="55"/>
        <v>0.68071548089230804</v>
      </c>
      <c r="F445" s="12">
        <f t="shared" si="55"/>
        <v>0.66785937777601878</v>
      </c>
      <c r="G445" s="12">
        <f t="shared" si="55"/>
        <v>0.69473482841535505</v>
      </c>
      <c r="H445" s="12">
        <f t="shared" si="55"/>
        <v>0.70716685044952077</v>
      </c>
      <c r="I445" s="12">
        <f t="shared" si="55"/>
        <v>0.70346456588757689</v>
      </c>
      <c r="J445" s="12">
        <f t="shared" si="55"/>
        <v>0.70219826715546896</v>
      </c>
      <c r="K445" s="12">
        <f t="shared" si="55"/>
        <v>0.6946077343372975</v>
      </c>
      <c r="L445" s="12">
        <f t="shared" si="55"/>
        <v>0.68973580859499017</v>
      </c>
      <c r="M445" s="12">
        <f t="shared" si="55"/>
        <v>0.66899851171412084</v>
      </c>
      <c r="N445" s="12">
        <f>+N444/N$402</f>
        <v>0.69324268832569969</v>
      </c>
      <c r="O445" s="12">
        <f>+O444/O$402</f>
        <v>0.67408452045377898</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f t="shared" ref="B448:O450" si="56">IFERROR(VLOOKUP($B$447,$4:$126,MATCH($Q448&amp;"/"&amp;B$348,$2:$2,0),FALSE),"")</f>
        <v>2754041</v>
      </c>
      <c r="C448" s="8">
        <f t="shared" si="56"/>
        <v>2894774</v>
      </c>
      <c r="D448" s="8">
        <f t="shared" si="56"/>
        <v>3277089</v>
      </c>
      <c r="E448" s="8">
        <f t="shared" si="56"/>
        <v>3930974</v>
      </c>
      <c r="F448" s="8">
        <f t="shared" si="56"/>
        <v>4614258</v>
      </c>
      <c r="G448" s="8">
        <f t="shared" si="56"/>
        <v>5942083</v>
      </c>
      <c r="H448" s="8">
        <f t="shared" si="56"/>
        <v>6361477</v>
      </c>
      <c r="I448" s="8">
        <f t="shared" si="56"/>
        <v>8395061</v>
      </c>
      <c r="J448" s="8">
        <f t="shared" si="56"/>
        <v>9527801</v>
      </c>
      <c r="K448" s="8">
        <f t="shared" si="56"/>
        <v>11410302</v>
      </c>
      <c r="L448" s="8">
        <f t="shared" si="56"/>
        <v>13306871</v>
      </c>
      <c r="M448" s="8">
        <f t="shared" si="56"/>
        <v>14520041</v>
      </c>
      <c r="N448" s="8">
        <f t="shared" si="56"/>
        <v>16280712</v>
      </c>
      <c r="O448" s="8">
        <f t="shared" si="56"/>
        <v>18245064</v>
      </c>
      <c r="P448" s="6"/>
      <c r="Q448" s="9" t="s">
        <v>12</v>
      </c>
    </row>
    <row r="449" spans="1:18" x14ac:dyDescent="0.25">
      <c r="B449" s="8">
        <f t="shared" si="56"/>
        <v>2705715</v>
      </c>
      <c r="C449" s="8">
        <f t="shared" si="56"/>
        <v>2583577</v>
      </c>
      <c r="D449" s="8">
        <f t="shared" si="56"/>
        <v>3049174</v>
      </c>
      <c r="E449" s="8">
        <f t="shared" si="56"/>
        <v>3603615</v>
      </c>
      <c r="F449" s="8">
        <f t="shared" si="56"/>
        <v>4063013</v>
      </c>
      <c r="G449" s="8">
        <f t="shared" si="56"/>
        <v>5161298</v>
      </c>
      <c r="H449" s="8">
        <f t="shared" si="56"/>
        <v>5973198</v>
      </c>
      <c r="I449" s="8">
        <f t="shared" si="56"/>
        <v>7547740</v>
      </c>
      <c r="J449" s="8">
        <f t="shared" si="56"/>
        <v>8500291</v>
      </c>
      <c r="K449" s="8">
        <f t="shared" si="56"/>
        <v>10289571</v>
      </c>
      <c r="L449" s="8">
        <f t="shared" si="56"/>
        <v>11731876</v>
      </c>
      <c r="M449" s="8">
        <f t="shared" si="56"/>
        <v>13016524</v>
      </c>
      <c r="N449" s="8">
        <f t="shared" si="56"/>
        <v>14772291</v>
      </c>
      <c r="O449" s="8">
        <f t="shared" si="56"/>
        <v>16652181</v>
      </c>
      <c r="P449" s="6"/>
      <c r="Q449" s="9" t="s">
        <v>13</v>
      </c>
    </row>
    <row r="450" spans="1:18" x14ac:dyDescent="0.25">
      <c r="B450" s="8">
        <f t="shared" si="56"/>
        <v>2453373</v>
      </c>
      <c r="C450" s="8">
        <f t="shared" si="56"/>
        <v>2489958</v>
      </c>
      <c r="D450" s="8">
        <f t="shared" si="56"/>
        <v>3072078</v>
      </c>
      <c r="E450" s="8">
        <f t="shared" si="56"/>
        <v>3492674</v>
      </c>
      <c r="F450" s="8">
        <f t="shared" si="56"/>
        <v>3982958</v>
      </c>
      <c r="G450" s="8">
        <f t="shared" si="56"/>
        <v>6185431</v>
      </c>
      <c r="H450" s="8">
        <f t="shared" si="56"/>
        <v>5375698</v>
      </c>
      <c r="I450" s="8">
        <f t="shared" si="56"/>
        <v>6874775</v>
      </c>
      <c r="J450" s="8">
        <f t="shared" si="56"/>
        <v>8180398</v>
      </c>
      <c r="K450" s="8">
        <f t="shared" si="56"/>
        <v>9816350</v>
      </c>
      <c r="L450" s="8">
        <f t="shared" si="56"/>
        <v>11169203</v>
      </c>
      <c r="M450" s="8">
        <f t="shared" si="56"/>
        <v>12579154</v>
      </c>
      <c r="N450" s="8">
        <f t="shared" si="56"/>
        <v>14424646</v>
      </c>
      <c r="O450" s="8" t="str">
        <f t="shared" si="56"/>
        <v/>
      </c>
      <c r="P450" s="6"/>
      <c r="Q450" s="9" t="s">
        <v>14</v>
      </c>
    </row>
    <row r="451" spans="1:18" x14ac:dyDescent="0.25">
      <c r="B451" s="8">
        <f t="shared" ref="B451:M451" si="57">IFERROR(VLOOKUP($B$447,$4:$126,MATCH($Q451&amp;"/"&amp;B$348,$2:$2,0),FALSE),"")</f>
        <v>2597873</v>
      </c>
      <c r="C451" s="8">
        <f t="shared" si="57"/>
        <v>2804907.44</v>
      </c>
      <c r="D451" s="8">
        <f t="shared" si="57"/>
        <v>3245940.78</v>
      </c>
      <c r="E451" s="8">
        <f t="shared" si="57"/>
        <v>3750377.72</v>
      </c>
      <c r="F451" s="8">
        <f t="shared" si="57"/>
        <v>4726293.37</v>
      </c>
      <c r="G451" s="8">
        <f t="shared" si="57"/>
        <v>5090879.13</v>
      </c>
      <c r="H451" s="8">
        <f t="shared" si="57"/>
        <v>6855770.0599999996</v>
      </c>
      <c r="I451" s="8">
        <f t="shared" si="57"/>
        <v>8273610.75</v>
      </c>
      <c r="J451" s="8">
        <f t="shared" si="57"/>
        <v>9788030.3599999994</v>
      </c>
      <c r="K451" s="8">
        <f t="shared" si="57"/>
        <v>11679290.27</v>
      </c>
      <c r="L451" s="8">
        <f t="shared" si="57"/>
        <v>13001626.84</v>
      </c>
      <c r="M451" s="8">
        <f t="shared" si="57"/>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25">
      <c r="A452" s="85"/>
      <c r="B452" s="12">
        <f t="shared" ref="B452:M452" si="58">+B451/B$402</f>
        <v>0.1255841726042089</v>
      </c>
      <c r="C452" s="12">
        <f t="shared" si="58"/>
        <v>0.12236975457852983</v>
      </c>
      <c r="D452" s="12">
        <f t="shared" si="58"/>
        <v>0.12733340485474406</v>
      </c>
      <c r="E452" s="12">
        <f t="shared" si="58"/>
        <v>0.1236954560110291</v>
      </c>
      <c r="F452" s="12">
        <f t="shared" si="58"/>
        <v>0.14730739958495487</v>
      </c>
      <c r="G452" s="12">
        <f t="shared" si="58"/>
        <v>0.14100462633203575</v>
      </c>
      <c r="H452" s="12">
        <f t="shared" si="58"/>
        <v>0.15700646895103648</v>
      </c>
      <c r="I452" s="12">
        <f t="shared" si="58"/>
        <v>0.17269139174528761</v>
      </c>
      <c r="J452" s="12">
        <f t="shared" si="58"/>
        <v>0.18517078710039181</v>
      </c>
      <c r="K452" s="12">
        <f t="shared" si="58"/>
        <v>0.19803472020016169</v>
      </c>
      <c r="L452" s="12">
        <f t="shared" si="58"/>
        <v>0.20948317665262225</v>
      </c>
      <c r="M452" s="12">
        <f t="shared" si="58"/>
        <v>0.23258997412550075</v>
      </c>
      <c r="N452" s="12">
        <f>+N451/N$402</f>
        <v>0.22302301483677353</v>
      </c>
      <c r="O452" s="12">
        <f>+O451/O$402</f>
        <v>0.23744401849699029</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f t="shared" ref="B454:O456" si="59">IFERROR(VLOOKUP($B$453,$4:$126,MATCH($Q454&amp;"/"&amp;B$348,$2:$2,0),FALSE),"")</f>
        <v>8684193</v>
      </c>
      <c r="C454" s="8">
        <f t="shared" si="59"/>
        <v>8824926</v>
      </c>
      <c r="D454" s="8">
        <f t="shared" si="59"/>
        <v>9207241</v>
      </c>
      <c r="E454" s="8">
        <f t="shared" si="59"/>
        <v>9861126</v>
      </c>
      <c r="F454" s="8">
        <f t="shared" si="59"/>
        <v>10544410</v>
      </c>
      <c r="G454" s="8">
        <f t="shared" si="59"/>
        <v>11871674</v>
      </c>
      <c r="H454" s="8">
        <f t="shared" si="59"/>
        <v>12292609</v>
      </c>
      <c r="I454" s="8">
        <f t="shared" si="59"/>
        <v>14326191</v>
      </c>
      <c r="J454" s="8">
        <f t="shared" si="59"/>
        <v>15460993</v>
      </c>
      <c r="K454" s="8">
        <f t="shared" si="59"/>
        <v>17336732</v>
      </c>
      <c r="L454" s="8">
        <f t="shared" si="59"/>
        <v>19077598</v>
      </c>
      <c r="M454" s="8">
        <f t="shared" si="59"/>
        <v>20332020</v>
      </c>
      <c r="N454" s="8">
        <f t="shared" si="59"/>
        <v>22168667</v>
      </c>
      <c r="O454" s="8">
        <f t="shared" si="59"/>
        <v>24031002</v>
      </c>
      <c r="P454" s="6"/>
      <c r="Q454" s="9" t="s">
        <v>12</v>
      </c>
    </row>
    <row r="455" spans="1:18" x14ac:dyDescent="0.25">
      <c r="B455" s="8">
        <f t="shared" si="59"/>
        <v>8635867</v>
      </c>
      <c r="C455" s="8">
        <f t="shared" si="59"/>
        <v>8513729</v>
      </c>
      <c r="D455" s="8">
        <f t="shared" si="59"/>
        <v>8979326</v>
      </c>
      <c r="E455" s="8">
        <f t="shared" si="59"/>
        <v>9533767</v>
      </c>
      <c r="F455" s="8">
        <f t="shared" si="59"/>
        <v>9993165</v>
      </c>
      <c r="G455" s="8">
        <f t="shared" si="59"/>
        <v>11090859</v>
      </c>
      <c r="H455" s="8">
        <f t="shared" si="59"/>
        <v>11904389</v>
      </c>
      <c r="I455" s="8">
        <f t="shared" si="59"/>
        <v>13478670</v>
      </c>
      <c r="J455" s="8">
        <f t="shared" si="59"/>
        <v>14433465</v>
      </c>
      <c r="K455" s="8">
        <f t="shared" si="59"/>
        <v>16214647</v>
      </c>
      <c r="L455" s="8">
        <f t="shared" si="59"/>
        <v>17564565</v>
      </c>
      <c r="M455" s="8">
        <f t="shared" si="59"/>
        <v>18746815</v>
      </c>
      <c r="N455" s="8">
        <f t="shared" si="59"/>
        <v>20518335</v>
      </c>
      <c r="O455" s="8">
        <f t="shared" si="59"/>
        <v>22374188</v>
      </c>
      <c r="P455" s="6"/>
      <c r="Q455" s="9" t="s">
        <v>13</v>
      </c>
    </row>
    <row r="456" spans="1:18" x14ac:dyDescent="0.25">
      <c r="B456" s="8">
        <f t="shared" si="59"/>
        <v>8383525</v>
      </c>
      <c r="C456" s="8">
        <f t="shared" si="59"/>
        <v>8420110</v>
      </c>
      <c r="D456" s="8">
        <f t="shared" si="59"/>
        <v>9002230</v>
      </c>
      <c r="E456" s="8">
        <f t="shared" si="59"/>
        <v>9422826</v>
      </c>
      <c r="F456" s="8">
        <f t="shared" si="59"/>
        <v>9913110</v>
      </c>
      <c r="G456" s="8">
        <f t="shared" si="59"/>
        <v>12117145</v>
      </c>
      <c r="H456" s="8">
        <f t="shared" si="59"/>
        <v>11306942</v>
      </c>
      <c r="I456" s="8">
        <f t="shared" si="59"/>
        <v>12807912</v>
      </c>
      <c r="J456" s="8">
        <f t="shared" si="59"/>
        <v>14106453</v>
      </c>
      <c r="K456" s="8">
        <f t="shared" si="59"/>
        <v>15716194</v>
      </c>
      <c r="L456" s="8">
        <f t="shared" si="59"/>
        <v>16912190</v>
      </c>
      <c r="M456" s="8">
        <f t="shared" si="59"/>
        <v>18266584</v>
      </c>
      <c r="N456" s="8">
        <f t="shared" si="59"/>
        <v>20297386</v>
      </c>
      <c r="O456" s="8" t="str">
        <f t="shared" si="59"/>
        <v/>
      </c>
      <c r="P456" s="6"/>
      <c r="Q456" s="9" t="s">
        <v>14</v>
      </c>
    </row>
    <row r="457" spans="1:18" x14ac:dyDescent="0.25">
      <c r="B457" s="8">
        <f t="shared" ref="B457:M457" si="60">IFERROR(VLOOKUP($B$453,$4:$126,MATCH($Q457&amp;"/"&amp;B$348,$2:$2,0),FALSE),"")</f>
        <v>8528025</v>
      </c>
      <c r="C457" s="8">
        <f t="shared" si="60"/>
        <v>8735059.5099999998</v>
      </c>
      <c r="D457" s="8">
        <f t="shared" si="60"/>
        <v>9176092.8499999996</v>
      </c>
      <c r="E457" s="8">
        <f t="shared" si="60"/>
        <v>9680529.7799999993</v>
      </c>
      <c r="F457" s="8">
        <f t="shared" si="60"/>
        <v>10656586.33</v>
      </c>
      <c r="G457" s="8">
        <f t="shared" si="60"/>
        <v>11021397.890000001</v>
      </c>
      <c r="H457" s="8">
        <f t="shared" si="60"/>
        <v>12786713.52</v>
      </c>
      <c r="I457" s="8">
        <f t="shared" si="60"/>
        <v>14206954.560000001</v>
      </c>
      <c r="J457" s="8">
        <f t="shared" si="60"/>
        <v>15721457.720000001</v>
      </c>
      <c r="K457" s="8">
        <f t="shared" si="60"/>
        <v>17552914.460000001</v>
      </c>
      <c r="L457" s="8">
        <f t="shared" si="60"/>
        <v>18729040.039999999</v>
      </c>
      <c r="M457" s="8">
        <f t="shared" si="60"/>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25">
      <c r="A458" s="85"/>
      <c r="B458" s="12">
        <f t="shared" ref="B458:M458" si="61">+B457/B$402</f>
        <v>0.4122545496154002</v>
      </c>
      <c r="C458" s="12">
        <f t="shared" si="61"/>
        <v>0.38108462091267908</v>
      </c>
      <c r="D458" s="12">
        <f t="shared" si="61"/>
        <v>0.3599644063296103</v>
      </c>
      <c r="E458" s="12">
        <f t="shared" si="61"/>
        <v>0.31928451877787051</v>
      </c>
      <c r="F458" s="12">
        <f t="shared" si="61"/>
        <v>0.33214062222398133</v>
      </c>
      <c r="G458" s="12">
        <f t="shared" si="61"/>
        <v>0.30526517158464483</v>
      </c>
      <c r="H458" s="12">
        <f t="shared" si="61"/>
        <v>0.29283314955047934</v>
      </c>
      <c r="I458" s="12">
        <f t="shared" si="61"/>
        <v>0.29653543411242306</v>
      </c>
      <c r="J458" s="12">
        <f t="shared" si="61"/>
        <v>0.29741986827857891</v>
      </c>
      <c r="K458" s="12">
        <f t="shared" si="61"/>
        <v>0.29762823111883085</v>
      </c>
      <c r="L458" s="12">
        <f t="shared" si="61"/>
        <v>0.30176368323099445</v>
      </c>
      <c r="M458" s="12">
        <f t="shared" si="61"/>
        <v>0.32315791737819027</v>
      </c>
      <c r="N458" s="12">
        <f>+N457/N$402</f>
        <v>0.30039031483577733</v>
      </c>
      <c r="O458" s="12">
        <f>+O457/O$402</f>
        <v>0.3190343120415961</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f t="shared" ref="B461:O464" si="62">IFERROR(VLOOKUP($B$460,$130:$216,MATCH($Q461&amp;"/"&amp;B$348,$128:$128,0),FALSE),"")</f>
        <v>18618668</v>
      </c>
      <c r="C461" s="7">
        <f t="shared" si="62"/>
        <v>18417926</v>
      </c>
      <c r="D461" s="7">
        <f t="shared" si="62"/>
        <v>21347967</v>
      </c>
      <c r="E461" s="7">
        <f t="shared" si="62"/>
        <v>23647324</v>
      </c>
      <c r="F461" s="7">
        <f t="shared" si="62"/>
        <v>27801905</v>
      </c>
      <c r="G461" s="7">
        <f t="shared" si="62"/>
        <v>31304355</v>
      </c>
      <c r="H461" s="7">
        <f t="shared" si="62"/>
        <v>35218135</v>
      </c>
      <c r="I461" s="7">
        <f t="shared" si="62"/>
        <v>39587865</v>
      </c>
      <c r="J461" s="7">
        <f t="shared" si="62"/>
        <v>42370482</v>
      </c>
      <c r="K461" s="7">
        <f t="shared" si="62"/>
        <v>46313350</v>
      </c>
      <c r="L461" s="7">
        <f t="shared" si="62"/>
        <v>48029795</v>
      </c>
      <c r="M461" s="7">
        <f t="shared" si="62"/>
        <v>51604589</v>
      </c>
      <c r="N461" s="7">
        <f t="shared" si="62"/>
        <v>56148135</v>
      </c>
      <c r="O461" s="7">
        <f t="shared" si="62"/>
        <v>55878287</v>
      </c>
      <c r="P461" s="17"/>
      <c r="Q461" s="9" t="s">
        <v>12</v>
      </c>
      <c r="R461" s="88"/>
    </row>
    <row r="462" spans="1:18" x14ac:dyDescent="0.25">
      <c r="B462" s="7">
        <f t="shared" si="62"/>
        <v>18595450</v>
      </c>
      <c r="C462" s="7">
        <f t="shared" si="62"/>
        <v>18923961</v>
      </c>
      <c r="D462" s="7">
        <f t="shared" si="62"/>
        <v>21620700</v>
      </c>
      <c r="E462" s="7">
        <f t="shared" si="62"/>
        <v>23650855</v>
      </c>
      <c r="F462" s="7">
        <f t="shared" si="62"/>
        <v>27787805</v>
      </c>
      <c r="G462" s="7">
        <f t="shared" si="62"/>
        <v>31439293</v>
      </c>
      <c r="H462" s="7">
        <f t="shared" si="62"/>
        <v>34748679</v>
      </c>
      <c r="I462" s="7">
        <f t="shared" si="62"/>
        <v>37934504</v>
      </c>
      <c r="J462" s="7">
        <f t="shared" si="62"/>
        <v>42902923</v>
      </c>
      <c r="K462" s="7">
        <f t="shared" si="62"/>
        <v>45204255</v>
      </c>
      <c r="L462" s="7">
        <f t="shared" si="62"/>
        <v>46130979</v>
      </c>
      <c r="M462" s="7">
        <f t="shared" si="62"/>
        <v>51806333</v>
      </c>
      <c r="N462" s="7">
        <f t="shared" si="62"/>
        <v>51078872</v>
      </c>
      <c r="O462" s="7">
        <f t="shared" si="62"/>
        <v>54722719</v>
      </c>
      <c r="P462" s="17"/>
      <c r="Q462" s="9" t="s">
        <v>13</v>
      </c>
    </row>
    <row r="463" spans="1:18" x14ac:dyDescent="0.25">
      <c r="B463" s="7">
        <f t="shared" si="62"/>
        <v>18026245</v>
      </c>
      <c r="C463" s="7">
        <f t="shared" si="62"/>
        <v>19201286</v>
      </c>
      <c r="D463" s="7">
        <f t="shared" si="62"/>
        <v>21069482</v>
      </c>
      <c r="E463" s="7">
        <f t="shared" si="62"/>
        <v>24199949</v>
      </c>
      <c r="F463" s="7">
        <f t="shared" si="62"/>
        <v>27599007</v>
      </c>
      <c r="G463" s="7">
        <f t="shared" si="62"/>
        <v>31088377</v>
      </c>
      <c r="H463" s="7">
        <f t="shared" si="62"/>
        <v>33743902</v>
      </c>
      <c r="I463" s="7">
        <f t="shared" si="62"/>
        <v>37263504</v>
      </c>
      <c r="J463" s="7">
        <f t="shared" si="62"/>
        <v>42039199</v>
      </c>
      <c r="K463" s="7">
        <f t="shared" si="62"/>
        <v>45654348</v>
      </c>
      <c r="L463" s="7">
        <f t="shared" si="62"/>
        <v>46772238</v>
      </c>
      <c r="M463" s="7">
        <f t="shared" si="62"/>
        <v>50784967</v>
      </c>
      <c r="N463" s="7">
        <f t="shared" si="62"/>
        <v>53870898</v>
      </c>
      <c r="O463" s="7" t="str">
        <f t="shared" si="62"/>
        <v/>
      </c>
      <c r="P463" s="17"/>
      <c r="Q463" s="9" t="s">
        <v>14</v>
      </c>
    </row>
    <row r="464" spans="1:18" x14ac:dyDescent="0.25">
      <c r="B464" s="18">
        <f t="shared" si="62"/>
        <v>18376603</v>
      </c>
      <c r="C464" s="18">
        <f t="shared" si="62"/>
        <v>21463870.149999999</v>
      </c>
      <c r="D464" s="18">
        <f t="shared" si="62"/>
        <v>24149436.600000001</v>
      </c>
      <c r="E464" s="18">
        <f t="shared" si="62"/>
        <v>27603428.059999999</v>
      </c>
      <c r="F464" s="18">
        <f t="shared" si="62"/>
        <v>31144043.129999999</v>
      </c>
      <c r="G464" s="18">
        <f t="shared" si="62"/>
        <v>35254599.990000002</v>
      </c>
      <c r="H464" s="18">
        <f t="shared" si="62"/>
        <v>38117647.079999998</v>
      </c>
      <c r="I464" s="18">
        <f t="shared" si="62"/>
        <v>40431459.289999999</v>
      </c>
      <c r="J464" s="18">
        <f t="shared" si="62"/>
        <v>44779970.68</v>
      </c>
      <c r="K464" s="18">
        <f t="shared" si="62"/>
        <v>48632005.670000002</v>
      </c>
      <c r="L464" s="18">
        <f t="shared" si="62"/>
        <v>51063825.520000003</v>
      </c>
      <c r="M464" s="18">
        <f t="shared" si="62"/>
        <v>55575950.880000003</v>
      </c>
      <c r="N464" s="18">
        <f t="shared" si="62"/>
        <v>56799234.390000001</v>
      </c>
      <c r="O464" s="18" t="str">
        <f t="shared" si="62"/>
        <v/>
      </c>
      <c r="P464" s="17"/>
      <c r="Q464" s="9" t="s">
        <v>19</v>
      </c>
    </row>
    <row r="465" spans="1:17" x14ac:dyDescent="0.25">
      <c r="B465" s="16">
        <f>SUM(B461:B464)</f>
        <v>73616966</v>
      </c>
      <c r="C465" s="16">
        <f t="shared" ref="C465:M465" si="63">SUM(C461:C464)</f>
        <v>78007043.150000006</v>
      </c>
      <c r="D465" s="16">
        <f t="shared" si="63"/>
        <v>88187585.599999994</v>
      </c>
      <c r="E465" s="16">
        <f t="shared" si="63"/>
        <v>99101556.060000002</v>
      </c>
      <c r="F465" s="16">
        <f t="shared" si="63"/>
        <v>114332760.13</v>
      </c>
      <c r="G465" s="16">
        <f t="shared" si="63"/>
        <v>129086624.99000001</v>
      </c>
      <c r="H465" s="16">
        <f t="shared" si="63"/>
        <v>141828363.07999998</v>
      </c>
      <c r="I465" s="16">
        <f t="shared" si="63"/>
        <v>155217332.28999999</v>
      </c>
      <c r="J465" s="16">
        <f t="shared" si="63"/>
        <v>172092574.68000001</v>
      </c>
      <c r="K465" s="16">
        <f t="shared" si="63"/>
        <v>185803958.67000002</v>
      </c>
      <c r="L465" s="16">
        <f t="shared" si="63"/>
        <v>191996837.52000001</v>
      </c>
      <c r="M465" s="16">
        <f t="shared" si="63"/>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25">
      <c r="A466" s="86"/>
      <c r="B466" s="19"/>
      <c r="C466" s="20">
        <f t="shared" ref="C466:M466" si="64">C465/B465-1</f>
        <v>5.9634040745444539E-2</v>
      </c>
      <c r="D466" s="20">
        <f t="shared" si="64"/>
        <v>0.13050799054674833</v>
      </c>
      <c r="E466" s="20">
        <f t="shared" si="64"/>
        <v>0.12375858104907689</v>
      </c>
      <c r="F466" s="20">
        <f t="shared" si="64"/>
        <v>0.15369288511250434</v>
      </c>
      <c r="G466" s="20">
        <f t="shared" si="64"/>
        <v>0.12904319674627285</v>
      </c>
      <c r="H466" s="20">
        <f t="shared" si="64"/>
        <v>9.8706880677893905E-2</v>
      </c>
      <c r="I466" s="20">
        <f t="shared" si="64"/>
        <v>9.4402621021916433E-2</v>
      </c>
      <c r="J466" s="20">
        <f t="shared" si="64"/>
        <v>0.1087200903470702</v>
      </c>
      <c r="K466" s="20">
        <f t="shared" si="64"/>
        <v>7.9674465998871957E-2</v>
      </c>
      <c r="L466" s="20">
        <f t="shared" si="64"/>
        <v>3.3330177108868542E-2</v>
      </c>
      <c r="M466" s="20">
        <f t="shared" si="64"/>
        <v>9.2579662194427481E-2</v>
      </c>
      <c r="N466" s="12">
        <f>N465/M465-1</f>
        <v>3.8733986004261034E-2</v>
      </c>
      <c r="O466" s="12">
        <f>O465/N465-1</f>
        <v>1.5167122520524767E-2</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f t="shared" ref="B468:O471" si="65">IFERROR(VLOOKUP($B$467,$130:$216,MATCH($Q468&amp;"/"&amp;B$348,$128:$128,0),FALSE),"")</f>
        <v>125158</v>
      </c>
      <c r="C468" s="7">
        <f t="shared" si="65"/>
        <v>114610</v>
      </c>
      <c r="D468" s="7">
        <f t="shared" si="65"/>
        <v>125154</v>
      </c>
      <c r="E468" s="7">
        <f t="shared" si="65"/>
        <v>157518</v>
      </c>
      <c r="F468" s="7">
        <f t="shared" si="65"/>
        <v>151069</v>
      </c>
      <c r="G468" s="7">
        <f t="shared" si="65"/>
        <v>164033</v>
      </c>
      <c r="H468" s="7">
        <f t="shared" si="65"/>
        <v>152817</v>
      </c>
      <c r="I468" s="7">
        <f t="shared" si="65"/>
        <v>187923</v>
      </c>
      <c r="J468" s="7">
        <f t="shared" si="65"/>
        <v>207852</v>
      </c>
      <c r="K468" s="7">
        <f t="shared" si="65"/>
        <v>249479</v>
      </c>
      <c r="L468" s="7">
        <f t="shared" si="65"/>
        <v>279774</v>
      </c>
      <c r="M468" s="7">
        <f t="shared" si="65"/>
        <v>194117</v>
      </c>
      <c r="N468" s="7">
        <f t="shared" si="65"/>
        <v>159392</v>
      </c>
      <c r="O468" s="7">
        <f t="shared" si="65"/>
        <v>219109</v>
      </c>
      <c r="P468" s="6"/>
      <c r="Q468" s="9" t="s">
        <v>12</v>
      </c>
    </row>
    <row r="469" spans="1:17" x14ac:dyDescent="0.25">
      <c r="B469" s="7">
        <f t="shared" si="65"/>
        <v>89361</v>
      </c>
      <c r="C469" s="7">
        <f t="shared" si="65"/>
        <v>83895</v>
      </c>
      <c r="D469" s="7">
        <f t="shared" si="65"/>
        <v>107687</v>
      </c>
      <c r="E469" s="7">
        <f t="shared" si="65"/>
        <v>137581</v>
      </c>
      <c r="F469" s="7">
        <f t="shared" si="65"/>
        <v>163923</v>
      </c>
      <c r="G469" s="7">
        <f t="shared" si="65"/>
        <v>147144</v>
      </c>
      <c r="H469" s="7">
        <f t="shared" si="65"/>
        <v>189445</v>
      </c>
      <c r="I469" s="7">
        <f t="shared" si="65"/>
        <v>155380</v>
      </c>
      <c r="J469" s="7">
        <f t="shared" si="65"/>
        <v>169290</v>
      </c>
      <c r="K469" s="7">
        <f t="shared" si="65"/>
        <v>225868</v>
      </c>
      <c r="L469" s="7">
        <f t="shared" si="65"/>
        <v>273649</v>
      </c>
      <c r="M469" s="7">
        <f t="shared" si="65"/>
        <v>203154</v>
      </c>
      <c r="N469" s="7">
        <f t="shared" si="65"/>
        <v>151335</v>
      </c>
      <c r="O469" s="7">
        <f t="shared" si="65"/>
        <v>232690</v>
      </c>
      <c r="P469" s="6"/>
      <c r="Q469" s="9" t="s">
        <v>13</v>
      </c>
    </row>
    <row r="470" spans="1:17" x14ac:dyDescent="0.25">
      <c r="B470" s="7">
        <f t="shared" si="65"/>
        <v>215310</v>
      </c>
      <c r="C470" s="7">
        <f t="shared" si="65"/>
        <v>90642</v>
      </c>
      <c r="D470" s="7">
        <f t="shared" si="65"/>
        <v>121899</v>
      </c>
      <c r="E470" s="7">
        <f t="shared" si="65"/>
        <v>144197</v>
      </c>
      <c r="F470" s="7">
        <f t="shared" si="65"/>
        <v>172132</v>
      </c>
      <c r="G470" s="7">
        <f t="shared" si="65"/>
        <v>156684</v>
      </c>
      <c r="H470" s="7">
        <f t="shared" si="65"/>
        <v>193314</v>
      </c>
      <c r="I470" s="7">
        <f t="shared" si="65"/>
        <v>142119</v>
      </c>
      <c r="J470" s="7">
        <f t="shared" si="65"/>
        <v>163477</v>
      </c>
      <c r="K470" s="7">
        <f t="shared" si="65"/>
        <v>224219</v>
      </c>
      <c r="L470" s="7">
        <f t="shared" si="65"/>
        <v>155367</v>
      </c>
      <c r="M470" s="7">
        <f t="shared" si="65"/>
        <v>201206</v>
      </c>
      <c r="N470" s="7">
        <f t="shared" si="65"/>
        <v>204102</v>
      </c>
      <c r="O470" s="7" t="str">
        <f t="shared" si="65"/>
        <v/>
      </c>
      <c r="P470" s="6"/>
      <c r="Q470" s="9" t="s">
        <v>14</v>
      </c>
    </row>
    <row r="471" spans="1:17" x14ac:dyDescent="0.25">
      <c r="B471" s="18">
        <f t="shared" si="65"/>
        <v>86760</v>
      </c>
      <c r="C471" s="18">
        <f t="shared" si="65"/>
        <v>98536.28</v>
      </c>
      <c r="D471" s="18">
        <f t="shared" si="65"/>
        <v>104574.17</v>
      </c>
      <c r="E471" s="18">
        <f t="shared" si="65"/>
        <v>129163.2</v>
      </c>
      <c r="F471" s="18">
        <f t="shared" si="65"/>
        <v>135965.06</v>
      </c>
      <c r="G471" s="18">
        <f t="shared" si="65"/>
        <v>226232.73</v>
      </c>
      <c r="H471" s="18">
        <f t="shared" si="65"/>
        <v>167986.78</v>
      </c>
      <c r="I471" s="18">
        <f t="shared" si="65"/>
        <v>214436.36</v>
      </c>
      <c r="J471" s="18">
        <f t="shared" si="65"/>
        <v>156933.10999999999</v>
      </c>
      <c r="K471" s="18">
        <f t="shared" si="65"/>
        <v>250491.07</v>
      </c>
      <c r="L471" s="18">
        <f t="shared" si="65"/>
        <v>224464.87</v>
      </c>
      <c r="M471" s="18">
        <f t="shared" si="65"/>
        <v>256725.36</v>
      </c>
      <c r="N471" s="18">
        <f t="shared" si="65"/>
        <v>275120.12</v>
      </c>
      <c r="O471" s="18" t="str">
        <f t="shared" si="65"/>
        <v/>
      </c>
      <c r="P471" s="6"/>
      <c r="Q471" s="9" t="s">
        <v>19</v>
      </c>
    </row>
    <row r="472" spans="1:17" x14ac:dyDescent="0.25">
      <c r="B472" s="7">
        <f>SUM(B468:B471)</f>
        <v>516589</v>
      </c>
      <c r="C472" s="112">
        <f t="shared" ref="C472:M472" si="66">SUM(C468:C471)</f>
        <v>387683.28</v>
      </c>
      <c r="D472" s="112">
        <f t="shared" si="66"/>
        <v>459314.17</v>
      </c>
      <c r="E472" s="112">
        <f t="shared" si="66"/>
        <v>568459.19999999995</v>
      </c>
      <c r="F472" s="112">
        <f t="shared" si="66"/>
        <v>623089.06000000006</v>
      </c>
      <c r="G472" s="112">
        <f t="shared" si="66"/>
        <v>694093.73</v>
      </c>
      <c r="H472" s="112">
        <f t="shared" si="66"/>
        <v>703562.78</v>
      </c>
      <c r="I472" s="112">
        <f t="shared" si="66"/>
        <v>699858.36</v>
      </c>
      <c r="J472" s="112">
        <f t="shared" si="66"/>
        <v>697552.11</v>
      </c>
      <c r="K472" s="112">
        <f t="shared" si="66"/>
        <v>950057.07000000007</v>
      </c>
      <c r="L472" s="112">
        <f t="shared" si="66"/>
        <v>933254.87</v>
      </c>
      <c r="M472" s="112">
        <f t="shared" si="66"/>
        <v>855202.36</v>
      </c>
      <c r="N472" s="112">
        <f>IF(N469="",N468*4,IF(N470="",(N469+N468)*2,IF(N471="",((N470+N469+N468)/3)*4,SUM(N468:N471))))</f>
        <v>789949.12</v>
      </c>
      <c r="O472" s="112">
        <f>IF(O469="",O468*4,IF(O470="",(O469+O468)*2,IF(O471="",((O470+O469+O468)/3)*4,SUM(O468:O471))))</f>
        <v>903598</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f t="shared" ref="B474:O477" si="67">IFERROR(VLOOKUP($B$473,$130:$216,MATCH($Q474&amp;"/"&amp;B$348,$128:$128,0),FALSE),"")</f>
        <v>0</v>
      </c>
      <c r="C474" s="7">
        <f t="shared" si="67"/>
        <v>3783</v>
      </c>
      <c r="D474" s="7">
        <f t="shared" si="67"/>
        <v>6290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6"/>
      <c r="Q474" s="9" t="s">
        <v>12</v>
      </c>
    </row>
    <row r="475" spans="1:17" x14ac:dyDescent="0.25">
      <c r="B475" s="7">
        <f t="shared" si="67"/>
        <v>0</v>
      </c>
      <c r="C475" s="7">
        <f t="shared" si="67"/>
        <v>0</v>
      </c>
      <c r="D475" s="7">
        <f t="shared" si="67"/>
        <v>3331</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0</v>
      </c>
      <c r="N475" s="7">
        <f t="shared" si="67"/>
        <v>0</v>
      </c>
      <c r="O475" s="7">
        <f t="shared" si="67"/>
        <v>0</v>
      </c>
      <c r="P475" s="6"/>
      <c r="Q475" s="9" t="s">
        <v>13</v>
      </c>
    </row>
    <row r="476" spans="1:17" x14ac:dyDescent="0.25">
      <c r="B476" s="7">
        <f t="shared" si="67"/>
        <v>3361</v>
      </c>
      <c r="C476" s="7">
        <f t="shared" si="67"/>
        <v>0</v>
      </c>
      <c r="D476" s="7">
        <f t="shared" si="67"/>
        <v>3423</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0</v>
      </c>
      <c r="N476" s="7">
        <f t="shared" si="67"/>
        <v>0</v>
      </c>
      <c r="O476" s="7" t="str">
        <f t="shared" si="67"/>
        <v/>
      </c>
      <c r="P476" s="6"/>
      <c r="Q476" s="9" t="s">
        <v>14</v>
      </c>
    </row>
    <row r="477" spans="1:17" x14ac:dyDescent="0.25">
      <c r="B477" s="18">
        <f t="shared" si="67"/>
        <v>7343</v>
      </c>
      <c r="C477" s="18">
        <f t="shared" si="67"/>
        <v>2493.9699999999998</v>
      </c>
      <c r="D477" s="18">
        <f t="shared" si="67"/>
        <v>3669.67</v>
      </c>
      <c r="E477" s="18">
        <f t="shared" si="67"/>
        <v>0</v>
      </c>
      <c r="F477" s="18">
        <f t="shared" si="67"/>
        <v>0</v>
      </c>
      <c r="G477" s="18">
        <f t="shared" si="67"/>
        <v>0</v>
      </c>
      <c r="H477" s="18">
        <f t="shared" si="67"/>
        <v>0</v>
      </c>
      <c r="I477" s="18">
        <f t="shared" si="67"/>
        <v>0</v>
      </c>
      <c r="J477" s="18">
        <f t="shared" si="67"/>
        <v>0</v>
      </c>
      <c r="K477" s="18">
        <f t="shared" si="67"/>
        <v>0</v>
      </c>
      <c r="L477" s="18">
        <f t="shared" si="67"/>
        <v>0</v>
      </c>
      <c r="M477" s="18">
        <f t="shared" si="67"/>
        <v>0</v>
      </c>
      <c r="N477" s="18">
        <f t="shared" si="67"/>
        <v>0</v>
      </c>
      <c r="O477" s="18" t="str">
        <f t="shared" si="67"/>
        <v/>
      </c>
      <c r="P477" s="6"/>
      <c r="Q477" s="9" t="s">
        <v>19</v>
      </c>
    </row>
    <row r="478" spans="1:17" x14ac:dyDescent="0.25">
      <c r="B478" s="7">
        <f>SUM(B474:B477)</f>
        <v>10704</v>
      </c>
      <c r="C478" s="112">
        <f t="shared" ref="C478:M478" si="68">SUM(C474:C477)</f>
        <v>6276.9699999999993</v>
      </c>
      <c r="D478" s="112">
        <f t="shared" si="68"/>
        <v>16713.669999999998</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f>IF(N475="",N474*4,IF(N476="",(N475+N474)*2,IF(N477="",((N476+N475+N474)/3)*4,SUM(N474:N477))))</f>
        <v>0</v>
      </c>
      <c r="O478" s="112">
        <f>IF(O475="",O474*4,IF(O476="",(O475+O474)*2,IF(O477="",((O476+O475+O474)/3)*4,SUM(O474:O477))))</f>
        <v>0</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t="str">
        <f t="shared" ref="B480:O483" si="69">IFERROR(VLOOKUP($B$479,$130:$216,MATCH($Q480&amp;"/"&amp;B$348,$128:$128,0),FALSE),"")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6"/>
      <c r="Q480" s="9" t="s">
        <v>12</v>
      </c>
    </row>
    <row r="481" spans="2:17" x14ac:dyDescent="0.25">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6"/>
      <c r="Q481" s="9" t="s">
        <v>13</v>
      </c>
    </row>
    <row r="482" spans="2:17" x14ac:dyDescent="0.25">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6"/>
      <c r="Q482" s="9" t="s">
        <v>14</v>
      </c>
    </row>
    <row r="483" spans="2:17" x14ac:dyDescent="0.25">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6"/>
      <c r="Q483" s="9" t="s">
        <v>19</v>
      </c>
    </row>
    <row r="484" spans="2:17" x14ac:dyDescent="0.25">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f t="shared" ref="B486:O489" si="71">IFERROR(VLOOKUP($B$485,$130:$216,MATCH($Q486&amp;"/"&amp;B$348,$128:$128,0),FALSE),"")</f>
        <v>0</v>
      </c>
      <c r="C486" s="7">
        <f t="shared" si="71"/>
        <v>-317</v>
      </c>
      <c r="D486" s="7">
        <f t="shared" si="71"/>
        <v>0</v>
      </c>
      <c r="E486" s="7">
        <f t="shared" si="71"/>
        <v>0</v>
      </c>
      <c r="F486" s="7">
        <f t="shared" si="71"/>
        <v>0</v>
      </c>
      <c r="G486" s="7">
        <f t="shared" si="71"/>
        <v>0</v>
      </c>
      <c r="H486" s="7">
        <f t="shared" si="71"/>
        <v>0</v>
      </c>
      <c r="I486" s="7">
        <f t="shared" si="71"/>
        <v>0</v>
      </c>
      <c r="J486" s="7">
        <f t="shared" si="71"/>
        <v>0</v>
      </c>
      <c r="K486" s="7">
        <f t="shared" si="71"/>
        <v>0</v>
      </c>
      <c r="L486" s="7">
        <f t="shared" si="71"/>
        <v>0</v>
      </c>
      <c r="M486" s="7">
        <f t="shared" si="71"/>
        <v>0</v>
      </c>
      <c r="N486" s="7">
        <f t="shared" si="71"/>
        <v>0</v>
      </c>
      <c r="O486" s="7">
        <f t="shared" si="71"/>
        <v>0</v>
      </c>
      <c r="P486" s="6"/>
      <c r="Q486" s="9" t="s">
        <v>12</v>
      </c>
    </row>
    <row r="487" spans="2:17" x14ac:dyDescent="0.25">
      <c r="B487" s="7">
        <f t="shared" si="71"/>
        <v>168745</v>
      </c>
      <c r="C487" s="7">
        <f t="shared" si="71"/>
        <v>0</v>
      </c>
      <c r="D487" s="7">
        <f t="shared" si="71"/>
        <v>0</v>
      </c>
      <c r="E487" s="7">
        <f t="shared" si="71"/>
        <v>0</v>
      </c>
      <c r="F487" s="7">
        <f t="shared" si="71"/>
        <v>0</v>
      </c>
      <c r="G487" s="7">
        <f t="shared" si="71"/>
        <v>0</v>
      </c>
      <c r="H487" s="7">
        <f t="shared" si="71"/>
        <v>0</v>
      </c>
      <c r="I487" s="7">
        <f t="shared" si="71"/>
        <v>0</v>
      </c>
      <c r="J487" s="7">
        <f t="shared" si="71"/>
        <v>0</v>
      </c>
      <c r="K487" s="7">
        <f t="shared" si="71"/>
        <v>0</v>
      </c>
      <c r="L487" s="7">
        <f t="shared" si="71"/>
        <v>0</v>
      </c>
      <c r="M487" s="7">
        <f t="shared" si="71"/>
        <v>0</v>
      </c>
      <c r="N487" s="7">
        <f t="shared" si="71"/>
        <v>0</v>
      </c>
      <c r="O487" s="7">
        <f t="shared" si="71"/>
        <v>0</v>
      </c>
      <c r="P487" s="6"/>
      <c r="Q487" s="9" t="s">
        <v>13</v>
      </c>
    </row>
    <row r="488" spans="2:17" x14ac:dyDescent="0.25">
      <c r="B488" s="7">
        <f t="shared" si="71"/>
        <v>-2815</v>
      </c>
      <c r="C488" s="7">
        <f t="shared" si="71"/>
        <v>0</v>
      </c>
      <c r="D488" s="7">
        <f t="shared" si="71"/>
        <v>0</v>
      </c>
      <c r="E488" s="7">
        <f t="shared" si="71"/>
        <v>0</v>
      </c>
      <c r="F488" s="7">
        <f t="shared" si="71"/>
        <v>0</v>
      </c>
      <c r="G488" s="7">
        <f t="shared" si="71"/>
        <v>0</v>
      </c>
      <c r="H488" s="7">
        <f t="shared" si="71"/>
        <v>0</v>
      </c>
      <c r="I488" s="7">
        <f t="shared" si="71"/>
        <v>0</v>
      </c>
      <c r="J488" s="7">
        <f t="shared" si="71"/>
        <v>0</v>
      </c>
      <c r="K488" s="7">
        <f t="shared" si="71"/>
        <v>0</v>
      </c>
      <c r="L488" s="7">
        <f t="shared" si="71"/>
        <v>0</v>
      </c>
      <c r="M488" s="7">
        <f t="shared" si="71"/>
        <v>0</v>
      </c>
      <c r="N488" s="7">
        <f t="shared" si="71"/>
        <v>0</v>
      </c>
      <c r="O488" s="7" t="str">
        <f t="shared" si="71"/>
        <v/>
      </c>
      <c r="P488" s="6"/>
      <c r="Q488" s="9" t="s">
        <v>14</v>
      </c>
    </row>
    <row r="489" spans="2:17" x14ac:dyDescent="0.25">
      <c r="B489" s="18">
        <f t="shared" si="71"/>
        <v>-2248</v>
      </c>
      <c r="C489" s="18">
        <f t="shared" si="71"/>
        <v>0</v>
      </c>
      <c r="D489" s="18">
        <f t="shared" si="71"/>
        <v>0</v>
      </c>
      <c r="E489" s="18">
        <f t="shared" si="71"/>
        <v>0</v>
      </c>
      <c r="F489" s="18">
        <f t="shared" si="71"/>
        <v>0</v>
      </c>
      <c r="G489" s="18">
        <f t="shared" si="71"/>
        <v>0</v>
      </c>
      <c r="H489" s="18">
        <f t="shared" si="71"/>
        <v>0</v>
      </c>
      <c r="I489" s="18">
        <f t="shared" si="71"/>
        <v>0</v>
      </c>
      <c r="J489" s="18">
        <f t="shared" si="71"/>
        <v>0</v>
      </c>
      <c r="K489" s="18">
        <f t="shared" si="71"/>
        <v>0</v>
      </c>
      <c r="L489" s="18">
        <f t="shared" si="71"/>
        <v>0</v>
      </c>
      <c r="M489" s="18">
        <f t="shared" si="71"/>
        <v>0</v>
      </c>
      <c r="N489" s="18">
        <f t="shared" si="71"/>
        <v>0</v>
      </c>
      <c r="O489" s="18" t="str">
        <f t="shared" si="71"/>
        <v/>
      </c>
      <c r="P489" s="6"/>
      <c r="Q489" s="9" t="s">
        <v>19</v>
      </c>
    </row>
    <row r="490" spans="2:17" x14ac:dyDescent="0.25">
      <c r="B490" s="7">
        <f>SUM(B486:B489)</f>
        <v>163682</v>
      </c>
      <c r="C490" s="112">
        <f t="shared" ref="C490:M490" si="72">SUM(C486:C489)</f>
        <v>-317</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f>IF(N487="",N486*4,IF(N488="",(N487+N486)*2,IF(N489="",((N488+N487+N486)/3)*4,SUM(N486:N489))))</f>
        <v>0</v>
      </c>
      <c r="O490" s="112">
        <f>IF(O487="",O486*4,IF(O488="",(O487+O486)*2,IF(O489="",((O488+O487+O486)/3)*4,SUM(O486:O489))))</f>
        <v>0</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f t="shared" ref="B492:O495" si="73">IFERROR(VLOOKUP($B$491,$130:$216,MATCH($Q492&amp;"/"&amp;B$348,$128:$128,0),FALSE),"")</f>
        <v>18743826</v>
      </c>
      <c r="C492" s="7">
        <f t="shared" si="73"/>
        <v>18536319</v>
      </c>
      <c r="D492" s="7">
        <f t="shared" si="73"/>
        <v>21479411</v>
      </c>
      <c r="E492" s="7">
        <f t="shared" si="73"/>
        <v>23804842</v>
      </c>
      <c r="F492" s="7">
        <f t="shared" si="73"/>
        <v>27952974</v>
      </c>
      <c r="G492" s="7">
        <f t="shared" si="73"/>
        <v>31468388</v>
      </c>
      <c r="H492" s="7">
        <f t="shared" si="73"/>
        <v>35370952</v>
      </c>
      <c r="I492" s="7">
        <f t="shared" si="73"/>
        <v>39775788</v>
      </c>
      <c r="J492" s="7">
        <f t="shared" si="73"/>
        <v>42578334</v>
      </c>
      <c r="K492" s="7">
        <f t="shared" si="73"/>
        <v>46562829</v>
      </c>
      <c r="L492" s="7">
        <f t="shared" si="73"/>
        <v>48309569</v>
      </c>
      <c r="M492" s="7">
        <f t="shared" si="73"/>
        <v>51798706</v>
      </c>
      <c r="N492" s="7">
        <f t="shared" si="73"/>
        <v>56307527</v>
      </c>
      <c r="O492" s="7">
        <f t="shared" si="73"/>
        <v>56097396</v>
      </c>
      <c r="P492" s="6"/>
      <c r="Q492" s="9" t="s">
        <v>12</v>
      </c>
    </row>
    <row r="493" spans="2:17" s="2" customFormat="1" x14ac:dyDescent="0.25">
      <c r="B493" s="7">
        <f t="shared" si="73"/>
        <v>18684811</v>
      </c>
      <c r="C493" s="7">
        <f t="shared" si="73"/>
        <v>19007856</v>
      </c>
      <c r="D493" s="7">
        <f t="shared" si="73"/>
        <v>21731718</v>
      </c>
      <c r="E493" s="7">
        <f t="shared" si="73"/>
        <v>23788436</v>
      </c>
      <c r="F493" s="7">
        <f t="shared" si="73"/>
        <v>27951728</v>
      </c>
      <c r="G493" s="7">
        <f t="shared" si="73"/>
        <v>31586437</v>
      </c>
      <c r="H493" s="7">
        <f t="shared" si="73"/>
        <v>34938124</v>
      </c>
      <c r="I493" s="7">
        <f t="shared" si="73"/>
        <v>38089884</v>
      </c>
      <c r="J493" s="7">
        <f t="shared" si="73"/>
        <v>43072213</v>
      </c>
      <c r="K493" s="7">
        <f t="shared" si="73"/>
        <v>45430123</v>
      </c>
      <c r="L493" s="7">
        <f t="shared" si="73"/>
        <v>46404628</v>
      </c>
      <c r="M493" s="7">
        <f t="shared" si="73"/>
        <v>52009487</v>
      </c>
      <c r="N493" s="7">
        <f t="shared" si="73"/>
        <v>51230207</v>
      </c>
      <c r="O493" s="7">
        <f t="shared" si="73"/>
        <v>54955409</v>
      </c>
      <c r="P493" s="6"/>
      <c r="Q493" s="9" t="s">
        <v>13</v>
      </c>
    </row>
    <row r="494" spans="2:17" s="2" customFormat="1" x14ac:dyDescent="0.25">
      <c r="B494" s="7">
        <f t="shared" si="73"/>
        <v>18244916</v>
      </c>
      <c r="C494" s="7">
        <f t="shared" si="73"/>
        <v>19291928</v>
      </c>
      <c r="D494" s="7">
        <f t="shared" si="73"/>
        <v>21194804</v>
      </c>
      <c r="E494" s="7">
        <f t="shared" si="73"/>
        <v>24344146</v>
      </c>
      <c r="F494" s="7">
        <f t="shared" si="73"/>
        <v>27771139</v>
      </c>
      <c r="G494" s="7">
        <f t="shared" si="73"/>
        <v>31245061</v>
      </c>
      <c r="H494" s="7">
        <f t="shared" si="73"/>
        <v>33937216</v>
      </c>
      <c r="I494" s="7">
        <f t="shared" si="73"/>
        <v>37405623</v>
      </c>
      <c r="J494" s="7">
        <f t="shared" si="73"/>
        <v>42202676</v>
      </c>
      <c r="K494" s="7">
        <f t="shared" si="73"/>
        <v>45878567</v>
      </c>
      <c r="L494" s="7">
        <f t="shared" si="73"/>
        <v>46927605</v>
      </c>
      <c r="M494" s="7">
        <f t="shared" si="73"/>
        <v>50986173</v>
      </c>
      <c r="N494" s="7">
        <f t="shared" si="73"/>
        <v>54075000</v>
      </c>
      <c r="O494" s="7" t="str">
        <f t="shared" si="73"/>
        <v/>
      </c>
      <c r="P494" s="6"/>
      <c r="Q494" s="9" t="s">
        <v>14</v>
      </c>
    </row>
    <row r="495" spans="2:17" s="2" customFormat="1" x14ac:dyDescent="0.25">
      <c r="B495" s="7">
        <f t="shared" si="73"/>
        <v>18470706</v>
      </c>
      <c r="C495" s="7">
        <f t="shared" si="73"/>
        <v>21572382.300000001</v>
      </c>
      <c r="D495" s="7">
        <f t="shared" si="73"/>
        <v>24257680.440000001</v>
      </c>
      <c r="E495" s="7">
        <f t="shared" si="73"/>
        <v>27732591.25</v>
      </c>
      <c r="F495" s="7">
        <f t="shared" si="73"/>
        <v>31280008.18</v>
      </c>
      <c r="G495" s="7">
        <f t="shared" si="73"/>
        <v>35480832.719999999</v>
      </c>
      <c r="H495" s="7">
        <f t="shared" si="73"/>
        <v>38285633.859999999</v>
      </c>
      <c r="I495" s="7">
        <f t="shared" si="73"/>
        <v>40645895.659999996</v>
      </c>
      <c r="J495" s="7">
        <f t="shared" si="73"/>
        <v>44936903.789999999</v>
      </c>
      <c r="K495" s="7">
        <f t="shared" si="73"/>
        <v>48882496.729999997</v>
      </c>
      <c r="L495" s="7">
        <f t="shared" si="73"/>
        <v>51288290.390000001</v>
      </c>
      <c r="M495" s="7">
        <f t="shared" si="73"/>
        <v>55832676.240000002</v>
      </c>
      <c r="N495" s="7">
        <f t="shared" si="73"/>
        <v>57074354.509999998</v>
      </c>
      <c r="O495" s="7" t="str">
        <f t="shared" si="73"/>
        <v/>
      </c>
      <c r="P495" s="6"/>
      <c r="Q495" s="9" t="s">
        <v>19</v>
      </c>
    </row>
    <row r="496" spans="2:17" s="2" customFormat="1" x14ac:dyDescent="0.25">
      <c r="B496" s="16">
        <f>SUM(B492:B495)</f>
        <v>74144259</v>
      </c>
      <c r="C496" s="16">
        <f t="shared" ref="C496:M496" si="74">SUM(C492:C495)</f>
        <v>78408485.299999997</v>
      </c>
      <c r="D496" s="16">
        <f t="shared" si="74"/>
        <v>88663613.439999998</v>
      </c>
      <c r="E496" s="16">
        <f t="shared" si="74"/>
        <v>99670015.25</v>
      </c>
      <c r="F496" s="16">
        <f t="shared" si="74"/>
        <v>114955849.18000001</v>
      </c>
      <c r="G496" s="16">
        <f t="shared" si="74"/>
        <v>129780718.72</v>
      </c>
      <c r="H496" s="16">
        <f t="shared" si="74"/>
        <v>142531925.86000001</v>
      </c>
      <c r="I496" s="16">
        <f t="shared" si="74"/>
        <v>155917190.66</v>
      </c>
      <c r="J496" s="16">
        <f t="shared" si="74"/>
        <v>172790126.78999999</v>
      </c>
      <c r="K496" s="16">
        <f t="shared" si="74"/>
        <v>186754015.72999999</v>
      </c>
      <c r="L496" s="16">
        <f t="shared" si="74"/>
        <v>192930092.38999999</v>
      </c>
      <c r="M496" s="16">
        <f t="shared" si="74"/>
        <v>210627042.24000001</v>
      </c>
      <c r="N496" s="16">
        <f>IF(N493="",N492*4,IF(N494="",(N493+N492)*2,IF(N495="",((N494+N493+N492)/3)*4,SUM(N492:N495))))</f>
        <v>218687088.50999999</v>
      </c>
      <c r="O496" s="16">
        <f>IF(O493="",O492*4,IF(O494="",(O493+O492)*2,IF(O495="",((O494+O493+O492)/3)*4,SUM(O492:O495))))</f>
        <v>222105610</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f t="shared" ref="B499:O502" si="75">IFERROR(VLOOKUP($B$498,$130:$216,MATCH($Q499&amp;"/"&amp;B$348,$128:$128,0),FALSE),"")</f>
        <v>16988764</v>
      </c>
      <c r="C499" s="7">
        <f t="shared" si="75"/>
        <v>16979018</v>
      </c>
      <c r="D499" s="7">
        <f t="shared" si="75"/>
        <v>19406374</v>
      </c>
      <c r="E499" s="7">
        <f t="shared" si="75"/>
        <v>21364383</v>
      </c>
      <c r="F499" s="7">
        <f t="shared" si="75"/>
        <v>25100207</v>
      </c>
      <c r="G499" s="7">
        <f t="shared" si="75"/>
        <v>28086786</v>
      </c>
      <c r="H499" s="7">
        <f t="shared" si="75"/>
        <v>31463029</v>
      </c>
      <c r="I499" s="7">
        <f t="shared" si="75"/>
        <v>35010523</v>
      </c>
      <c r="J499" s="7">
        <f t="shared" si="75"/>
        <v>37917713</v>
      </c>
      <c r="K499" s="7">
        <f t="shared" si="75"/>
        <v>40935059</v>
      </c>
      <c r="L499" s="7">
        <f t="shared" si="75"/>
        <v>42439670</v>
      </c>
      <c r="M499" s="7">
        <f t="shared" si="75"/>
        <v>45671705</v>
      </c>
      <c r="N499" s="7">
        <f t="shared" si="75"/>
        <v>49612048</v>
      </c>
      <c r="O499" s="7">
        <f t="shared" si="75"/>
        <v>49333781</v>
      </c>
      <c r="P499" s="6"/>
      <c r="Q499" s="9" t="s">
        <v>12</v>
      </c>
    </row>
    <row r="500" spans="1:17" x14ac:dyDescent="0.25">
      <c r="B500" s="7">
        <f t="shared" si="75"/>
        <v>17036184</v>
      </c>
      <c r="C500" s="7">
        <f t="shared" si="75"/>
        <v>17409634</v>
      </c>
      <c r="D500" s="7">
        <f t="shared" si="75"/>
        <v>19731185</v>
      </c>
      <c r="E500" s="7">
        <f t="shared" si="75"/>
        <v>21529057</v>
      </c>
      <c r="F500" s="7">
        <f t="shared" si="75"/>
        <v>25138349</v>
      </c>
      <c r="G500" s="7">
        <f t="shared" si="75"/>
        <v>28223871</v>
      </c>
      <c r="H500" s="7">
        <f t="shared" si="75"/>
        <v>31321798</v>
      </c>
      <c r="I500" s="7">
        <f t="shared" si="75"/>
        <v>33945083</v>
      </c>
      <c r="J500" s="7">
        <f t="shared" si="75"/>
        <v>38640501</v>
      </c>
      <c r="K500" s="7">
        <f t="shared" si="75"/>
        <v>40329202</v>
      </c>
      <c r="L500" s="7">
        <f t="shared" si="75"/>
        <v>41059263</v>
      </c>
      <c r="M500" s="7">
        <f t="shared" si="75"/>
        <v>46179701</v>
      </c>
      <c r="N500" s="7">
        <f t="shared" si="75"/>
        <v>45450521</v>
      </c>
      <c r="O500" s="7">
        <f t="shared" si="75"/>
        <v>48644306</v>
      </c>
      <c r="P500" s="6"/>
      <c r="Q500" s="9" t="s">
        <v>13</v>
      </c>
    </row>
    <row r="501" spans="1:17" x14ac:dyDescent="0.25">
      <c r="B501" s="7">
        <f t="shared" si="75"/>
        <v>16442511</v>
      </c>
      <c r="C501" s="7">
        <f t="shared" si="75"/>
        <v>17418819</v>
      </c>
      <c r="D501" s="7">
        <f t="shared" si="75"/>
        <v>18991225</v>
      </c>
      <c r="E501" s="7">
        <f t="shared" si="75"/>
        <v>21700887</v>
      </c>
      <c r="F501" s="7">
        <f t="shared" si="75"/>
        <v>24771569</v>
      </c>
      <c r="G501" s="7">
        <f t="shared" si="75"/>
        <v>27787264</v>
      </c>
      <c r="H501" s="7">
        <f t="shared" si="75"/>
        <v>30114285</v>
      </c>
      <c r="I501" s="7">
        <f t="shared" si="75"/>
        <v>32948549</v>
      </c>
      <c r="J501" s="7">
        <f t="shared" si="75"/>
        <v>37293066</v>
      </c>
      <c r="K501" s="7">
        <f t="shared" si="75"/>
        <v>40375023</v>
      </c>
      <c r="L501" s="7">
        <f t="shared" si="75"/>
        <v>41219911</v>
      </c>
      <c r="M501" s="7">
        <f t="shared" si="75"/>
        <v>44576103</v>
      </c>
      <c r="N501" s="7">
        <f t="shared" si="75"/>
        <v>47281597</v>
      </c>
      <c r="O501" s="7" t="str">
        <f t="shared" si="75"/>
        <v/>
      </c>
      <c r="P501" s="6"/>
      <c r="Q501" s="9" t="s">
        <v>14</v>
      </c>
    </row>
    <row r="502" spans="1:17" x14ac:dyDescent="0.25">
      <c r="B502" s="18">
        <f t="shared" si="75"/>
        <v>16818554</v>
      </c>
      <c r="C502" s="18">
        <f t="shared" si="75"/>
        <v>19534819.800000001</v>
      </c>
      <c r="D502" s="18">
        <f t="shared" si="75"/>
        <v>22019560.239999998</v>
      </c>
      <c r="E502" s="18">
        <f t="shared" si="75"/>
        <v>24808081.030000001</v>
      </c>
      <c r="F502" s="18">
        <f t="shared" si="75"/>
        <v>27750327.989999998</v>
      </c>
      <c r="G502" s="18">
        <f t="shared" si="75"/>
        <v>31575336.440000001</v>
      </c>
      <c r="H502" s="18">
        <f t="shared" si="75"/>
        <v>33872099.920000002</v>
      </c>
      <c r="I502" s="18">
        <f t="shared" si="75"/>
        <v>36032860.659999996</v>
      </c>
      <c r="J502" s="18">
        <f t="shared" si="75"/>
        <v>39870995.020000003</v>
      </c>
      <c r="K502" s="18">
        <f t="shared" si="75"/>
        <v>42713050.100000001</v>
      </c>
      <c r="L502" s="18">
        <f t="shared" si="75"/>
        <v>44920084.840000004</v>
      </c>
      <c r="M502" s="18">
        <f t="shared" si="75"/>
        <v>48584642.619999997</v>
      </c>
      <c r="N502" s="18">
        <f t="shared" si="75"/>
        <v>49671597.579999998</v>
      </c>
      <c r="O502" s="18" t="str">
        <f t="shared" si="75"/>
        <v/>
      </c>
      <c r="P502" s="6"/>
      <c r="Q502" s="9" t="s">
        <v>19</v>
      </c>
    </row>
    <row r="503" spans="1:17" x14ac:dyDescent="0.25">
      <c r="B503" s="18">
        <f>SUM(B499:B502)</f>
        <v>67286013</v>
      </c>
      <c r="C503" s="18">
        <f t="shared" ref="C503:M503" si="76">SUM(C499:C502)</f>
        <v>71342290.799999997</v>
      </c>
      <c r="D503" s="18">
        <f t="shared" si="76"/>
        <v>80148344.239999995</v>
      </c>
      <c r="E503" s="18">
        <f t="shared" si="76"/>
        <v>89402408.030000001</v>
      </c>
      <c r="F503" s="18">
        <f t="shared" si="76"/>
        <v>102760452.98999999</v>
      </c>
      <c r="G503" s="18">
        <f t="shared" si="76"/>
        <v>115673257.44</v>
      </c>
      <c r="H503" s="18">
        <f t="shared" si="76"/>
        <v>126771211.92</v>
      </c>
      <c r="I503" s="18">
        <f t="shared" si="76"/>
        <v>137937015.66</v>
      </c>
      <c r="J503" s="18">
        <f t="shared" si="76"/>
        <v>153722275.02000001</v>
      </c>
      <c r="K503" s="18">
        <f t="shared" si="76"/>
        <v>164352334.09999999</v>
      </c>
      <c r="L503" s="18">
        <f t="shared" si="76"/>
        <v>169638928.84</v>
      </c>
      <c r="M503" s="18">
        <f t="shared" si="76"/>
        <v>185012151.62</v>
      </c>
      <c r="N503" s="18">
        <f>IF(N500="",N499*4,IF(N501="",(N500+N499)*2,IF(N502="",((N501+N500+N499)/3)*4,SUM(N499:N502))))</f>
        <v>192015763.57999998</v>
      </c>
      <c r="O503" s="18">
        <f>IF(O500="",O499*4,IF(O501="",(O500+O499)*2,IF(O502="",((O501+O500+O499)/3)*4,SUM(O499:O502))))</f>
        <v>195956174</v>
      </c>
      <c r="P503" s="6"/>
      <c r="Q503" s="9" t="s">
        <v>15</v>
      </c>
    </row>
    <row r="504" spans="1:17" x14ac:dyDescent="0.25">
      <c r="B504" s="21">
        <f>B503/B$465</f>
        <v>0.91400144091784497</v>
      </c>
      <c r="C504" s="22">
        <f>C503/C$465</f>
        <v>0.914562171813328</v>
      </c>
      <c r="D504" s="22">
        <f t="shared" ref="D504:O504" si="77">D503/D$465</f>
        <v>0.90883930764966991</v>
      </c>
      <c r="E504" s="22">
        <f t="shared" si="77"/>
        <v>0.90212920547758346</v>
      </c>
      <c r="F504" s="22">
        <f t="shared" si="77"/>
        <v>0.89878397821550082</v>
      </c>
      <c r="G504" s="22">
        <f t="shared" si="77"/>
        <v>0.89609018323130607</v>
      </c>
      <c r="H504" s="22">
        <f t="shared" si="77"/>
        <v>0.89383540193926647</v>
      </c>
      <c r="I504" s="22">
        <f t="shared" si="77"/>
        <v>0.88867018666630382</v>
      </c>
      <c r="J504" s="22">
        <f t="shared" si="77"/>
        <v>0.89325338589326753</v>
      </c>
      <c r="K504" s="22">
        <f t="shared" si="77"/>
        <v>0.88454699930210035</v>
      </c>
      <c r="L504" s="22">
        <f t="shared" si="77"/>
        <v>0.88355064089182711</v>
      </c>
      <c r="M504" s="22">
        <f t="shared" si="77"/>
        <v>0.88196848407220063</v>
      </c>
      <c r="N504" s="23">
        <f t="shared" si="77"/>
        <v>0.88122204870401444</v>
      </c>
      <c r="O504" s="23">
        <f t="shared" si="77"/>
        <v>0.88586976324609557</v>
      </c>
      <c r="P504" s="6"/>
      <c r="Q504" s="11" t="s">
        <v>1424</v>
      </c>
    </row>
    <row r="505" spans="1:17" s="87" customFormat="1" x14ac:dyDescent="0.25">
      <c r="A505" s="86"/>
      <c r="B505" s="19"/>
      <c r="C505" s="10">
        <f t="shared" ref="C505:M505" si="78">C503/B503-1</f>
        <v>6.0284115808734162E-2</v>
      </c>
      <c r="D505" s="10">
        <f t="shared" si="78"/>
        <v>0.12343384745924069</v>
      </c>
      <c r="E505" s="10">
        <f t="shared" si="78"/>
        <v>0.11546169640497128</v>
      </c>
      <c r="F505" s="10">
        <f t="shared" si="78"/>
        <v>0.14941482287051544</v>
      </c>
      <c r="G505" s="10">
        <f t="shared" si="78"/>
        <v>0.12565927917091413</v>
      </c>
      <c r="H505" s="10">
        <f t="shared" si="78"/>
        <v>9.5942266394257514E-2</v>
      </c>
      <c r="I505" s="10">
        <f t="shared" si="78"/>
        <v>8.8078386022264032E-2</v>
      </c>
      <c r="J505" s="10">
        <f t="shared" si="78"/>
        <v>0.1144381679165003</v>
      </c>
      <c r="K505" s="10">
        <f t="shared" si="78"/>
        <v>6.915106531318882E-2</v>
      </c>
      <c r="L505" s="10">
        <f t="shared" si="78"/>
        <v>3.2166228541563591E-2</v>
      </c>
      <c r="M505" s="10">
        <f t="shared" si="78"/>
        <v>9.062320120224121E-2</v>
      </c>
      <c r="N505" s="10">
        <f>N503/M503-1</f>
        <v>3.7854875469935712E-2</v>
      </c>
      <c r="O505" s="10">
        <f>O503/N503-1</f>
        <v>2.0521286099296265E-2</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f t="shared" ref="B507:O511" si="79">IFERROR(B461-B499,"")</f>
        <v>1629904</v>
      </c>
      <c r="C507" s="16">
        <f t="shared" si="79"/>
        <v>1438908</v>
      </c>
      <c r="D507" s="16">
        <f t="shared" si="79"/>
        <v>1941593</v>
      </c>
      <c r="E507" s="16">
        <f t="shared" si="79"/>
        <v>2282941</v>
      </c>
      <c r="F507" s="16">
        <f t="shared" si="79"/>
        <v>2701698</v>
      </c>
      <c r="G507" s="16">
        <f t="shared" si="79"/>
        <v>3217569</v>
      </c>
      <c r="H507" s="16">
        <f t="shared" si="79"/>
        <v>3755106</v>
      </c>
      <c r="I507" s="16">
        <f t="shared" si="79"/>
        <v>4577342</v>
      </c>
      <c r="J507" s="16">
        <f t="shared" si="79"/>
        <v>4452769</v>
      </c>
      <c r="K507" s="16">
        <f t="shared" si="79"/>
        <v>5378291</v>
      </c>
      <c r="L507" s="16">
        <f t="shared" si="79"/>
        <v>5590125</v>
      </c>
      <c r="M507" s="16">
        <f t="shared" si="79"/>
        <v>5932884</v>
      </c>
      <c r="N507" s="16">
        <f t="shared" si="79"/>
        <v>6536087</v>
      </c>
      <c r="O507" s="16">
        <f t="shared" si="79"/>
        <v>6544506</v>
      </c>
      <c r="P507" s="6"/>
      <c r="Q507" s="9" t="s">
        <v>12</v>
      </c>
    </row>
    <row r="508" spans="1:17" x14ac:dyDescent="0.25">
      <c r="B508" s="7">
        <f t="shared" si="79"/>
        <v>1559266</v>
      </c>
      <c r="C508" s="7">
        <f t="shared" si="79"/>
        <v>1514327</v>
      </c>
      <c r="D508" s="7">
        <f t="shared" si="79"/>
        <v>1889515</v>
      </c>
      <c r="E508" s="7">
        <f t="shared" si="79"/>
        <v>2121798</v>
      </c>
      <c r="F508" s="7">
        <f t="shared" si="79"/>
        <v>2649456</v>
      </c>
      <c r="G508" s="7">
        <f t="shared" si="79"/>
        <v>3215422</v>
      </c>
      <c r="H508" s="7">
        <f t="shared" si="79"/>
        <v>3426881</v>
      </c>
      <c r="I508" s="7">
        <f t="shared" si="79"/>
        <v>3989421</v>
      </c>
      <c r="J508" s="7">
        <f t="shared" si="79"/>
        <v>4262422</v>
      </c>
      <c r="K508" s="7">
        <f t="shared" si="79"/>
        <v>4875053</v>
      </c>
      <c r="L508" s="7">
        <f t="shared" si="79"/>
        <v>5071716</v>
      </c>
      <c r="M508" s="7">
        <f t="shared" si="79"/>
        <v>5626632</v>
      </c>
      <c r="N508" s="7">
        <f t="shared" si="79"/>
        <v>5628351</v>
      </c>
      <c r="O508" s="7">
        <f t="shared" si="79"/>
        <v>6078413</v>
      </c>
      <c r="P508" s="6"/>
      <c r="Q508" s="9" t="s">
        <v>13</v>
      </c>
    </row>
    <row r="509" spans="1:17" x14ac:dyDescent="0.25">
      <c r="B509" s="7">
        <f t="shared" si="79"/>
        <v>1583734</v>
      </c>
      <c r="C509" s="7">
        <f t="shared" si="79"/>
        <v>1782467</v>
      </c>
      <c r="D509" s="7">
        <f t="shared" si="79"/>
        <v>2078257</v>
      </c>
      <c r="E509" s="7">
        <f t="shared" si="79"/>
        <v>2499062</v>
      </c>
      <c r="F509" s="7">
        <f t="shared" si="79"/>
        <v>2827438</v>
      </c>
      <c r="G509" s="7">
        <f t="shared" si="79"/>
        <v>3301113</v>
      </c>
      <c r="H509" s="7">
        <f t="shared" si="79"/>
        <v>3629617</v>
      </c>
      <c r="I509" s="7">
        <f t="shared" si="79"/>
        <v>4314955</v>
      </c>
      <c r="J509" s="7">
        <f t="shared" si="79"/>
        <v>4746133</v>
      </c>
      <c r="K509" s="7">
        <f t="shared" si="79"/>
        <v>5279325</v>
      </c>
      <c r="L509" s="7">
        <f t="shared" si="79"/>
        <v>5552327</v>
      </c>
      <c r="M509" s="7">
        <f t="shared" si="79"/>
        <v>6208864</v>
      </c>
      <c r="N509" s="7">
        <f t="shared" si="79"/>
        <v>6589301</v>
      </c>
      <c r="O509" s="7" t="str">
        <f t="shared" si="79"/>
        <v/>
      </c>
      <c r="P509" s="6"/>
      <c r="Q509" s="9" t="s">
        <v>14</v>
      </c>
    </row>
    <row r="510" spans="1:17" x14ac:dyDescent="0.25">
      <c r="B510" s="18">
        <f t="shared" si="79"/>
        <v>1558049</v>
      </c>
      <c r="C510" s="18">
        <f t="shared" si="79"/>
        <v>1929050.3499999978</v>
      </c>
      <c r="D510" s="18">
        <f t="shared" si="79"/>
        <v>2129876.3600000031</v>
      </c>
      <c r="E510" s="18">
        <f t="shared" si="79"/>
        <v>2795347.0299999975</v>
      </c>
      <c r="F510" s="18">
        <f t="shared" si="79"/>
        <v>3393715.1400000006</v>
      </c>
      <c r="G510" s="18">
        <f t="shared" si="79"/>
        <v>3679263.5500000007</v>
      </c>
      <c r="H510" s="18">
        <f t="shared" si="79"/>
        <v>4245547.1599999964</v>
      </c>
      <c r="I510" s="18">
        <f t="shared" si="79"/>
        <v>4398598.6300000027</v>
      </c>
      <c r="J510" s="18">
        <f t="shared" si="79"/>
        <v>4908975.6599999964</v>
      </c>
      <c r="K510" s="18">
        <f t="shared" si="79"/>
        <v>5918955.5700000003</v>
      </c>
      <c r="L510" s="18">
        <f t="shared" si="79"/>
        <v>6143740.6799999997</v>
      </c>
      <c r="M510" s="18">
        <f t="shared" si="79"/>
        <v>6991308.2600000054</v>
      </c>
      <c r="N510" s="18">
        <f t="shared" si="79"/>
        <v>7127636.8100000024</v>
      </c>
      <c r="O510" s="18" t="str">
        <f t="shared" si="79"/>
        <v/>
      </c>
      <c r="P510" s="6"/>
      <c r="Q510" s="9" t="s">
        <v>19</v>
      </c>
    </row>
    <row r="511" spans="1:17" x14ac:dyDescent="0.25">
      <c r="B511" s="16">
        <f t="shared" si="79"/>
        <v>6330953</v>
      </c>
      <c r="C511" s="16">
        <f t="shared" si="79"/>
        <v>6664752.3500000089</v>
      </c>
      <c r="D511" s="16">
        <f t="shared" si="79"/>
        <v>8039241.3599999994</v>
      </c>
      <c r="E511" s="16">
        <f t="shared" si="79"/>
        <v>9699148.0300000012</v>
      </c>
      <c r="F511" s="16">
        <f t="shared" si="79"/>
        <v>11572307.140000001</v>
      </c>
      <c r="G511" s="16">
        <f t="shared" si="79"/>
        <v>13413367.550000012</v>
      </c>
      <c r="H511" s="16">
        <f t="shared" si="79"/>
        <v>15057151.159999982</v>
      </c>
      <c r="I511" s="16">
        <f t="shared" si="79"/>
        <v>17280316.629999995</v>
      </c>
      <c r="J511" s="16">
        <f t="shared" si="79"/>
        <v>18370299.659999996</v>
      </c>
      <c r="K511" s="16">
        <f t="shared" si="79"/>
        <v>21451624.570000023</v>
      </c>
      <c r="L511" s="16">
        <f t="shared" si="79"/>
        <v>22357908.680000007</v>
      </c>
      <c r="M511" s="16">
        <f t="shared" si="79"/>
        <v>24759688.25999999</v>
      </c>
      <c r="N511" s="16">
        <f t="shared" si="79"/>
        <v>25881375.810000002</v>
      </c>
      <c r="O511" s="16">
        <f t="shared" si="79"/>
        <v>25245838</v>
      </c>
      <c r="P511" s="6"/>
      <c r="Q511" s="9" t="s">
        <v>15</v>
      </c>
    </row>
    <row r="512" spans="1:17" x14ac:dyDescent="0.25">
      <c r="B512" s="10">
        <f t="shared" ref="B512:O512" si="80">B511/B$465</f>
        <v>8.5998559082155063E-2</v>
      </c>
      <c r="C512" s="10">
        <f t="shared" si="80"/>
        <v>8.5437828186671991E-2</v>
      </c>
      <c r="D512" s="10">
        <f t="shared" si="80"/>
        <v>9.1160692350330086E-2</v>
      </c>
      <c r="E512" s="10">
        <f t="shared" si="80"/>
        <v>9.787079452241651E-2</v>
      </c>
      <c r="F512" s="10">
        <f t="shared" si="80"/>
        <v>0.10121602178449919</v>
      </c>
      <c r="G512" s="10">
        <f t="shared" si="80"/>
        <v>0.10390981676869396</v>
      </c>
      <c r="H512" s="10">
        <f t="shared" si="80"/>
        <v>0.10616459806073356</v>
      </c>
      <c r="I512" s="10">
        <f t="shared" si="80"/>
        <v>0.11132981333369621</v>
      </c>
      <c r="J512" s="10">
        <f t="shared" si="80"/>
        <v>0.10674661410673245</v>
      </c>
      <c r="K512" s="10">
        <f t="shared" si="80"/>
        <v>0.11545300069789961</v>
      </c>
      <c r="L512" s="10">
        <f t="shared" si="80"/>
        <v>0.1164493591081729</v>
      </c>
      <c r="M512" s="10">
        <f t="shared" si="80"/>
        <v>0.11803151592779933</v>
      </c>
      <c r="N512" s="10">
        <f t="shared" si="80"/>
        <v>0.11877795129598559</v>
      </c>
      <c r="O512" s="10">
        <f t="shared" si="80"/>
        <v>0.11413023675390439</v>
      </c>
      <c r="P512" s="6"/>
      <c r="Q512" s="24" t="s">
        <v>23</v>
      </c>
    </row>
    <row r="513" spans="1:17" s="87" customFormat="1" x14ac:dyDescent="0.25">
      <c r="A513" s="86"/>
      <c r="B513" s="19"/>
      <c r="C513" s="10">
        <f t="shared" ref="C513:M513" si="81">C511/B511-1</f>
        <v>5.2724976792594802E-2</v>
      </c>
      <c r="D513" s="10">
        <f t="shared" si="81"/>
        <v>0.206232570667084</v>
      </c>
      <c r="E513" s="10">
        <f t="shared" si="81"/>
        <v>0.20647553614437086</v>
      </c>
      <c r="F513" s="10">
        <f t="shared" si="81"/>
        <v>0.19312614924591465</v>
      </c>
      <c r="G513" s="10">
        <f t="shared" si="81"/>
        <v>0.15909190688832786</v>
      </c>
      <c r="H513" s="10">
        <f t="shared" si="81"/>
        <v>0.12254816725722018</v>
      </c>
      <c r="I513" s="10">
        <f t="shared" si="81"/>
        <v>0.1476484792093975</v>
      </c>
      <c r="J513" s="10">
        <f t="shared" si="81"/>
        <v>6.3076565860356038E-2</v>
      </c>
      <c r="K513" s="10">
        <f t="shared" si="81"/>
        <v>0.16773405807360819</v>
      </c>
      <c r="L513" s="10">
        <f t="shared" si="81"/>
        <v>4.2247807714638874E-2</v>
      </c>
      <c r="M513" s="10">
        <f t="shared" si="81"/>
        <v>0.10742416092559082</v>
      </c>
      <c r="N513" s="10">
        <f>N511/M511-1</f>
        <v>4.5302975474539098E-2</v>
      </c>
      <c r="O513" s="10">
        <f>O511/N511-1</f>
        <v>-2.4555796981798994E-2</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f t="shared" ref="B516:O519" si="82">IFERROR(VLOOKUP($B$515,$130:$216,MATCH($Q516&amp;"/"&amp;B$348,$128:$128,0),FALSE),"")</f>
        <v>0</v>
      </c>
      <c r="C516" s="16">
        <f t="shared" si="82"/>
        <v>0</v>
      </c>
      <c r="D516" s="16">
        <f t="shared" si="82"/>
        <v>1090294</v>
      </c>
      <c r="E516" s="16">
        <f t="shared" si="82"/>
        <v>1102197</v>
      </c>
      <c r="F516" s="16">
        <f t="shared" si="82"/>
        <v>1335879</v>
      </c>
      <c r="G516" s="16">
        <f t="shared" si="82"/>
        <v>1626750</v>
      </c>
      <c r="H516" s="16">
        <f t="shared" si="82"/>
        <v>1730135</v>
      </c>
      <c r="I516" s="16">
        <f t="shared" si="82"/>
        <v>2148611</v>
      </c>
      <c r="J516" s="16">
        <f t="shared" si="82"/>
        <v>2406607</v>
      </c>
      <c r="K516" s="16">
        <f t="shared" si="82"/>
        <v>2638403</v>
      </c>
      <c r="L516" s="16">
        <f t="shared" si="82"/>
        <v>2877673</v>
      </c>
      <c r="M516" s="16">
        <f t="shared" si="82"/>
        <v>3027733</v>
      </c>
      <c r="N516" s="16">
        <f t="shared" si="82"/>
        <v>3162982</v>
      </c>
      <c r="O516" s="16">
        <f t="shared" si="82"/>
        <v>3186810</v>
      </c>
      <c r="P516" s="6"/>
      <c r="Q516" s="9" t="s">
        <v>12</v>
      </c>
    </row>
    <row r="517" spans="1:17" x14ac:dyDescent="0.25">
      <c r="B517" s="7">
        <f t="shared" si="82"/>
        <v>0</v>
      </c>
      <c r="C517" s="7">
        <f t="shared" si="82"/>
        <v>965181</v>
      </c>
      <c r="D517" s="7">
        <f t="shared" si="82"/>
        <v>1109003</v>
      </c>
      <c r="E517" s="7">
        <f t="shared" si="82"/>
        <v>1136072</v>
      </c>
      <c r="F517" s="7">
        <f t="shared" si="82"/>
        <v>1376343</v>
      </c>
      <c r="G517" s="7">
        <f t="shared" si="82"/>
        <v>1655199</v>
      </c>
      <c r="H517" s="7">
        <f t="shared" si="82"/>
        <v>1776808</v>
      </c>
      <c r="I517" s="7">
        <f t="shared" si="82"/>
        <v>2127284</v>
      </c>
      <c r="J517" s="7">
        <f t="shared" si="82"/>
        <v>2398221</v>
      </c>
      <c r="K517" s="7">
        <f t="shared" si="82"/>
        <v>2601094</v>
      </c>
      <c r="L517" s="7">
        <f t="shared" si="82"/>
        <v>2873438</v>
      </c>
      <c r="M517" s="7">
        <f t="shared" si="82"/>
        <v>3219061</v>
      </c>
      <c r="N517" s="7">
        <f t="shared" si="82"/>
        <v>3031492</v>
      </c>
      <c r="O517" s="7">
        <f t="shared" si="82"/>
        <v>3283858</v>
      </c>
      <c r="P517" s="6"/>
      <c r="Q517" s="9" t="s">
        <v>13</v>
      </c>
    </row>
    <row r="518" spans="1:17" x14ac:dyDescent="0.25">
      <c r="B518" s="7">
        <f t="shared" si="82"/>
        <v>0</v>
      </c>
      <c r="C518" s="7">
        <f t="shared" si="82"/>
        <v>1042407</v>
      </c>
      <c r="D518" s="7">
        <f t="shared" si="82"/>
        <v>1154535</v>
      </c>
      <c r="E518" s="7">
        <f t="shared" si="82"/>
        <v>1286504</v>
      </c>
      <c r="F518" s="7">
        <f t="shared" si="82"/>
        <v>1490850</v>
      </c>
      <c r="G518" s="7">
        <f t="shared" si="82"/>
        <v>1701577</v>
      </c>
      <c r="H518" s="7">
        <f t="shared" si="82"/>
        <v>1894256</v>
      </c>
      <c r="I518" s="7">
        <f t="shared" si="82"/>
        <v>2260434</v>
      </c>
      <c r="J518" s="7">
        <f t="shared" si="82"/>
        <v>2455320</v>
      </c>
      <c r="K518" s="7">
        <f t="shared" si="82"/>
        <v>2731816</v>
      </c>
      <c r="L518" s="7">
        <f t="shared" si="82"/>
        <v>2965912</v>
      </c>
      <c r="M518" s="7">
        <f t="shared" si="82"/>
        <v>3236152</v>
      </c>
      <c r="N518" s="7">
        <f t="shared" si="82"/>
        <v>3244207</v>
      </c>
      <c r="O518" s="7" t="str">
        <f t="shared" si="82"/>
        <v/>
      </c>
      <c r="P518" s="6"/>
      <c r="Q518" s="9" t="s">
        <v>14</v>
      </c>
    </row>
    <row r="519" spans="1:17" x14ac:dyDescent="0.25">
      <c r="B519" s="18">
        <f t="shared" si="82"/>
        <v>0</v>
      </c>
      <c r="C519" s="18">
        <f t="shared" si="82"/>
        <v>1046839.52</v>
      </c>
      <c r="D519" s="18">
        <f t="shared" si="82"/>
        <v>1184605.98</v>
      </c>
      <c r="E519" s="18">
        <f t="shared" si="82"/>
        <v>1222721.83</v>
      </c>
      <c r="F519" s="18">
        <f t="shared" si="82"/>
        <v>1554991.7</v>
      </c>
      <c r="G519" s="18">
        <f t="shared" si="82"/>
        <v>1729714</v>
      </c>
      <c r="H519" s="18">
        <f t="shared" si="82"/>
        <v>2064873.66</v>
      </c>
      <c r="I519" s="18">
        <f t="shared" si="82"/>
        <v>2321809.16</v>
      </c>
      <c r="J519" s="18">
        <f t="shared" si="82"/>
        <v>2462200.9300000002</v>
      </c>
      <c r="K519" s="18">
        <f t="shared" si="82"/>
        <v>2763730.79</v>
      </c>
      <c r="L519" s="18">
        <f t="shared" si="82"/>
        <v>3050119.53</v>
      </c>
      <c r="M519" s="18">
        <f t="shared" si="82"/>
        <v>3186119.41</v>
      </c>
      <c r="N519" s="18">
        <f t="shared" si="82"/>
        <v>3246029.87</v>
      </c>
      <c r="O519" s="18" t="str">
        <f t="shared" si="82"/>
        <v/>
      </c>
      <c r="P519" s="6"/>
      <c r="Q519" s="9" t="s">
        <v>19</v>
      </c>
    </row>
    <row r="520" spans="1:17" x14ac:dyDescent="0.25">
      <c r="B520" s="18">
        <f>SUM(B516:B519)</f>
        <v>0</v>
      </c>
      <c r="C520" s="18">
        <f t="shared" ref="C520:M520" si="83">SUM(C516:C519)</f>
        <v>3054427.52</v>
      </c>
      <c r="D520" s="18">
        <f t="shared" si="83"/>
        <v>4538437.9800000004</v>
      </c>
      <c r="E520" s="18">
        <f t="shared" si="83"/>
        <v>4747494.83</v>
      </c>
      <c r="F520" s="18">
        <f t="shared" si="83"/>
        <v>5758063.7000000002</v>
      </c>
      <c r="G520" s="18">
        <f t="shared" si="83"/>
        <v>6713240</v>
      </c>
      <c r="H520" s="18">
        <f t="shared" si="83"/>
        <v>7466072.6600000001</v>
      </c>
      <c r="I520" s="18">
        <f t="shared" si="83"/>
        <v>8858138.1600000001</v>
      </c>
      <c r="J520" s="18">
        <f t="shared" si="83"/>
        <v>9722348.9299999997</v>
      </c>
      <c r="K520" s="18">
        <f t="shared" si="83"/>
        <v>10735043.789999999</v>
      </c>
      <c r="L520" s="18">
        <f t="shared" si="83"/>
        <v>11767142.529999999</v>
      </c>
      <c r="M520" s="18">
        <f t="shared" si="83"/>
        <v>12669065.41</v>
      </c>
      <c r="N520" s="18">
        <f>IF(N517="",N516*4,IF(N518="",(N517+N516)*2,IF(N519="",((N518+N517+N516)/3)*4,SUM(N516:N519))))</f>
        <v>12684710.870000001</v>
      </c>
      <c r="O520" s="18">
        <f>IF(O517="",O516*4,IF(O518="",(O517+O516)*2,IF(O519="",((O518+O517+O516)/3)*4,SUM(O516:O519))))</f>
        <v>12941336</v>
      </c>
      <c r="P520" s="6"/>
      <c r="Q520" s="9" t="s">
        <v>15</v>
      </c>
    </row>
    <row r="521" spans="1:17" x14ac:dyDescent="0.25">
      <c r="B521" s="10">
        <f t="shared" ref="B521:M521" si="84">+B520/(B$465+B$472)</f>
        <v>0</v>
      </c>
      <c r="C521" s="10">
        <f t="shared" si="84"/>
        <v>3.896215548028413E-2</v>
      </c>
      <c r="D521" s="10">
        <f t="shared" si="84"/>
        <v>5.119680430759864E-2</v>
      </c>
      <c r="E521" s="10">
        <f t="shared" si="84"/>
        <v>4.7632127050604406E-2</v>
      </c>
      <c r="F521" s="10">
        <f t="shared" si="84"/>
        <v>5.0089349437826551E-2</v>
      </c>
      <c r="G521" s="10">
        <f t="shared" si="84"/>
        <v>5.1727560659328112E-2</v>
      </c>
      <c r="H521" s="10">
        <f t="shared" si="84"/>
        <v>5.2381756683295269E-2</v>
      </c>
      <c r="I521" s="10">
        <f t="shared" si="84"/>
        <v>5.6813094970936097E-2</v>
      </c>
      <c r="J521" s="10">
        <f t="shared" si="84"/>
        <v>5.6266808240820546E-2</v>
      </c>
      <c r="K521" s="10">
        <f t="shared" si="84"/>
        <v>5.7482264825541356E-2</v>
      </c>
      <c r="L521" s="10">
        <f t="shared" si="84"/>
        <v>6.0991742574886758E-2</v>
      </c>
      <c r="M521" s="10">
        <f t="shared" si="84"/>
        <v>6.0149282234919159E-2</v>
      </c>
      <c r="N521" s="10">
        <f>+N520/(N$465+N$472)</f>
        <v>5.8003931354273633E-2</v>
      </c>
      <c r="O521" s="10">
        <f>+O520/(O$465+O$472)</f>
        <v>5.8266587683219705E-2</v>
      </c>
      <c r="P521" s="6"/>
      <c r="Q521" s="11" t="s">
        <v>1424</v>
      </c>
    </row>
    <row r="522" spans="1:17" s="87" customFormat="1" x14ac:dyDescent="0.25">
      <c r="A522" s="86"/>
      <c r="B522" s="19"/>
      <c r="C522" s="10" t="e">
        <f t="shared" ref="C522:M522" si="85">C520/B520-1</f>
        <v>#DIV/0!</v>
      </c>
      <c r="D522" s="10">
        <f t="shared" si="85"/>
        <v>0.48585551638822344</v>
      </c>
      <c r="E522" s="10">
        <f t="shared" si="85"/>
        <v>4.6063612838000978E-2</v>
      </c>
      <c r="F522" s="10">
        <f t="shared" si="85"/>
        <v>0.21286360621481704</v>
      </c>
      <c r="G522" s="10">
        <f t="shared" si="85"/>
        <v>0.16588498317585465</v>
      </c>
      <c r="H522" s="10">
        <f t="shared" si="85"/>
        <v>0.11214147863028878</v>
      </c>
      <c r="I522" s="10">
        <f t="shared" si="85"/>
        <v>0.18645217685304449</v>
      </c>
      <c r="J522" s="10">
        <f t="shared" si="85"/>
        <v>9.7561220472090593E-2</v>
      </c>
      <c r="K522" s="10">
        <f t="shared" si="85"/>
        <v>0.10416154236916486</v>
      </c>
      <c r="L522" s="10">
        <f t="shared" si="85"/>
        <v>9.6142946427608456E-2</v>
      </c>
      <c r="M522" s="10">
        <f t="shared" si="85"/>
        <v>7.6647569934720661E-2</v>
      </c>
      <c r="N522" s="10">
        <f>N520/M520-1</f>
        <v>1.2349340297550526E-3</v>
      </c>
      <c r="O522" s="10">
        <f>O520/N520-1</f>
        <v>2.0231058683957137E-2</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f t="shared" ref="B524:O527" si="86">IFERROR(VLOOKUP($B$523,$130:$216,MATCH($Q524&amp;"/"&amp;B$348,$128:$128,0),FALSE),"")</f>
        <v>0</v>
      </c>
      <c r="C524" s="16">
        <f t="shared" si="86"/>
        <v>0</v>
      </c>
      <c r="D524" s="16">
        <f t="shared" si="86"/>
        <v>228331</v>
      </c>
      <c r="E524" s="16">
        <f t="shared" si="86"/>
        <v>268561</v>
      </c>
      <c r="F524" s="16">
        <f t="shared" si="86"/>
        <v>326584</v>
      </c>
      <c r="G524" s="16">
        <f t="shared" si="86"/>
        <v>388166</v>
      </c>
      <c r="H524" s="16">
        <f t="shared" si="86"/>
        <v>526926</v>
      </c>
      <c r="I524" s="16">
        <f t="shared" si="86"/>
        <v>593795</v>
      </c>
      <c r="J524" s="16">
        <f t="shared" si="86"/>
        <v>604427</v>
      </c>
      <c r="K524" s="16">
        <f t="shared" si="86"/>
        <v>890251</v>
      </c>
      <c r="L524" s="16">
        <f t="shared" si="86"/>
        <v>888537</v>
      </c>
      <c r="M524" s="16">
        <f t="shared" si="86"/>
        <v>1111056</v>
      </c>
      <c r="N524" s="16">
        <f t="shared" si="86"/>
        <v>1249756</v>
      </c>
      <c r="O524" s="16">
        <f t="shared" si="86"/>
        <v>1255627</v>
      </c>
      <c r="P524" s="6"/>
      <c r="Q524" s="9" t="s">
        <v>12</v>
      </c>
    </row>
    <row r="525" spans="1:17" x14ac:dyDescent="0.25">
      <c r="B525" s="7">
        <f t="shared" si="86"/>
        <v>0</v>
      </c>
      <c r="C525" s="7">
        <f t="shared" si="86"/>
        <v>183678</v>
      </c>
      <c r="D525" s="7">
        <f t="shared" si="86"/>
        <v>208281</v>
      </c>
      <c r="E525" s="7">
        <f t="shared" si="86"/>
        <v>263338</v>
      </c>
      <c r="F525" s="7">
        <f t="shared" si="86"/>
        <v>362875</v>
      </c>
      <c r="G525" s="7">
        <f t="shared" si="86"/>
        <v>427063</v>
      </c>
      <c r="H525" s="7">
        <f t="shared" si="86"/>
        <v>471052</v>
      </c>
      <c r="I525" s="7">
        <f t="shared" si="86"/>
        <v>492349</v>
      </c>
      <c r="J525" s="7">
        <f t="shared" si="86"/>
        <v>557272</v>
      </c>
      <c r="K525" s="7">
        <f t="shared" si="86"/>
        <v>917616</v>
      </c>
      <c r="L525" s="7">
        <f t="shared" si="86"/>
        <v>965532</v>
      </c>
      <c r="M525" s="7">
        <f t="shared" si="86"/>
        <v>1072373</v>
      </c>
      <c r="N525" s="7">
        <f t="shared" si="86"/>
        <v>1119849</v>
      </c>
      <c r="O525" s="7">
        <f t="shared" si="86"/>
        <v>1276626</v>
      </c>
      <c r="P525" s="6"/>
      <c r="Q525" s="9" t="s">
        <v>13</v>
      </c>
    </row>
    <row r="526" spans="1:17" x14ac:dyDescent="0.25">
      <c r="B526" s="7">
        <f t="shared" si="86"/>
        <v>0</v>
      </c>
      <c r="C526" s="7">
        <f t="shared" si="86"/>
        <v>249208</v>
      </c>
      <c r="D526" s="7">
        <f t="shared" si="86"/>
        <v>285028</v>
      </c>
      <c r="E526" s="7">
        <f t="shared" si="86"/>
        <v>318557</v>
      </c>
      <c r="F526" s="7">
        <f t="shared" si="86"/>
        <v>414017</v>
      </c>
      <c r="G526" s="7">
        <f t="shared" si="86"/>
        <v>403452</v>
      </c>
      <c r="H526" s="7">
        <f t="shared" si="86"/>
        <v>481011</v>
      </c>
      <c r="I526" s="7">
        <f t="shared" si="86"/>
        <v>536431</v>
      </c>
      <c r="J526" s="7">
        <f t="shared" si="86"/>
        <v>609348</v>
      </c>
      <c r="K526" s="7">
        <f t="shared" si="86"/>
        <v>883040</v>
      </c>
      <c r="L526" s="7">
        <f t="shared" si="86"/>
        <v>947005</v>
      </c>
      <c r="M526" s="7">
        <f t="shared" si="86"/>
        <v>1193259</v>
      </c>
      <c r="N526" s="7">
        <f t="shared" si="86"/>
        <v>1372436</v>
      </c>
      <c r="O526" s="7" t="str">
        <f t="shared" si="86"/>
        <v/>
      </c>
      <c r="P526" s="6"/>
      <c r="Q526" s="9" t="s">
        <v>14</v>
      </c>
    </row>
    <row r="527" spans="1:17" x14ac:dyDescent="0.25">
      <c r="B527" s="18">
        <f t="shared" si="86"/>
        <v>0</v>
      </c>
      <c r="C527" s="18">
        <f t="shared" si="86"/>
        <v>89721.19</v>
      </c>
      <c r="D527" s="18">
        <f t="shared" si="86"/>
        <v>214079.37</v>
      </c>
      <c r="E527" s="18">
        <f t="shared" si="86"/>
        <v>301825.76</v>
      </c>
      <c r="F527" s="18">
        <f t="shared" si="86"/>
        <v>396623.44</v>
      </c>
      <c r="G527" s="18">
        <f t="shared" si="86"/>
        <v>460097.61</v>
      </c>
      <c r="H527" s="18">
        <f t="shared" si="86"/>
        <v>487578.04</v>
      </c>
      <c r="I527" s="18">
        <f t="shared" si="86"/>
        <v>449149.84</v>
      </c>
      <c r="J527" s="18">
        <f t="shared" si="86"/>
        <v>550065.25</v>
      </c>
      <c r="K527" s="18">
        <f t="shared" si="86"/>
        <v>969136.59</v>
      </c>
      <c r="L527" s="18">
        <f t="shared" si="86"/>
        <v>913122.29</v>
      </c>
      <c r="M527" s="18">
        <f t="shared" si="86"/>
        <v>1364645.56</v>
      </c>
      <c r="N527" s="18">
        <f t="shared" si="86"/>
        <v>1288069.69</v>
      </c>
      <c r="O527" s="18" t="str">
        <f t="shared" si="86"/>
        <v/>
      </c>
      <c r="P527" s="6"/>
      <c r="Q527" s="9" t="s">
        <v>19</v>
      </c>
    </row>
    <row r="528" spans="1:17" x14ac:dyDescent="0.25">
      <c r="B528" s="18">
        <f>SUM(B524:B527)</f>
        <v>0</v>
      </c>
      <c r="C528" s="18">
        <f t="shared" ref="C528:M528" si="87">SUM(C524:C527)</f>
        <v>522607.19</v>
      </c>
      <c r="D528" s="18">
        <f t="shared" si="87"/>
        <v>935719.37</v>
      </c>
      <c r="E528" s="18">
        <f t="shared" si="87"/>
        <v>1152281.76</v>
      </c>
      <c r="F528" s="18">
        <f t="shared" si="87"/>
        <v>1500099.44</v>
      </c>
      <c r="G528" s="18">
        <f t="shared" si="87"/>
        <v>1678778.6099999999</v>
      </c>
      <c r="H528" s="18">
        <f t="shared" si="87"/>
        <v>1966567.04</v>
      </c>
      <c r="I528" s="18">
        <f t="shared" si="87"/>
        <v>2071724.84</v>
      </c>
      <c r="J528" s="18">
        <f t="shared" si="87"/>
        <v>2321112.25</v>
      </c>
      <c r="K528" s="18">
        <f t="shared" si="87"/>
        <v>3660043.59</v>
      </c>
      <c r="L528" s="18">
        <f t="shared" si="87"/>
        <v>3714196.29</v>
      </c>
      <c r="M528" s="18">
        <f t="shared" si="87"/>
        <v>4741333.5600000005</v>
      </c>
      <c r="N528" s="18">
        <f>IF(N525="",N524*4,IF(N526="",(N525+N524)*2,IF(N527="",((N526+N525+N524)/3)*4,SUM(N524:N527))))</f>
        <v>5030110.6899999995</v>
      </c>
      <c r="O528" s="18">
        <f>IF(O525="",O524*4,IF(O526="",(O525+O524)*2,IF(O527="",((O526+O525+O524)/3)*4,SUM(O524:O527))))</f>
        <v>5064506</v>
      </c>
      <c r="P528" s="6"/>
      <c r="Q528" s="9" t="s">
        <v>15</v>
      </c>
    </row>
    <row r="529" spans="1:17" x14ac:dyDescent="0.25">
      <c r="B529" s="10">
        <f t="shared" ref="B529:O529" si="88">+B528/(B$465+B$472)</f>
        <v>0</v>
      </c>
      <c r="C529" s="10">
        <f t="shared" si="88"/>
        <v>6.6663564476705578E-3</v>
      </c>
      <c r="D529" s="10">
        <f t="shared" si="88"/>
        <v>1.0555579184695497E-2</v>
      </c>
      <c r="E529" s="10">
        <f t="shared" si="88"/>
        <v>1.1560967026985483E-2</v>
      </c>
      <c r="F529" s="10">
        <f t="shared" si="88"/>
        <v>1.3049352865208476E-2</v>
      </c>
      <c r="G529" s="10">
        <f t="shared" si="88"/>
        <v>1.2935500947732768E-2</v>
      </c>
      <c r="H529" s="10">
        <f t="shared" si="88"/>
        <v>1.3797379275795609E-2</v>
      </c>
      <c r="I529" s="10">
        <f t="shared" si="88"/>
        <v>1.3287340743911743E-2</v>
      </c>
      <c r="J529" s="10">
        <f t="shared" si="88"/>
        <v>1.3433130081679708E-2</v>
      </c>
      <c r="K529" s="10">
        <f t="shared" si="88"/>
        <v>1.9598205561991947E-2</v>
      </c>
      <c r="L529" s="10">
        <f t="shared" si="88"/>
        <v>1.9251513561149961E-2</v>
      </c>
      <c r="M529" s="10">
        <f t="shared" si="88"/>
        <v>2.2510564216144027E-2</v>
      </c>
      <c r="N529" s="10">
        <f t="shared" si="88"/>
        <v>2.3001406824116118E-2</v>
      </c>
      <c r="O529" s="10">
        <f t="shared" si="88"/>
        <v>2.2802242590810741E-2</v>
      </c>
      <c r="P529" s="6"/>
      <c r="Q529" s="11" t="s">
        <v>1424</v>
      </c>
    </row>
    <row r="530" spans="1:17" s="87" customFormat="1" x14ac:dyDescent="0.25">
      <c r="A530" s="86"/>
      <c r="B530" s="19"/>
      <c r="C530" s="10" t="e">
        <f t="shared" ref="C530:M530" si="89">C528/B528-1</f>
        <v>#DIV/0!</v>
      </c>
      <c r="D530" s="10">
        <f t="shared" si="89"/>
        <v>0.79048315427883797</v>
      </c>
      <c r="E530" s="10">
        <f t="shared" si="89"/>
        <v>0.23143946459075648</v>
      </c>
      <c r="F530" s="10">
        <f t="shared" si="89"/>
        <v>0.30185124166158794</v>
      </c>
      <c r="G530" s="10">
        <f t="shared" si="89"/>
        <v>0.11911155036495447</v>
      </c>
      <c r="H530" s="10">
        <f t="shared" si="89"/>
        <v>0.17142726758950078</v>
      </c>
      <c r="I530" s="10">
        <f t="shared" si="89"/>
        <v>5.3472776600588245E-2</v>
      </c>
      <c r="J530" s="10">
        <f t="shared" si="89"/>
        <v>0.12037670504544407</v>
      </c>
      <c r="K530" s="10">
        <f t="shared" si="89"/>
        <v>0.57684902572032004</v>
      </c>
      <c r="L530" s="10">
        <f t="shared" si="89"/>
        <v>1.4795643458443086E-2</v>
      </c>
      <c r="M530" s="10">
        <f t="shared" si="89"/>
        <v>0.27654361530795679</v>
      </c>
      <c r="N530" s="10">
        <f>N528/M528-1</f>
        <v>6.0906309658584457E-2</v>
      </c>
      <c r="O530" s="10">
        <f>O528/N528-1</f>
        <v>6.8378833230011704E-3</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f t="shared" ref="B532:O535" si="90">IFERROR(VLOOKUP($B$531,$130:$216,MATCH($Q532&amp;"/"&amp;B$348,$128:$128,0),FALSE),"")</f>
        <v>1169494</v>
      </c>
      <c r="C532" s="16">
        <f t="shared" si="90"/>
        <v>1092025</v>
      </c>
      <c r="D532" s="16">
        <f t="shared" si="90"/>
        <v>1318625</v>
      </c>
      <c r="E532" s="16">
        <f t="shared" si="90"/>
        <v>1370758</v>
      </c>
      <c r="F532" s="16">
        <f t="shared" si="90"/>
        <v>1662463</v>
      </c>
      <c r="G532" s="16">
        <f t="shared" si="90"/>
        <v>2014916</v>
      </c>
      <c r="H532" s="16">
        <f t="shared" si="90"/>
        <v>2257061</v>
      </c>
      <c r="I532" s="16">
        <f t="shared" si="90"/>
        <v>2742406</v>
      </c>
      <c r="J532" s="16">
        <f t="shared" si="90"/>
        <v>3011034</v>
      </c>
      <c r="K532" s="16">
        <f t="shared" si="90"/>
        <v>3528654</v>
      </c>
      <c r="L532" s="16">
        <f t="shared" si="90"/>
        <v>3766210</v>
      </c>
      <c r="M532" s="16">
        <f t="shared" si="90"/>
        <v>4138789</v>
      </c>
      <c r="N532" s="16">
        <f t="shared" si="90"/>
        <v>4412738</v>
      </c>
      <c r="O532" s="16">
        <f t="shared" si="90"/>
        <v>4442437</v>
      </c>
      <c r="P532" s="6"/>
      <c r="Q532" s="9" t="s">
        <v>12</v>
      </c>
    </row>
    <row r="533" spans="1:17" x14ac:dyDescent="0.25">
      <c r="B533" s="7">
        <f t="shared" si="90"/>
        <v>1162179</v>
      </c>
      <c r="C533" s="7">
        <f t="shared" si="90"/>
        <v>1148859</v>
      </c>
      <c r="D533" s="7">
        <f t="shared" si="90"/>
        <v>1317284</v>
      </c>
      <c r="E533" s="7">
        <f t="shared" si="90"/>
        <v>1399410</v>
      </c>
      <c r="F533" s="7">
        <f t="shared" si="90"/>
        <v>1739218</v>
      </c>
      <c r="G533" s="7">
        <f t="shared" si="90"/>
        <v>2082262</v>
      </c>
      <c r="H533" s="7">
        <f t="shared" si="90"/>
        <v>2247860</v>
      </c>
      <c r="I533" s="7">
        <f t="shared" si="90"/>
        <v>2619633</v>
      </c>
      <c r="J533" s="7">
        <f t="shared" si="90"/>
        <v>2955493</v>
      </c>
      <c r="K533" s="7">
        <f t="shared" si="90"/>
        <v>3518710</v>
      </c>
      <c r="L533" s="7">
        <f t="shared" si="90"/>
        <v>3838970</v>
      </c>
      <c r="M533" s="7">
        <f t="shared" si="90"/>
        <v>4291434</v>
      </c>
      <c r="N533" s="7">
        <f t="shared" si="90"/>
        <v>4151341</v>
      </c>
      <c r="O533" s="7">
        <f t="shared" si="90"/>
        <v>4560484</v>
      </c>
      <c r="P533" s="6"/>
      <c r="Q533" s="9" t="s">
        <v>13</v>
      </c>
    </row>
    <row r="534" spans="1:17" x14ac:dyDescent="0.25">
      <c r="B534" s="7">
        <f t="shared" si="90"/>
        <v>1115473</v>
      </c>
      <c r="C534" s="7">
        <f t="shared" si="90"/>
        <v>1291615</v>
      </c>
      <c r="D534" s="7">
        <f t="shared" si="90"/>
        <v>1439563</v>
      </c>
      <c r="E534" s="7">
        <f t="shared" si="90"/>
        <v>1605061</v>
      </c>
      <c r="F534" s="7">
        <f t="shared" si="90"/>
        <v>1904867</v>
      </c>
      <c r="G534" s="7">
        <f t="shared" si="90"/>
        <v>2105029</v>
      </c>
      <c r="H534" s="7">
        <f t="shared" si="90"/>
        <v>2375267</v>
      </c>
      <c r="I534" s="7">
        <f t="shared" si="90"/>
        <v>2796865</v>
      </c>
      <c r="J534" s="7">
        <f t="shared" si="90"/>
        <v>3064668</v>
      </c>
      <c r="K534" s="7">
        <f t="shared" si="90"/>
        <v>3614856</v>
      </c>
      <c r="L534" s="7">
        <f t="shared" si="90"/>
        <v>3912917</v>
      </c>
      <c r="M534" s="7">
        <f t="shared" si="90"/>
        <v>4429411</v>
      </c>
      <c r="N534" s="7">
        <f t="shared" si="90"/>
        <v>4616643</v>
      </c>
      <c r="O534" s="7" t="str">
        <f t="shared" si="90"/>
        <v/>
      </c>
      <c r="P534" s="6"/>
      <c r="Q534" s="9" t="s">
        <v>14</v>
      </c>
    </row>
    <row r="535" spans="1:17" x14ac:dyDescent="0.25">
      <c r="B535" s="18">
        <f t="shared" si="90"/>
        <v>1055818</v>
      </c>
      <c r="C535" s="18">
        <f t="shared" si="90"/>
        <v>1136560.71</v>
      </c>
      <c r="D535" s="18">
        <f t="shared" si="90"/>
        <v>1398685.35</v>
      </c>
      <c r="E535" s="18">
        <f t="shared" si="90"/>
        <v>1524547.58</v>
      </c>
      <c r="F535" s="18">
        <f t="shared" si="90"/>
        <v>1951615.14</v>
      </c>
      <c r="G535" s="18">
        <f t="shared" si="90"/>
        <v>2189811.62</v>
      </c>
      <c r="H535" s="18">
        <f t="shared" si="90"/>
        <v>2552451.69</v>
      </c>
      <c r="I535" s="18">
        <f t="shared" si="90"/>
        <v>2770959</v>
      </c>
      <c r="J535" s="18">
        <f t="shared" si="90"/>
        <v>3012266.17</v>
      </c>
      <c r="K535" s="18">
        <f t="shared" si="90"/>
        <v>3732867.38</v>
      </c>
      <c r="L535" s="18">
        <f t="shared" si="90"/>
        <v>3963241.81</v>
      </c>
      <c r="M535" s="18">
        <f t="shared" si="90"/>
        <v>4550764.97</v>
      </c>
      <c r="N535" s="18">
        <f t="shared" si="90"/>
        <v>4534099.5599999996</v>
      </c>
      <c r="O535" s="18" t="str">
        <f t="shared" si="90"/>
        <v/>
      </c>
      <c r="P535" s="6"/>
      <c r="Q535" s="9" t="s">
        <v>19</v>
      </c>
    </row>
    <row r="536" spans="1:17" x14ac:dyDescent="0.25">
      <c r="B536" s="25">
        <f t="shared" ref="B536:M536" si="91">SUM(B532:B535)</f>
        <v>4502964</v>
      </c>
      <c r="C536" s="25">
        <f t="shared" si="91"/>
        <v>4669059.71</v>
      </c>
      <c r="D536" s="25">
        <f t="shared" si="91"/>
        <v>5474157.3499999996</v>
      </c>
      <c r="E536" s="25">
        <f t="shared" si="91"/>
        <v>5899776.5800000001</v>
      </c>
      <c r="F536" s="25">
        <f t="shared" si="91"/>
        <v>7258163.1399999997</v>
      </c>
      <c r="G536" s="25">
        <f t="shared" si="91"/>
        <v>8392018.620000001</v>
      </c>
      <c r="H536" s="25">
        <f t="shared" si="91"/>
        <v>9432639.6899999995</v>
      </c>
      <c r="I536" s="25">
        <f t="shared" si="91"/>
        <v>10929863</v>
      </c>
      <c r="J536" s="25">
        <f t="shared" si="91"/>
        <v>12043461.17</v>
      </c>
      <c r="K536" s="25">
        <f t="shared" si="91"/>
        <v>14395087.379999999</v>
      </c>
      <c r="L536" s="25">
        <f t="shared" si="91"/>
        <v>15481338.810000001</v>
      </c>
      <c r="M536" s="25">
        <f t="shared" si="91"/>
        <v>17410398.969999999</v>
      </c>
      <c r="N536" s="25">
        <f>IF(N533="",N532*4,IF(N534="",(N533+N532)*2,IF(N535="",((N534+N533+N532)/3)*4,SUM(N532:N535))))</f>
        <v>17714821.559999999</v>
      </c>
      <c r="O536" s="25">
        <f>IF(O533="",O532*4,IF(O534="",(O533+O532)*2,IF(O535="",((O534+O533+O532)/3)*4,SUM(O532:O535))))</f>
        <v>18005842</v>
      </c>
      <c r="P536" s="6"/>
      <c r="Q536" s="9" t="s">
        <v>15</v>
      </c>
    </row>
    <row r="537" spans="1:17" x14ac:dyDescent="0.25">
      <c r="B537" s="21">
        <f t="shared" ref="B537:O537" si="92">+B536/(B$465+B$472)</f>
        <v>6.0741239240449212E-2</v>
      </c>
      <c r="C537" s="10">
        <f t="shared" si="92"/>
        <v>5.9558339222844071E-2</v>
      </c>
      <c r="D537" s="10">
        <f t="shared" si="92"/>
        <v>6.1752383492294123E-2</v>
      </c>
      <c r="E537" s="10">
        <f t="shared" si="92"/>
        <v>5.9193093977258811E-2</v>
      </c>
      <c r="F537" s="10">
        <f t="shared" si="92"/>
        <v>6.3138702303035019E-2</v>
      </c>
      <c r="G537" s="10">
        <f t="shared" si="92"/>
        <v>6.466306168411394E-2</v>
      </c>
      <c r="H537" s="10">
        <f t="shared" si="92"/>
        <v>6.6179135888931151E-2</v>
      </c>
      <c r="I537" s="10">
        <f t="shared" si="92"/>
        <v>7.0100435714847836E-2</v>
      </c>
      <c r="J537" s="10">
        <f t="shared" si="92"/>
        <v>6.9699938264626574E-2</v>
      </c>
      <c r="K537" s="10">
        <f t="shared" si="92"/>
        <v>7.7080470387533309E-2</v>
      </c>
      <c r="L537" s="10">
        <f t="shared" si="92"/>
        <v>8.0243256084204476E-2</v>
      </c>
      <c r="M537" s="10">
        <f t="shared" si="92"/>
        <v>8.2659846451063182E-2</v>
      </c>
      <c r="N537" s="10">
        <f t="shared" si="92"/>
        <v>8.1005338178389744E-2</v>
      </c>
      <c r="O537" s="10">
        <f t="shared" si="92"/>
        <v>8.1068830274030446E-2</v>
      </c>
      <c r="P537" s="6"/>
      <c r="Q537" s="11" t="s">
        <v>1424</v>
      </c>
    </row>
    <row r="538" spans="1:17" s="87" customFormat="1" x14ac:dyDescent="0.25">
      <c r="A538" s="86"/>
      <c r="B538" s="19"/>
      <c r="C538" s="10">
        <f t="shared" ref="C538:M538" si="93">C536/B536-1</f>
        <v>3.6885862289816274E-2</v>
      </c>
      <c r="D538" s="10">
        <f t="shared" si="93"/>
        <v>0.1724325003331344</v>
      </c>
      <c r="E538" s="10">
        <f t="shared" si="93"/>
        <v>7.7750638643955039E-2</v>
      </c>
      <c r="F538" s="10">
        <f t="shared" si="93"/>
        <v>0.2302437289921917</v>
      </c>
      <c r="G538" s="10">
        <f t="shared" si="93"/>
        <v>0.15621796563806667</v>
      </c>
      <c r="H538" s="10">
        <f t="shared" si="93"/>
        <v>0.12400128230411367</v>
      </c>
      <c r="I538" s="10">
        <f t="shared" si="93"/>
        <v>0.15872792338154085</v>
      </c>
      <c r="J538" s="10">
        <f t="shared" si="93"/>
        <v>0.10188583059092315</v>
      </c>
      <c r="K538" s="10">
        <f t="shared" si="93"/>
        <v>0.19526165915308868</v>
      </c>
      <c r="L538" s="10">
        <f t="shared" si="93"/>
        <v>7.5459870532581741E-2</v>
      </c>
      <c r="M538" s="10">
        <f t="shared" si="93"/>
        <v>0.12460551271921938</v>
      </c>
      <c r="N538" s="10">
        <f>N536/M536-1</f>
        <v>1.7485101319306473E-2</v>
      </c>
      <c r="O538" s="10">
        <f>O536/N536-1</f>
        <v>1.6428076287097637E-2</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f t="shared" ref="B540:O543" si="94">IFERROR(VLOOKUP($B$539,$130:$216,MATCH($Q540&amp;"/"&amp;B$348,$128:$128,0),FALSE),"")</f>
        <v>2970</v>
      </c>
      <c r="C540" s="16">
        <f t="shared" si="94"/>
        <v>0</v>
      </c>
      <c r="D540" s="16">
        <f t="shared" si="94"/>
        <v>23407</v>
      </c>
      <c r="E540" s="16">
        <f t="shared" si="94"/>
        <v>50433</v>
      </c>
      <c r="F540" s="16">
        <f t="shared" si="94"/>
        <v>35721</v>
      </c>
      <c r="G540" s="16">
        <f t="shared" si="94"/>
        <v>39646</v>
      </c>
      <c r="H540" s="16">
        <f t="shared" si="94"/>
        <v>0</v>
      </c>
      <c r="I540" s="16">
        <f t="shared" si="94"/>
        <v>0</v>
      </c>
      <c r="J540" s="16">
        <f t="shared" si="94"/>
        <v>0</v>
      </c>
      <c r="K540" s="16">
        <f t="shared" si="94"/>
        <v>0</v>
      </c>
      <c r="L540" s="16">
        <f t="shared" si="94"/>
        <v>0</v>
      </c>
      <c r="M540" s="16">
        <f t="shared" si="94"/>
        <v>0</v>
      </c>
      <c r="N540" s="16">
        <f t="shared" si="94"/>
        <v>0</v>
      </c>
      <c r="O540" s="16">
        <f t="shared" si="94"/>
        <v>0</v>
      </c>
      <c r="P540" s="6"/>
      <c r="Q540" s="9" t="s">
        <v>12</v>
      </c>
    </row>
    <row r="541" spans="1:17" x14ac:dyDescent="0.25">
      <c r="B541" s="7">
        <f t="shared" si="94"/>
        <v>2970</v>
      </c>
      <c r="C541" s="7">
        <f t="shared" si="94"/>
        <v>0</v>
      </c>
      <c r="D541" s="7">
        <f t="shared" si="94"/>
        <v>42652</v>
      </c>
      <c r="E541" s="7">
        <f t="shared" si="94"/>
        <v>32894</v>
      </c>
      <c r="F541" s="7">
        <f t="shared" si="94"/>
        <v>31973</v>
      </c>
      <c r="G541" s="7">
        <f t="shared" si="94"/>
        <v>38364</v>
      </c>
      <c r="H541" s="7">
        <f t="shared" si="94"/>
        <v>0</v>
      </c>
      <c r="I541" s="7">
        <f t="shared" si="94"/>
        <v>0</v>
      </c>
      <c r="J541" s="7">
        <f t="shared" si="94"/>
        <v>0</v>
      </c>
      <c r="K541" s="7">
        <f t="shared" si="94"/>
        <v>0</v>
      </c>
      <c r="L541" s="7">
        <f t="shared" si="94"/>
        <v>0</v>
      </c>
      <c r="M541" s="7">
        <f t="shared" si="94"/>
        <v>0</v>
      </c>
      <c r="N541" s="7">
        <f t="shared" si="94"/>
        <v>0</v>
      </c>
      <c r="O541" s="7">
        <f t="shared" si="94"/>
        <v>0</v>
      </c>
      <c r="P541" s="6"/>
      <c r="Q541" s="9" t="s">
        <v>13</v>
      </c>
    </row>
    <row r="542" spans="1:17" x14ac:dyDescent="0.25">
      <c r="B542" s="7">
        <f t="shared" si="94"/>
        <v>2970</v>
      </c>
      <c r="C542" s="7">
        <f t="shared" si="94"/>
        <v>0</v>
      </c>
      <c r="D542" s="7">
        <f t="shared" si="94"/>
        <v>41383</v>
      </c>
      <c r="E542" s="7">
        <f t="shared" si="94"/>
        <v>33069</v>
      </c>
      <c r="F542" s="7">
        <f t="shared" si="94"/>
        <v>35833</v>
      </c>
      <c r="G542" s="7">
        <f t="shared" si="94"/>
        <v>44110</v>
      </c>
      <c r="H542" s="7">
        <f t="shared" si="94"/>
        <v>0</v>
      </c>
      <c r="I542" s="7">
        <f t="shared" si="94"/>
        <v>0</v>
      </c>
      <c r="J542" s="7">
        <f t="shared" si="94"/>
        <v>0</v>
      </c>
      <c r="K542" s="7">
        <f t="shared" si="94"/>
        <v>0</v>
      </c>
      <c r="L542" s="7">
        <f t="shared" si="94"/>
        <v>0</v>
      </c>
      <c r="M542" s="7">
        <f t="shared" si="94"/>
        <v>0</v>
      </c>
      <c r="N542" s="7">
        <f t="shared" si="94"/>
        <v>0</v>
      </c>
      <c r="O542" s="7" t="str">
        <f t="shared" si="94"/>
        <v/>
      </c>
      <c r="P542" s="6"/>
      <c r="Q542" s="9" t="s">
        <v>14</v>
      </c>
    </row>
    <row r="543" spans="1:17" x14ac:dyDescent="0.25">
      <c r="B543" s="18">
        <f t="shared" si="94"/>
        <v>2970</v>
      </c>
      <c r="C543" s="18">
        <f t="shared" si="94"/>
        <v>26189.69</v>
      </c>
      <c r="D543" s="18">
        <f t="shared" si="94"/>
        <v>59027.91</v>
      </c>
      <c r="E543" s="18">
        <f t="shared" si="94"/>
        <v>60061.78</v>
      </c>
      <c r="F543" s="18">
        <f t="shared" si="94"/>
        <v>56972.22</v>
      </c>
      <c r="G543" s="18">
        <f t="shared" si="94"/>
        <v>83664.2</v>
      </c>
      <c r="H543" s="18">
        <f t="shared" si="94"/>
        <v>0</v>
      </c>
      <c r="I543" s="18">
        <f t="shared" si="94"/>
        <v>0</v>
      </c>
      <c r="J543" s="18">
        <f t="shared" si="94"/>
        <v>0</v>
      </c>
      <c r="K543" s="18">
        <f t="shared" si="94"/>
        <v>0</v>
      </c>
      <c r="L543" s="18">
        <f t="shared" si="94"/>
        <v>0</v>
      </c>
      <c r="M543" s="18">
        <f t="shared" si="94"/>
        <v>0</v>
      </c>
      <c r="N543" s="18">
        <f t="shared" si="94"/>
        <v>0</v>
      </c>
      <c r="O543" s="18" t="str">
        <f t="shared" si="94"/>
        <v/>
      </c>
      <c r="P543" s="6"/>
      <c r="Q543" s="9" t="s">
        <v>19</v>
      </c>
    </row>
    <row r="544" spans="1:17" x14ac:dyDescent="0.25">
      <c r="B544" s="18">
        <f>SUM(B540:B543)</f>
        <v>11880</v>
      </c>
      <c r="C544" s="18">
        <f t="shared" ref="C544:M544" si="95">SUM(C540:C543)</f>
        <v>26189.69</v>
      </c>
      <c r="D544" s="18">
        <f t="shared" si="95"/>
        <v>166469.91</v>
      </c>
      <c r="E544" s="18">
        <f t="shared" si="95"/>
        <v>176457.78</v>
      </c>
      <c r="F544" s="18">
        <f t="shared" si="95"/>
        <v>160499.22</v>
      </c>
      <c r="G544" s="18">
        <f t="shared" si="95"/>
        <v>205784.2</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6"/>
      <c r="Q544" s="9" t="s">
        <v>15</v>
      </c>
    </row>
    <row r="545" spans="1:17" x14ac:dyDescent="0.25">
      <c r="B545" s="21">
        <f t="shared" ref="B545:O545" si="96">+B544/(B$465+B$472)</f>
        <v>1.6025131939241278E-4</v>
      </c>
      <c r="C545" s="22">
        <f t="shared" si="96"/>
        <v>3.3407463987243099E-4</v>
      </c>
      <c r="D545" s="22">
        <f t="shared" si="96"/>
        <v>1.877898837206002E-3</v>
      </c>
      <c r="E545" s="22">
        <f t="shared" si="96"/>
        <v>1.7704199155552532E-3</v>
      </c>
      <c r="F545" s="22">
        <f t="shared" si="96"/>
        <v>1.3961814133939851E-3</v>
      </c>
      <c r="G545" s="22">
        <f t="shared" si="96"/>
        <v>1.5856299921098171E-3</v>
      </c>
      <c r="H545" s="22">
        <f t="shared" si="96"/>
        <v>0</v>
      </c>
      <c r="I545" s="22">
        <f t="shared" si="96"/>
        <v>0</v>
      </c>
      <c r="J545" s="22">
        <f t="shared" si="96"/>
        <v>0</v>
      </c>
      <c r="K545" s="22">
        <f t="shared" si="96"/>
        <v>0</v>
      </c>
      <c r="L545" s="22">
        <f t="shared" si="96"/>
        <v>0</v>
      </c>
      <c r="M545" s="22">
        <f t="shared" si="96"/>
        <v>0</v>
      </c>
      <c r="N545" s="23">
        <f t="shared" si="96"/>
        <v>0</v>
      </c>
      <c r="O545" s="23">
        <f t="shared" si="96"/>
        <v>0</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f t="shared" ref="B547:O551" si="97">IFERROR(B507+B468-B532-B540,"")</f>
        <v>582598</v>
      </c>
      <c r="C547" s="16">
        <f t="shared" si="97"/>
        <v>461493</v>
      </c>
      <c r="D547" s="16">
        <f t="shared" si="97"/>
        <v>724715</v>
      </c>
      <c r="E547" s="16">
        <f t="shared" si="97"/>
        <v>1019268</v>
      </c>
      <c r="F547" s="16">
        <f t="shared" si="97"/>
        <v>1154583</v>
      </c>
      <c r="G547" s="16">
        <f t="shared" si="97"/>
        <v>1327040</v>
      </c>
      <c r="H547" s="16">
        <f t="shared" si="97"/>
        <v>1650862</v>
      </c>
      <c r="I547" s="16">
        <f t="shared" si="97"/>
        <v>2022859</v>
      </c>
      <c r="J547" s="16">
        <f t="shared" si="97"/>
        <v>1649587</v>
      </c>
      <c r="K547" s="16">
        <f t="shared" si="97"/>
        <v>2099116</v>
      </c>
      <c r="L547" s="16">
        <f t="shared" si="97"/>
        <v>2103689</v>
      </c>
      <c r="M547" s="16">
        <f t="shared" si="97"/>
        <v>1988212</v>
      </c>
      <c r="N547" s="16">
        <f t="shared" si="97"/>
        <v>2282741</v>
      </c>
      <c r="O547" s="16">
        <f t="shared" si="97"/>
        <v>2321178</v>
      </c>
      <c r="P547" s="6"/>
      <c r="Q547" s="9" t="s">
        <v>12</v>
      </c>
    </row>
    <row r="548" spans="1:17" x14ac:dyDescent="0.25">
      <c r="B548" s="7">
        <f t="shared" si="97"/>
        <v>483478</v>
      </c>
      <c r="C548" s="7">
        <f t="shared" si="97"/>
        <v>449363</v>
      </c>
      <c r="D548" s="7">
        <f t="shared" si="97"/>
        <v>637266</v>
      </c>
      <c r="E548" s="7">
        <f t="shared" si="97"/>
        <v>827075</v>
      </c>
      <c r="F548" s="7">
        <f t="shared" si="97"/>
        <v>1042188</v>
      </c>
      <c r="G548" s="7">
        <f t="shared" si="97"/>
        <v>1241940</v>
      </c>
      <c r="H548" s="7">
        <f t="shared" si="97"/>
        <v>1368466</v>
      </c>
      <c r="I548" s="7">
        <f t="shared" si="97"/>
        <v>1525168</v>
      </c>
      <c r="J548" s="7">
        <f t="shared" si="97"/>
        <v>1476219</v>
      </c>
      <c r="K548" s="7">
        <f t="shared" si="97"/>
        <v>1582211</v>
      </c>
      <c r="L548" s="7">
        <f t="shared" si="97"/>
        <v>1506395</v>
      </c>
      <c r="M548" s="7">
        <f t="shared" si="97"/>
        <v>1538352</v>
      </c>
      <c r="N548" s="7">
        <f t="shared" si="97"/>
        <v>1628345</v>
      </c>
      <c r="O548" s="7">
        <f t="shared" si="97"/>
        <v>1750619</v>
      </c>
      <c r="P548" s="6"/>
      <c r="Q548" s="9" t="s">
        <v>13</v>
      </c>
    </row>
    <row r="549" spans="1:17" x14ac:dyDescent="0.25">
      <c r="B549" s="7">
        <f t="shared" si="97"/>
        <v>680601</v>
      </c>
      <c r="C549" s="7">
        <f t="shared" si="97"/>
        <v>581494</v>
      </c>
      <c r="D549" s="7">
        <f t="shared" si="97"/>
        <v>719210</v>
      </c>
      <c r="E549" s="7">
        <f t="shared" si="97"/>
        <v>1005129</v>
      </c>
      <c r="F549" s="7">
        <f t="shared" si="97"/>
        <v>1058870</v>
      </c>
      <c r="G549" s="7">
        <f t="shared" si="97"/>
        <v>1308658</v>
      </c>
      <c r="H549" s="7">
        <f t="shared" si="97"/>
        <v>1447664</v>
      </c>
      <c r="I549" s="7">
        <f t="shared" si="97"/>
        <v>1660209</v>
      </c>
      <c r="J549" s="7">
        <f t="shared" si="97"/>
        <v>1844942</v>
      </c>
      <c r="K549" s="7">
        <f t="shared" si="97"/>
        <v>1888688</v>
      </c>
      <c r="L549" s="7">
        <f t="shared" si="97"/>
        <v>1794777</v>
      </c>
      <c r="M549" s="7">
        <f t="shared" si="97"/>
        <v>1980659</v>
      </c>
      <c r="N549" s="7">
        <f t="shared" si="97"/>
        <v>2176760</v>
      </c>
      <c r="O549" s="7" t="str">
        <f t="shared" si="97"/>
        <v/>
      </c>
      <c r="P549" s="6"/>
      <c r="Q549" s="9" t="s">
        <v>14</v>
      </c>
    </row>
    <row r="550" spans="1:17" x14ac:dyDescent="0.25">
      <c r="B550" s="18">
        <f t="shared" si="97"/>
        <v>586021</v>
      </c>
      <c r="C550" s="18">
        <f t="shared" si="97"/>
        <v>864836.22999999789</v>
      </c>
      <c r="D550" s="18">
        <f t="shared" si="97"/>
        <v>776737.27000000293</v>
      </c>
      <c r="E550" s="18">
        <f t="shared" si="97"/>
        <v>1339900.8699999976</v>
      </c>
      <c r="F550" s="18">
        <f t="shared" si="97"/>
        <v>1521092.8400000008</v>
      </c>
      <c r="G550" s="18">
        <f t="shared" si="97"/>
        <v>1632020.4600000007</v>
      </c>
      <c r="H550" s="18">
        <f t="shared" si="97"/>
        <v>1861082.2499999967</v>
      </c>
      <c r="I550" s="18">
        <f t="shared" si="97"/>
        <v>1842075.990000003</v>
      </c>
      <c r="J550" s="18">
        <f t="shared" si="97"/>
        <v>2053642.5999999968</v>
      </c>
      <c r="K550" s="18">
        <f t="shared" si="97"/>
        <v>2436579.2600000007</v>
      </c>
      <c r="L550" s="18">
        <f t="shared" si="97"/>
        <v>2404963.7399999998</v>
      </c>
      <c r="M550" s="18">
        <f t="shared" si="97"/>
        <v>2697268.650000006</v>
      </c>
      <c r="N550" s="18">
        <f t="shared" si="97"/>
        <v>2868657.3700000029</v>
      </c>
      <c r="O550" s="18" t="str">
        <f t="shared" si="97"/>
        <v/>
      </c>
      <c r="P550" s="6"/>
      <c r="Q550" s="9" t="s">
        <v>19</v>
      </c>
    </row>
    <row r="551" spans="1:17" x14ac:dyDescent="0.25">
      <c r="B551" s="25">
        <f t="shared" si="97"/>
        <v>2332698</v>
      </c>
      <c r="C551" s="18">
        <f t="shared" si="97"/>
        <v>2357186.2300000093</v>
      </c>
      <c r="D551" s="18">
        <f t="shared" si="97"/>
        <v>2857928.2699999996</v>
      </c>
      <c r="E551" s="18">
        <f t="shared" si="97"/>
        <v>4191372.8700000006</v>
      </c>
      <c r="F551" s="18">
        <f t="shared" si="97"/>
        <v>4776733.8400000017</v>
      </c>
      <c r="G551" s="18">
        <f t="shared" si="97"/>
        <v>5509658.4600000111</v>
      </c>
      <c r="H551" s="18">
        <f t="shared" si="97"/>
        <v>6328074.2499999814</v>
      </c>
      <c r="I551" s="18">
        <f t="shared" si="97"/>
        <v>7050311.9899999946</v>
      </c>
      <c r="J551" s="18">
        <f t="shared" si="97"/>
        <v>7024390.5999999959</v>
      </c>
      <c r="K551" s="18">
        <f t="shared" si="97"/>
        <v>8006594.260000024</v>
      </c>
      <c r="L551" s="18">
        <f t="shared" si="97"/>
        <v>7809824.7400000077</v>
      </c>
      <c r="M551" s="18">
        <f t="shared" si="97"/>
        <v>8204491.6499999911</v>
      </c>
      <c r="N551" s="18">
        <f t="shared" si="97"/>
        <v>8956503.3700000048</v>
      </c>
      <c r="O551" s="18">
        <f t="shared" si="97"/>
        <v>8143594</v>
      </c>
      <c r="P551" s="6"/>
      <c r="Q551" s="9" t="s">
        <v>15</v>
      </c>
    </row>
    <row r="552" spans="1:17" x14ac:dyDescent="0.25">
      <c r="B552" s="10">
        <f t="shared" ref="B552:O552" si="98">+B551/(B$465+B$472)</f>
        <v>3.1466155912798194E-2</v>
      </c>
      <c r="C552" s="10">
        <f t="shared" si="98"/>
        <v>3.0068173426241639E-2</v>
      </c>
      <c r="D552" s="10">
        <f t="shared" si="98"/>
        <v>3.2239461023623787E-2</v>
      </c>
      <c r="E552" s="10">
        <f t="shared" si="98"/>
        <v>4.2052495517998584E-2</v>
      </c>
      <c r="F552" s="10">
        <f t="shared" si="98"/>
        <v>4.1552768942665769E-2</v>
      </c>
      <c r="G552" s="10">
        <f t="shared" si="98"/>
        <v>4.2453597994683769E-2</v>
      </c>
      <c r="H552" s="10">
        <f t="shared" si="98"/>
        <v>4.4397591710194424E-2</v>
      </c>
      <c r="I552" s="10">
        <f t="shared" si="98"/>
        <v>4.5218310826459177E-2</v>
      </c>
      <c r="J552" s="10">
        <f t="shared" si="98"/>
        <v>4.0652731324962034E-2</v>
      </c>
      <c r="K552" s="10">
        <f t="shared" si="98"/>
        <v>4.2872407472869821E-2</v>
      </c>
      <c r="L552" s="10">
        <f t="shared" si="98"/>
        <v>4.0480075675352799E-2</v>
      </c>
      <c r="M552" s="10">
        <f t="shared" si="98"/>
        <v>3.8952698394023606E-2</v>
      </c>
      <c r="N552" s="10">
        <f t="shared" si="98"/>
        <v>4.0955794102999578E-2</v>
      </c>
      <c r="O552" s="10">
        <f t="shared" si="98"/>
        <v>3.6665413358987195E-2</v>
      </c>
      <c r="P552" s="6"/>
      <c r="Q552" s="11" t="s">
        <v>26</v>
      </c>
    </row>
    <row r="553" spans="1:17" s="87" customFormat="1" x14ac:dyDescent="0.25">
      <c r="A553" s="86"/>
      <c r="B553" s="19"/>
      <c r="C553" s="10">
        <f t="shared" ref="C553:M553" si="99">C551/B551-1</f>
        <v>1.0497814119105664E-2</v>
      </c>
      <c r="D553" s="10">
        <f t="shared" si="99"/>
        <v>0.21243210809015634</v>
      </c>
      <c r="E553" s="10">
        <f t="shared" si="99"/>
        <v>0.46657735045253657</v>
      </c>
      <c r="F553" s="10">
        <f t="shared" si="99"/>
        <v>0.13965852911578369</v>
      </c>
      <c r="G553" s="10">
        <f t="shared" si="99"/>
        <v>0.15343635307091108</v>
      </c>
      <c r="H553" s="10">
        <f t="shared" si="99"/>
        <v>0.14854201870073247</v>
      </c>
      <c r="I553" s="10">
        <f t="shared" si="99"/>
        <v>0.11413231126357526</v>
      </c>
      <c r="J553" s="10">
        <f t="shared" si="99"/>
        <v>-3.676630202573361E-3</v>
      </c>
      <c r="K553" s="10">
        <f t="shared" si="99"/>
        <v>0.13982759728652172</v>
      </c>
      <c r="L553" s="10">
        <f t="shared" si="99"/>
        <v>-2.4575932488930197E-2</v>
      </c>
      <c r="M553" s="10">
        <f t="shared" si="99"/>
        <v>5.05346692325368E-2</v>
      </c>
      <c r="N553" s="10">
        <f>N551/M551-1</f>
        <v>9.1658539258799188E-2</v>
      </c>
      <c r="O553" s="10">
        <f>O551/N551-1</f>
        <v>-9.0761911922331406E-2</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f t="shared" ref="B555:O555" si="100">IFERROR(B547+B593,"")</f>
        <v>804432</v>
      </c>
      <c r="C555" s="16">
        <f t="shared" si="100"/>
        <v>676465</v>
      </c>
      <c r="D555" s="16">
        <f t="shared" si="100"/>
        <v>969398</v>
      </c>
      <c r="E555" s="16">
        <f t="shared" si="100"/>
        <v>1255698</v>
      </c>
      <c r="F555" s="16">
        <f t="shared" si="100"/>
        <v>1434773</v>
      </c>
      <c r="G555" s="16">
        <f t="shared" si="100"/>
        <v>1645094</v>
      </c>
      <c r="H555" s="16">
        <f t="shared" si="100"/>
        <v>1980474</v>
      </c>
      <c r="I555" s="16">
        <f t="shared" si="100"/>
        <v>2449763</v>
      </c>
      <c r="J555" s="16">
        <f t="shared" si="100"/>
        <v>2144260</v>
      </c>
      <c r="K555" s="16">
        <f t="shared" si="100"/>
        <v>2673731</v>
      </c>
      <c r="L555" s="16">
        <f t="shared" si="100"/>
        <v>2726356</v>
      </c>
      <c r="M555" s="16">
        <f t="shared" si="100"/>
        <v>2647277</v>
      </c>
      <c r="N555" s="16">
        <f t="shared" si="100"/>
        <v>3160420</v>
      </c>
      <c r="O555" s="16">
        <f t="shared" si="100"/>
        <v>3206864</v>
      </c>
      <c r="P555" s="6"/>
      <c r="Q555" s="9" t="s">
        <v>12</v>
      </c>
    </row>
    <row r="556" spans="1:17" x14ac:dyDescent="0.25">
      <c r="B556" s="7">
        <f t="shared" ref="B556:O558" si="101">IFERROR(B548+B594-B593,"")</f>
        <v>707257</v>
      </c>
      <c r="C556" s="7">
        <f t="shared" si="101"/>
        <v>668021</v>
      </c>
      <c r="D556" s="7">
        <f t="shared" si="101"/>
        <v>892804</v>
      </c>
      <c r="E556" s="7">
        <f t="shared" si="101"/>
        <v>1066354</v>
      </c>
      <c r="F556" s="7">
        <f t="shared" si="101"/>
        <v>1338309</v>
      </c>
      <c r="G556" s="7">
        <f t="shared" si="101"/>
        <v>1576962</v>
      </c>
      <c r="H556" s="7">
        <f t="shared" si="101"/>
        <v>1708337</v>
      </c>
      <c r="I556" s="7">
        <f t="shared" si="101"/>
        <v>1975890</v>
      </c>
      <c r="J556" s="7">
        <f t="shared" si="101"/>
        <v>1986133</v>
      </c>
      <c r="K556" s="7">
        <f t="shared" si="101"/>
        <v>2179159</v>
      </c>
      <c r="L556" s="7">
        <f t="shared" si="101"/>
        <v>2139825</v>
      </c>
      <c r="M556" s="7">
        <f t="shared" si="101"/>
        <v>2206061</v>
      </c>
      <c r="N556" s="7">
        <f t="shared" si="101"/>
        <v>2520800</v>
      </c>
      <c r="O556" s="7">
        <f t="shared" si="101"/>
        <v>2647629</v>
      </c>
      <c r="P556" s="6"/>
      <c r="Q556" s="9" t="s">
        <v>13</v>
      </c>
    </row>
    <row r="557" spans="1:17" x14ac:dyDescent="0.25">
      <c r="B557" s="7">
        <f t="shared" si="101"/>
        <v>899552</v>
      </c>
      <c r="C557" s="7">
        <f t="shared" si="101"/>
        <v>823511</v>
      </c>
      <c r="D557" s="7">
        <f t="shared" si="101"/>
        <v>981168</v>
      </c>
      <c r="E557" s="7">
        <f t="shared" si="101"/>
        <v>1265918</v>
      </c>
      <c r="F557" s="7">
        <f t="shared" si="101"/>
        <v>1360405</v>
      </c>
      <c r="G557" s="7">
        <f t="shared" si="101"/>
        <v>1657654</v>
      </c>
      <c r="H557" s="7">
        <f t="shared" si="101"/>
        <v>1820572</v>
      </c>
      <c r="I557" s="7">
        <f t="shared" si="101"/>
        <v>2134005</v>
      </c>
      <c r="J557" s="7">
        <f t="shared" si="101"/>
        <v>2383238</v>
      </c>
      <c r="K557" s="7">
        <f t="shared" si="101"/>
        <v>2490328</v>
      </c>
      <c r="L557" s="7">
        <f t="shared" si="101"/>
        <v>2441891</v>
      </c>
      <c r="M557" s="7">
        <f t="shared" si="101"/>
        <v>2675777</v>
      </c>
      <c r="N557" s="7">
        <f t="shared" si="101"/>
        <v>3070609</v>
      </c>
      <c r="O557" s="7" t="str">
        <f t="shared" si="101"/>
        <v/>
      </c>
      <c r="P557" s="6"/>
      <c r="Q557" s="9" t="s">
        <v>14</v>
      </c>
    </row>
    <row r="558" spans="1:17" x14ac:dyDescent="0.25">
      <c r="B558" s="18">
        <f t="shared" si="101"/>
        <v>805242</v>
      </c>
      <c r="C558" s="18">
        <f t="shared" si="101"/>
        <v>1111974.4899999979</v>
      </c>
      <c r="D558" s="18">
        <f t="shared" si="101"/>
        <v>1044485.2500000028</v>
      </c>
      <c r="E558" s="18">
        <f t="shared" si="101"/>
        <v>1615211.3299999973</v>
      </c>
      <c r="F558" s="18">
        <f t="shared" si="101"/>
        <v>1835668.9000000008</v>
      </c>
      <c r="G558" s="18">
        <f t="shared" si="101"/>
        <v>1960865.1600000006</v>
      </c>
      <c r="H558" s="18">
        <f t="shared" si="101"/>
        <v>2259667.1499999966</v>
      </c>
      <c r="I558" s="18">
        <f t="shared" si="101"/>
        <v>2360561.970000003</v>
      </c>
      <c r="J558" s="18">
        <f t="shared" si="101"/>
        <v>2611070.569999997</v>
      </c>
      <c r="K558" s="18">
        <f t="shared" si="101"/>
        <v>3064057.3200000003</v>
      </c>
      <c r="L558" s="18">
        <f t="shared" si="101"/>
        <v>3053012.33</v>
      </c>
      <c r="M558" s="18">
        <f t="shared" si="101"/>
        <v>3398497.7700000061</v>
      </c>
      <c r="N558" s="18">
        <f t="shared" si="101"/>
        <v>3781801.7800000031</v>
      </c>
      <c r="O558" s="18" t="str">
        <f t="shared" si="101"/>
        <v/>
      </c>
      <c r="P558" s="6"/>
      <c r="Q558" s="9" t="s">
        <v>19</v>
      </c>
    </row>
    <row r="559" spans="1:17" x14ac:dyDescent="0.25">
      <c r="B559" s="25">
        <f t="shared" ref="B559:O559" si="102">IFERROR(B551+B596,"")</f>
        <v>3216483</v>
      </c>
      <c r="C559" s="18">
        <f t="shared" si="102"/>
        <v>3279971.4900000095</v>
      </c>
      <c r="D559" s="18">
        <f t="shared" si="102"/>
        <v>3887855.2499999995</v>
      </c>
      <c r="E559" s="18">
        <f t="shared" si="102"/>
        <v>5203181.33</v>
      </c>
      <c r="F559" s="18">
        <f t="shared" si="102"/>
        <v>5969155.9000000022</v>
      </c>
      <c r="G559" s="18">
        <f t="shared" si="102"/>
        <v>6840575.1600000113</v>
      </c>
      <c r="H559" s="18">
        <f t="shared" si="102"/>
        <v>7769050.1499999817</v>
      </c>
      <c r="I559" s="18">
        <f t="shared" si="102"/>
        <v>8920219.9699999951</v>
      </c>
      <c r="J559" s="18">
        <f t="shared" si="102"/>
        <v>9124701.5699999966</v>
      </c>
      <c r="K559" s="18">
        <f t="shared" si="102"/>
        <v>10407275.320000025</v>
      </c>
      <c r="L559" s="18">
        <f t="shared" si="102"/>
        <v>10361084.330000008</v>
      </c>
      <c r="M559" s="18">
        <f t="shared" si="102"/>
        <v>10927612.769999992</v>
      </c>
      <c r="N559" s="18">
        <f t="shared" si="102"/>
        <v>12533630.780000005</v>
      </c>
      <c r="O559" s="18">
        <f t="shared" si="102"/>
        <v>11708986</v>
      </c>
      <c r="P559" s="6"/>
      <c r="Q559" s="9" t="s">
        <v>15</v>
      </c>
    </row>
    <row r="560" spans="1:17" x14ac:dyDescent="0.25">
      <c r="B560" s="10">
        <f t="shared" ref="B560:O560" si="103">+B559/(B$465+B$472)</f>
        <v>4.3387680517951686E-2</v>
      </c>
      <c r="C560" s="10">
        <f t="shared" si="103"/>
        <v>4.1839185355519448E-2</v>
      </c>
      <c r="D560" s="10">
        <f t="shared" si="103"/>
        <v>4.385776896978108E-2</v>
      </c>
      <c r="E560" s="10">
        <f t="shared" si="103"/>
        <v>5.2204078793676709E-2</v>
      </c>
      <c r="F560" s="10">
        <f t="shared" si="103"/>
        <v>5.1925638774014279E-2</v>
      </c>
      <c r="G560" s="10">
        <f t="shared" si="103"/>
        <v>5.2708716883888208E-2</v>
      </c>
      <c r="H560" s="10">
        <f t="shared" si="103"/>
        <v>5.4507438267767633E-2</v>
      </c>
      <c r="I560" s="10">
        <f t="shared" si="103"/>
        <v>5.7211266652590846E-2</v>
      </c>
      <c r="J560" s="10">
        <f t="shared" si="103"/>
        <v>5.2808003208943043E-2</v>
      </c>
      <c r="K560" s="10">
        <f t="shared" si="103"/>
        <v>5.5727183582970935E-2</v>
      </c>
      <c r="L560" s="10">
        <f t="shared" si="103"/>
        <v>5.3703827130583207E-2</v>
      </c>
      <c r="M560" s="10">
        <f t="shared" si="103"/>
        <v>5.1881337998130696E-2</v>
      </c>
      <c r="N560" s="10">
        <f t="shared" si="103"/>
        <v>5.7313080828852295E-2</v>
      </c>
      <c r="O560" s="10">
        <f t="shared" si="103"/>
        <v>5.2718101087135982E-2</v>
      </c>
      <c r="P560" s="6"/>
      <c r="Q560" s="11" t="s">
        <v>28</v>
      </c>
    </row>
    <row r="561" spans="1:17" s="87" customFormat="1" x14ac:dyDescent="0.25">
      <c r="A561" s="86"/>
      <c r="B561" s="19"/>
      <c r="C561" s="10">
        <f t="shared" ref="C561:M561" si="104">C559/B559-1</f>
        <v>1.9738481440756628E-2</v>
      </c>
      <c r="D561" s="10">
        <f t="shared" si="104"/>
        <v>0.18533202555366968</v>
      </c>
      <c r="E561" s="10">
        <f t="shared" si="104"/>
        <v>0.33831662842900356</v>
      </c>
      <c r="F561" s="10">
        <f t="shared" si="104"/>
        <v>0.14721273801926138</v>
      </c>
      <c r="G561" s="10">
        <f t="shared" si="104"/>
        <v>0.14598701635519507</v>
      </c>
      <c r="H561" s="10">
        <f t="shared" si="104"/>
        <v>0.13573054433042286</v>
      </c>
      <c r="I561" s="10">
        <f t="shared" si="104"/>
        <v>0.1481738176191354</v>
      </c>
      <c r="J561" s="10">
        <f t="shared" si="104"/>
        <v>2.2923380890572442E-2</v>
      </c>
      <c r="K561" s="10">
        <f t="shared" si="104"/>
        <v>0.14056062438434669</v>
      </c>
      <c r="L561" s="10">
        <f t="shared" si="104"/>
        <v>-4.4383365078514148E-3</v>
      </c>
      <c r="M561" s="10">
        <f t="shared" si="104"/>
        <v>5.4678489427948174E-2</v>
      </c>
      <c r="N561" s="10">
        <f>N559/M559-1</f>
        <v>0.14696878849963246</v>
      </c>
      <c r="O561" s="10">
        <f>O559/N559-1</f>
        <v>-6.5794564597825511E-2</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f t="shared" ref="B563:O566" si="105">IFERROR(VLOOKUP($B$562,$130:$216,MATCH($Q563&amp;"/"&amp;B$348,$128:$128,0),FALSE),"")</f>
        <v>4572</v>
      </c>
      <c r="C563" s="16">
        <f t="shared" si="105"/>
        <v>12176</v>
      </c>
      <c r="D563" s="16">
        <f t="shared" si="105"/>
        <v>8853</v>
      </c>
      <c r="E563" s="16">
        <f t="shared" si="105"/>
        <v>11001</v>
      </c>
      <c r="F563" s="16">
        <f t="shared" si="105"/>
        <v>20314</v>
      </c>
      <c r="G563" s="16">
        <f t="shared" si="105"/>
        <v>19873</v>
      </c>
      <c r="H563" s="16">
        <f t="shared" si="105"/>
        <v>30956</v>
      </c>
      <c r="I563" s="16">
        <f t="shared" si="105"/>
        <v>53972</v>
      </c>
      <c r="J563" s="16">
        <f t="shared" si="105"/>
        <v>61509</v>
      </c>
      <c r="K563" s="16">
        <f t="shared" si="105"/>
        <v>81091</v>
      </c>
      <c r="L563" s="16">
        <f t="shared" si="105"/>
        <v>77473</v>
      </c>
      <c r="M563" s="16">
        <f t="shared" si="105"/>
        <v>74554</v>
      </c>
      <c r="N563" s="16">
        <f t="shared" si="105"/>
        <v>146674</v>
      </c>
      <c r="O563" s="16">
        <f t="shared" si="105"/>
        <v>129292</v>
      </c>
      <c r="P563" s="6"/>
      <c r="Q563" s="9" t="s">
        <v>12</v>
      </c>
    </row>
    <row r="564" spans="1:17" x14ac:dyDescent="0.25">
      <c r="B564" s="7">
        <f t="shared" si="105"/>
        <v>4657</v>
      </c>
      <c r="C564" s="7">
        <f t="shared" si="105"/>
        <v>11441</v>
      </c>
      <c r="D564" s="7">
        <f t="shared" si="105"/>
        <v>7776</v>
      </c>
      <c r="E564" s="7">
        <f t="shared" si="105"/>
        <v>16099</v>
      </c>
      <c r="F564" s="7">
        <f t="shared" si="105"/>
        <v>21877</v>
      </c>
      <c r="G564" s="7">
        <f t="shared" si="105"/>
        <v>26722</v>
      </c>
      <c r="H564" s="7">
        <f t="shared" si="105"/>
        <v>35132</v>
      </c>
      <c r="I564" s="7">
        <f t="shared" si="105"/>
        <v>56659</v>
      </c>
      <c r="J564" s="7">
        <f t="shared" si="105"/>
        <v>64961</v>
      </c>
      <c r="K564" s="7">
        <f t="shared" si="105"/>
        <v>90081</v>
      </c>
      <c r="L564" s="7">
        <f t="shared" si="105"/>
        <v>83148</v>
      </c>
      <c r="M564" s="7">
        <f t="shared" si="105"/>
        <v>76908</v>
      </c>
      <c r="N564" s="7">
        <f t="shared" si="105"/>
        <v>172870</v>
      </c>
      <c r="O564" s="7">
        <f t="shared" si="105"/>
        <v>142463</v>
      </c>
      <c r="P564" s="6"/>
      <c r="Q564" s="9" t="s">
        <v>13</v>
      </c>
    </row>
    <row r="565" spans="1:17" x14ac:dyDescent="0.25">
      <c r="B565" s="7">
        <f t="shared" si="105"/>
        <v>6202</v>
      </c>
      <c r="C565" s="7">
        <f t="shared" si="105"/>
        <v>15432</v>
      </c>
      <c r="D565" s="7">
        <f t="shared" si="105"/>
        <v>7762</v>
      </c>
      <c r="E565" s="7">
        <f t="shared" si="105"/>
        <v>16464</v>
      </c>
      <c r="F565" s="7">
        <f t="shared" si="105"/>
        <v>21914</v>
      </c>
      <c r="G565" s="7">
        <f t="shared" si="105"/>
        <v>13736</v>
      </c>
      <c r="H565" s="7">
        <f t="shared" si="105"/>
        <v>45731</v>
      </c>
      <c r="I565" s="7">
        <f t="shared" si="105"/>
        <v>62230</v>
      </c>
      <c r="J565" s="7">
        <f t="shared" si="105"/>
        <v>73941</v>
      </c>
      <c r="K565" s="7">
        <f t="shared" si="105"/>
        <v>90648</v>
      </c>
      <c r="L565" s="7">
        <f t="shared" si="105"/>
        <v>85894</v>
      </c>
      <c r="M565" s="7">
        <f t="shared" si="105"/>
        <v>80099</v>
      </c>
      <c r="N565" s="7">
        <f t="shared" si="105"/>
        <v>153606</v>
      </c>
      <c r="O565" s="7" t="str">
        <f t="shared" si="105"/>
        <v/>
      </c>
      <c r="P565" s="6"/>
      <c r="Q565" s="9" t="s">
        <v>14</v>
      </c>
    </row>
    <row r="566" spans="1:17" x14ac:dyDescent="0.25">
      <c r="B566" s="18">
        <f t="shared" si="105"/>
        <v>17443</v>
      </c>
      <c r="C566" s="18">
        <f t="shared" si="105"/>
        <v>10078.01</v>
      </c>
      <c r="D566" s="18">
        <f t="shared" si="105"/>
        <v>10590.55</v>
      </c>
      <c r="E566" s="18">
        <f t="shared" si="105"/>
        <v>19689.21</v>
      </c>
      <c r="F566" s="18">
        <f t="shared" si="105"/>
        <v>21109.919999999998</v>
      </c>
      <c r="G566" s="18">
        <f t="shared" si="105"/>
        <v>23600.32</v>
      </c>
      <c r="H566" s="18">
        <f t="shared" si="105"/>
        <v>55849.84</v>
      </c>
      <c r="I566" s="18">
        <f t="shared" si="105"/>
        <v>64294.8</v>
      </c>
      <c r="J566" s="18">
        <f t="shared" si="105"/>
        <v>78698.78</v>
      </c>
      <c r="K566" s="18">
        <f t="shared" si="105"/>
        <v>86451.62</v>
      </c>
      <c r="L566" s="18">
        <f t="shared" si="105"/>
        <v>89267.98</v>
      </c>
      <c r="M566" s="18">
        <f t="shared" si="105"/>
        <v>78401.53</v>
      </c>
      <c r="N566" s="18">
        <f t="shared" si="105"/>
        <v>146348.01999999999</v>
      </c>
      <c r="O566" s="18" t="str">
        <f t="shared" si="105"/>
        <v/>
      </c>
      <c r="P566" s="6"/>
      <c r="Q566" s="9" t="s">
        <v>19</v>
      </c>
    </row>
    <row r="567" spans="1:17" x14ac:dyDescent="0.25">
      <c r="B567" s="18">
        <f>SUM(B563:B566)</f>
        <v>32874</v>
      </c>
      <c r="C567" s="18">
        <f t="shared" ref="C567:M567" si="106">SUM(C563:C566)</f>
        <v>49127.01</v>
      </c>
      <c r="D567" s="18">
        <f t="shared" si="106"/>
        <v>34981.550000000003</v>
      </c>
      <c r="E567" s="18">
        <f t="shared" si="106"/>
        <v>63253.21</v>
      </c>
      <c r="F567" s="18">
        <f t="shared" si="106"/>
        <v>85214.92</v>
      </c>
      <c r="G567" s="18">
        <f t="shared" si="106"/>
        <v>83931.32</v>
      </c>
      <c r="H567" s="18">
        <f t="shared" si="106"/>
        <v>167668.84</v>
      </c>
      <c r="I567" s="18">
        <f t="shared" si="106"/>
        <v>237155.8</v>
      </c>
      <c r="J567" s="18">
        <f t="shared" si="106"/>
        <v>279109.78000000003</v>
      </c>
      <c r="K567" s="18">
        <f t="shared" si="106"/>
        <v>348271.62</v>
      </c>
      <c r="L567" s="18">
        <f t="shared" si="106"/>
        <v>335782.98</v>
      </c>
      <c r="M567" s="18">
        <f t="shared" si="106"/>
        <v>309962.53000000003</v>
      </c>
      <c r="N567" s="18">
        <f>IF(N564="",N563*4,IF(N565="",(N564+N563)*2,IF(N566="",((N565+N564+N563)/3)*4,SUM(N563:N566))))</f>
        <v>619498.02</v>
      </c>
      <c r="O567" s="18">
        <f>IF(O564="",O563*4,IF(O565="",(O564+O563)*2,IF(O566="",((O565+O564+O563)/3)*4,SUM(O563:O566))))</f>
        <v>543510</v>
      </c>
      <c r="P567" s="6"/>
      <c r="Q567" s="9" t="s">
        <v>15</v>
      </c>
    </row>
    <row r="568" spans="1:17" x14ac:dyDescent="0.25">
      <c r="B568" s="10">
        <f t="shared" ref="B568:O568" si="107">+B567/(B$465+B$472)</f>
        <v>4.4344291866213622E-4</v>
      </c>
      <c r="C568" s="10">
        <f t="shared" si="107"/>
        <v>6.2666217789364128E-4</v>
      </c>
      <c r="D568" s="10">
        <f t="shared" si="107"/>
        <v>3.9461673325025303E-4</v>
      </c>
      <c r="E568" s="10">
        <f t="shared" si="107"/>
        <v>6.3462626984652469E-4</v>
      </c>
      <c r="F568" s="10">
        <f t="shared" si="107"/>
        <v>7.4128389812645431E-4</v>
      </c>
      <c r="G568" s="10">
        <f t="shared" si="107"/>
        <v>6.4671640616415903E-4</v>
      </c>
      <c r="H568" s="10">
        <f t="shared" si="107"/>
        <v>1.1763598856068948E-3</v>
      </c>
      <c r="I568" s="10">
        <f t="shared" si="107"/>
        <v>1.5210368979284837E-3</v>
      </c>
      <c r="J568" s="10">
        <f t="shared" si="107"/>
        <v>1.6153109276852101E-3</v>
      </c>
      <c r="K568" s="10">
        <f t="shared" si="107"/>
        <v>1.8648681722853323E-3</v>
      </c>
      <c r="L568" s="10">
        <f t="shared" si="107"/>
        <v>1.7404386005332381E-3</v>
      </c>
      <c r="M568" s="10">
        <f t="shared" si="107"/>
        <v>1.4716179209638795E-3</v>
      </c>
      <c r="N568" s="10">
        <f t="shared" si="107"/>
        <v>2.8328056503970148E-3</v>
      </c>
      <c r="O568" s="10">
        <f t="shared" si="107"/>
        <v>2.4470791170020426E-3</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f t="shared" ref="B570:O573" si="108">IFERROR(B547-B563,"")</f>
        <v>578026</v>
      </c>
      <c r="C570" s="16">
        <f t="shared" si="108"/>
        <v>449317</v>
      </c>
      <c r="D570" s="16">
        <f t="shared" si="108"/>
        <v>715862</v>
      </c>
      <c r="E570" s="16">
        <f t="shared" si="108"/>
        <v>1008267</v>
      </c>
      <c r="F570" s="16">
        <f t="shared" si="108"/>
        <v>1134269</v>
      </c>
      <c r="G570" s="16">
        <f t="shared" si="108"/>
        <v>1307167</v>
      </c>
      <c r="H570" s="16">
        <f t="shared" si="108"/>
        <v>1619906</v>
      </c>
      <c r="I570" s="16">
        <f t="shared" si="108"/>
        <v>1968887</v>
      </c>
      <c r="J570" s="16">
        <f t="shared" si="108"/>
        <v>1588078</v>
      </c>
      <c r="K570" s="16">
        <f t="shared" si="108"/>
        <v>2018025</v>
      </c>
      <c r="L570" s="16">
        <f t="shared" si="108"/>
        <v>2026216</v>
      </c>
      <c r="M570" s="16">
        <f t="shared" si="108"/>
        <v>1913658</v>
      </c>
      <c r="N570" s="16">
        <f t="shared" si="108"/>
        <v>2136067</v>
      </c>
      <c r="O570" s="16">
        <f t="shared" si="108"/>
        <v>2191886</v>
      </c>
      <c r="P570" s="6"/>
      <c r="Q570" s="9" t="s">
        <v>12</v>
      </c>
    </row>
    <row r="571" spans="1:17" x14ac:dyDescent="0.25">
      <c r="B571" s="7">
        <f t="shared" si="108"/>
        <v>478821</v>
      </c>
      <c r="C571" s="7">
        <f t="shared" si="108"/>
        <v>437922</v>
      </c>
      <c r="D571" s="7">
        <f t="shared" si="108"/>
        <v>629490</v>
      </c>
      <c r="E571" s="7">
        <f t="shared" si="108"/>
        <v>810976</v>
      </c>
      <c r="F571" s="7">
        <f t="shared" si="108"/>
        <v>1020311</v>
      </c>
      <c r="G571" s="7">
        <f t="shared" si="108"/>
        <v>1215218</v>
      </c>
      <c r="H571" s="7">
        <f t="shared" si="108"/>
        <v>1333334</v>
      </c>
      <c r="I571" s="7">
        <f t="shared" si="108"/>
        <v>1468509</v>
      </c>
      <c r="J571" s="7">
        <f t="shared" si="108"/>
        <v>1411258</v>
      </c>
      <c r="K571" s="7">
        <f t="shared" si="108"/>
        <v>1492130</v>
      </c>
      <c r="L571" s="7">
        <f t="shared" si="108"/>
        <v>1423247</v>
      </c>
      <c r="M571" s="7">
        <f t="shared" si="108"/>
        <v>1461444</v>
      </c>
      <c r="N571" s="7">
        <f t="shared" si="108"/>
        <v>1455475</v>
      </c>
      <c r="O571" s="7">
        <f t="shared" si="108"/>
        <v>1608156</v>
      </c>
      <c r="P571" s="6"/>
      <c r="Q571" s="9" t="s">
        <v>13</v>
      </c>
    </row>
    <row r="572" spans="1:17" x14ac:dyDescent="0.25">
      <c r="B572" s="7">
        <f t="shared" si="108"/>
        <v>674399</v>
      </c>
      <c r="C572" s="7">
        <f t="shared" si="108"/>
        <v>566062</v>
      </c>
      <c r="D572" s="7">
        <f t="shared" si="108"/>
        <v>711448</v>
      </c>
      <c r="E572" s="7">
        <f t="shared" si="108"/>
        <v>988665</v>
      </c>
      <c r="F572" s="7">
        <f t="shared" si="108"/>
        <v>1036956</v>
      </c>
      <c r="G572" s="7">
        <f t="shared" si="108"/>
        <v>1294922</v>
      </c>
      <c r="H572" s="7">
        <f t="shared" si="108"/>
        <v>1401933</v>
      </c>
      <c r="I572" s="7">
        <f t="shared" si="108"/>
        <v>1597979</v>
      </c>
      <c r="J572" s="7">
        <f t="shared" si="108"/>
        <v>1771001</v>
      </c>
      <c r="K572" s="7">
        <f t="shared" si="108"/>
        <v>1798040</v>
      </c>
      <c r="L572" s="7">
        <f t="shared" si="108"/>
        <v>1708883</v>
      </c>
      <c r="M572" s="7">
        <f t="shared" si="108"/>
        <v>1900560</v>
      </c>
      <c r="N572" s="7">
        <f t="shared" si="108"/>
        <v>2023154</v>
      </c>
      <c r="O572" s="7" t="str">
        <f t="shared" si="108"/>
        <v/>
      </c>
      <c r="P572" s="6"/>
      <c r="Q572" s="9" t="s">
        <v>14</v>
      </c>
    </row>
    <row r="573" spans="1:17" x14ac:dyDescent="0.25">
      <c r="B573" s="7">
        <f t="shared" si="108"/>
        <v>568578</v>
      </c>
      <c r="C573" s="18">
        <f t="shared" si="108"/>
        <v>854758.21999999788</v>
      </c>
      <c r="D573" s="18">
        <f t="shared" si="108"/>
        <v>766146.72000000288</v>
      </c>
      <c r="E573" s="18">
        <f t="shared" si="108"/>
        <v>1320211.6599999976</v>
      </c>
      <c r="F573" s="18">
        <f t="shared" si="108"/>
        <v>1499982.9200000009</v>
      </c>
      <c r="G573" s="18">
        <f t="shared" si="108"/>
        <v>1608420.1400000006</v>
      </c>
      <c r="H573" s="18">
        <f t="shared" si="108"/>
        <v>1805232.4099999967</v>
      </c>
      <c r="I573" s="18">
        <f t="shared" si="108"/>
        <v>1777781.190000003</v>
      </c>
      <c r="J573" s="18">
        <f t="shared" si="108"/>
        <v>1974943.8199999968</v>
      </c>
      <c r="K573" s="18">
        <f t="shared" si="108"/>
        <v>2350127.6400000006</v>
      </c>
      <c r="L573" s="18">
        <f t="shared" si="108"/>
        <v>2315695.7599999998</v>
      </c>
      <c r="M573" s="18">
        <f t="shared" si="108"/>
        <v>2618867.1200000062</v>
      </c>
      <c r="N573" s="18">
        <f t="shared" si="108"/>
        <v>2722309.3500000029</v>
      </c>
      <c r="O573" s="18" t="str">
        <f t="shared" si="108"/>
        <v/>
      </c>
      <c r="P573" s="6"/>
      <c r="Q573" s="9" t="s">
        <v>19</v>
      </c>
    </row>
    <row r="574" spans="1:17" x14ac:dyDescent="0.25">
      <c r="B574" s="25">
        <f t="shared" ref="B574:M574" si="109">B551-B567</f>
        <v>2299824</v>
      </c>
      <c r="C574" s="18">
        <f t="shared" si="109"/>
        <v>2308059.2200000095</v>
      </c>
      <c r="D574" s="18">
        <f t="shared" si="109"/>
        <v>2822946.7199999997</v>
      </c>
      <c r="E574" s="18">
        <f t="shared" si="109"/>
        <v>4128119.6600000006</v>
      </c>
      <c r="F574" s="18">
        <f t="shared" si="109"/>
        <v>4691518.9200000018</v>
      </c>
      <c r="G574" s="18">
        <f t="shared" si="109"/>
        <v>5425727.1400000108</v>
      </c>
      <c r="H574" s="18">
        <f t="shared" si="109"/>
        <v>6160405.4099999815</v>
      </c>
      <c r="I574" s="18">
        <f t="shared" si="109"/>
        <v>6813156.1899999948</v>
      </c>
      <c r="J574" s="18">
        <f t="shared" si="109"/>
        <v>6745280.8199999956</v>
      </c>
      <c r="K574" s="18">
        <f t="shared" si="109"/>
        <v>7658322.6400000239</v>
      </c>
      <c r="L574" s="18">
        <f t="shared" si="109"/>
        <v>7474041.7600000072</v>
      </c>
      <c r="M574" s="18">
        <f t="shared" si="109"/>
        <v>7894529.1199999908</v>
      </c>
      <c r="N574" s="18">
        <f>IFERROR(N551-N567,"")</f>
        <v>8337005.3500000052</v>
      </c>
      <c r="O574" s="18">
        <f>IFERROR(O551-O567,"")</f>
        <v>7600084</v>
      </c>
      <c r="P574" s="6"/>
      <c r="Q574" s="9" t="s">
        <v>15</v>
      </c>
    </row>
    <row r="575" spans="1:17" x14ac:dyDescent="0.25">
      <c r="B575" s="10">
        <f t="shared" ref="B575:O575" si="110">+B574/(B$465+B$472)</f>
        <v>3.1022712994136056E-2</v>
      </c>
      <c r="C575" s="10">
        <f t="shared" si="110"/>
        <v>2.9441511248348002E-2</v>
      </c>
      <c r="D575" s="10">
        <f t="shared" si="110"/>
        <v>3.1844844290373542E-2</v>
      </c>
      <c r="E575" s="10">
        <f t="shared" si="110"/>
        <v>4.1417869248152057E-2</v>
      </c>
      <c r="F575" s="10">
        <f t="shared" si="110"/>
        <v>4.0811485044539311E-2</v>
      </c>
      <c r="G575" s="10">
        <f t="shared" si="110"/>
        <v>4.1806881588519612E-2</v>
      </c>
      <c r="H575" s="10">
        <f t="shared" si="110"/>
        <v>4.3221231824587529E-2</v>
      </c>
      <c r="I575" s="10">
        <f t="shared" si="110"/>
        <v>4.3697273928530692E-2</v>
      </c>
      <c r="J575" s="10">
        <f t="shared" si="110"/>
        <v>3.9037420397276826E-2</v>
      </c>
      <c r="K575" s="10">
        <f t="shared" si="110"/>
        <v>4.1007539300584483E-2</v>
      </c>
      <c r="L575" s="10">
        <f t="shared" si="110"/>
        <v>3.8739637074819561E-2</v>
      </c>
      <c r="M575" s="10">
        <f t="shared" si="110"/>
        <v>3.748108047305973E-2</v>
      </c>
      <c r="N575" s="10">
        <f t="shared" si="110"/>
        <v>3.812298845260257E-2</v>
      </c>
      <c r="O575" s="10">
        <f t="shared" si="110"/>
        <v>3.421833424198515E-2</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f t="shared" ref="B577:O580" si="111">IFERROR(VLOOKUP($B$576,$130:$216,MATCH($Q577&amp;"/"&amp;B$348,$128:$128,0),FALSE),"")</f>
        <v>187734</v>
      </c>
      <c r="C577" s="16">
        <f t="shared" si="111"/>
        <v>148145</v>
      </c>
      <c r="D577" s="16">
        <f t="shared" si="111"/>
        <v>249970</v>
      </c>
      <c r="E577" s="16">
        <f t="shared" si="111"/>
        <v>323234</v>
      </c>
      <c r="F577" s="16">
        <f t="shared" si="111"/>
        <v>270389</v>
      </c>
      <c r="G577" s="16">
        <f t="shared" si="111"/>
        <v>297384</v>
      </c>
      <c r="H577" s="16">
        <f t="shared" si="111"/>
        <v>349308</v>
      </c>
      <c r="I577" s="16">
        <f t="shared" si="111"/>
        <v>429596</v>
      </c>
      <c r="J577" s="16">
        <f t="shared" si="111"/>
        <v>333888</v>
      </c>
      <c r="K577" s="16">
        <f t="shared" si="111"/>
        <v>395439</v>
      </c>
      <c r="L577" s="16">
        <f t="shared" si="111"/>
        <v>408779</v>
      </c>
      <c r="M577" s="16">
        <f t="shared" si="111"/>
        <v>415860</v>
      </c>
      <c r="N577" s="16">
        <f t="shared" si="111"/>
        <v>463619</v>
      </c>
      <c r="O577" s="16">
        <f t="shared" si="111"/>
        <v>461217</v>
      </c>
      <c r="P577" s="6"/>
      <c r="Q577" s="9" t="s">
        <v>12</v>
      </c>
    </row>
    <row r="578" spans="1:17" x14ac:dyDescent="0.25">
      <c r="B578" s="7">
        <f t="shared" si="111"/>
        <v>215892</v>
      </c>
      <c r="C578" s="7">
        <f t="shared" si="111"/>
        <v>149119</v>
      </c>
      <c r="D578" s="7">
        <f t="shared" si="111"/>
        <v>200736</v>
      </c>
      <c r="E578" s="7">
        <f t="shared" si="111"/>
        <v>238335</v>
      </c>
      <c r="F578" s="7">
        <f t="shared" si="111"/>
        <v>251556</v>
      </c>
      <c r="G578" s="7">
        <f t="shared" si="111"/>
        <v>256003</v>
      </c>
      <c r="H578" s="7">
        <f t="shared" si="111"/>
        <v>281613</v>
      </c>
      <c r="I578" s="7">
        <f t="shared" si="111"/>
        <v>299830</v>
      </c>
      <c r="J578" s="7">
        <f t="shared" si="111"/>
        <v>278768</v>
      </c>
      <c r="K578" s="7">
        <f t="shared" si="111"/>
        <v>263017</v>
      </c>
      <c r="L578" s="7">
        <f t="shared" si="111"/>
        <v>331025</v>
      </c>
      <c r="M578" s="7">
        <f t="shared" si="111"/>
        <v>297884</v>
      </c>
      <c r="N578" s="7">
        <f t="shared" si="111"/>
        <v>296759</v>
      </c>
      <c r="O578" s="7">
        <f t="shared" si="111"/>
        <v>331067</v>
      </c>
      <c r="P578" s="6"/>
      <c r="Q578" s="9" t="s">
        <v>13</v>
      </c>
    </row>
    <row r="579" spans="1:17" x14ac:dyDescent="0.25">
      <c r="B579" s="7">
        <f t="shared" si="111"/>
        <v>207287</v>
      </c>
      <c r="C579" s="7">
        <f t="shared" si="111"/>
        <v>179681</v>
      </c>
      <c r="D579" s="7">
        <f t="shared" si="111"/>
        <v>211967</v>
      </c>
      <c r="E579" s="7">
        <f t="shared" si="111"/>
        <v>319606</v>
      </c>
      <c r="F579" s="7">
        <f t="shared" si="111"/>
        <v>277011</v>
      </c>
      <c r="G579" s="7">
        <f t="shared" si="111"/>
        <v>270789</v>
      </c>
      <c r="H579" s="7">
        <f t="shared" si="111"/>
        <v>319433</v>
      </c>
      <c r="I579" s="7">
        <f t="shared" si="111"/>
        <v>350944</v>
      </c>
      <c r="J579" s="7">
        <f t="shared" si="111"/>
        <v>362894</v>
      </c>
      <c r="K579" s="7">
        <f t="shared" si="111"/>
        <v>359158</v>
      </c>
      <c r="L579" s="7">
        <f t="shared" si="111"/>
        <v>373220</v>
      </c>
      <c r="M579" s="7">
        <f t="shared" si="111"/>
        <v>431080</v>
      </c>
      <c r="N579" s="7">
        <f t="shared" si="111"/>
        <v>461788</v>
      </c>
      <c r="O579" s="7" t="str">
        <f t="shared" si="111"/>
        <v/>
      </c>
      <c r="P579" s="6"/>
      <c r="Q579" s="9" t="s">
        <v>14</v>
      </c>
    </row>
    <row r="580" spans="1:17" x14ac:dyDescent="0.25">
      <c r="B580" s="18">
        <f t="shared" si="111"/>
        <v>159216</v>
      </c>
      <c r="C580" s="18">
        <f t="shared" si="111"/>
        <v>231215.21</v>
      </c>
      <c r="D580" s="18">
        <f t="shared" si="111"/>
        <v>295954.07</v>
      </c>
      <c r="E580" s="18">
        <f t="shared" si="111"/>
        <v>404437.99</v>
      </c>
      <c r="F580" s="18">
        <f t="shared" si="111"/>
        <v>336647.26</v>
      </c>
      <c r="G580" s="18">
        <f t="shared" si="111"/>
        <v>302972.63</v>
      </c>
      <c r="H580" s="18">
        <f t="shared" si="111"/>
        <v>325160.48</v>
      </c>
      <c r="I580" s="18">
        <f t="shared" si="111"/>
        <v>354304.52</v>
      </c>
      <c r="J580" s="18">
        <f t="shared" si="111"/>
        <v>358098.98</v>
      </c>
      <c r="K580" s="18">
        <f t="shared" si="111"/>
        <v>493602.28</v>
      </c>
      <c r="L580" s="18">
        <f t="shared" si="111"/>
        <v>488161.47</v>
      </c>
      <c r="M580" s="18">
        <f t="shared" si="111"/>
        <v>565164.53</v>
      </c>
      <c r="N580" s="18">
        <f t="shared" si="111"/>
        <v>590674.39</v>
      </c>
      <c r="O580" s="18" t="str">
        <f t="shared" si="111"/>
        <v/>
      </c>
      <c r="P580" s="6"/>
      <c r="Q580" s="9" t="s">
        <v>19</v>
      </c>
    </row>
    <row r="581" spans="1:17" x14ac:dyDescent="0.25">
      <c r="B581" s="18">
        <f>SUM(B577:B580)</f>
        <v>770129</v>
      </c>
      <c r="C581" s="18">
        <f t="shared" ref="C581:M581" si="112">SUM(C577:C580)</f>
        <v>708160.21</v>
      </c>
      <c r="D581" s="18">
        <f t="shared" si="112"/>
        <v>958627.07000000007</v>
      </c>
      <c r="E581" s="18">
        <f t="shared" si="112"/>
        <v>1285612.99</v>
      </c>
      <c r="F581" s="18">
        <f t="shared" si="112"/>
        <v>1135603.26</v>
      </c>
      <c r="G581" s="18">
        <f t="shared" si="112"/>
        <v>1127148.6299999999</v>
      </c>
      <c r="H581" s="18">
        <f t="shared" si="112"/>
        <v>1275514.48</v>
      </c>
      <c r="I581" s="18">
        <f t="shared" si="112"/>
        <v>1434674.52</v>
      </c>
      <c r="J581" s="18">
        <f t="shared" si="112"/>
        <v>1333648.98</v>
      </c>
      <c r="K581" s="18">
        <f t="shared" si="112"/>
        <v>1511216.28</v>
      </c>
      <c r="L581" s="18">
        <f t="shared" si="112"/>
        <v>1601185.47</v>
      </c>
      <c r="M581" s="18">
        <f t="shared" si="112"/>
        <v>1709988.53</v>
      </c>
      <c r="N581" s="18">
        <f>IF(N578="",N577*4,IF(N579="",(N578+N577)*2,IF(N580="",((N579+N578+N577)/3)*4,SUM(N577:N580))))</f>
        <v>1812840.3900000001</v>
      </c>
      <c r="O581" s="18">
        <f>IF(O578="",O577*4,IF(O579="",(O578+O577)*2,IF(O580="",((O579+O578+O577)/3)*4,SUM(O577:O580))))</f>
        <v>1584568</v>
      </c>
      <c r="P581" s="6"/>
      <c r="Q581" s="9" t="s">
        <v>15</v>
      </c>
    </row>
    <row r="582" spans="1:17" x14ac:dyDescent="0.25">
      <c r="B582" s="10">
        <f t="shared" ref="B582:M582" si="113">+B581/B$574</f>
        <v>0.33486432005231703</v>
      </c>
      <c r="C582" s="10">
        <f t="shared" si="113"/>
        <v>0.30682064128319769</v>
      </c>
      <c r="D582" s="10">
        <f t="shared" si="113"/>
        <v>0.33958383387412999</v>
      </c>
      <c r="E582" s="10">
        <f t="shared" si="113"/>
        <v>0.31142822783388013</v>
      </c>
      <c r="F582" s="10">
        <f t="shared" si="113"/>
        <v>0.24205449863133016</v>
      </c>
      <c r="G582" s="10">
        <f t="shared" si="113"/>
        <v>0.20774148808375159</v>
      </c>
      <c r="H582" s="10">
        <f t="shared" si="113"/>
        <v>0.2070504122877205</v>
      </c>
      <c r="I582" s="10">
        <f t="shared" si="113"/>
        <v>0.21057414214365766</v>
      </c>
      <c r="J582" s="10">
        <f t="shared" si="113"/>
        <v>0.19771585729176519</v>
      </c>
      <c r="K582" s="10">
        <f t="shared" si="113"/>
        <v>0.19732993124457804</v>
      </c>
      <c r="L582" s="10">
        <f t="shared" si="113"/>
        <v>0.21423287712537459</v>
      </c>
      <c r="M582" s="10">
        <f t="shared" si="113"/>
        <v>0.2166042463087402</v>
      </c>
      <c r="N582" s="10">
        <f>+N581/N$574</f>
        <v>0.21744503138647966</v>
      </c>
      <c r="O582" s="10">
        <f>+O581/O$574</f>
        <v>0.2084934850720071</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f t="shared" ref="B584:O587" si="114">IFERROR(VLOOKUP($B$583,$130:$216,MATCH($Q584&amp;"/"&amp;B$348,$128:$128,0),FALSE),"")</f>
        <v>390292</v>
      </c>
      <c r="C584" s="16">
        <f t="shared" si="114"/>
        <v>296901</v>
      </c>
      <c r="D584" s="16">
        <f t="shared" si="114"/>
        <v>472182</v>
      </c>
      <c r="E584" s="16">
        <f t="shared" si="114"/>
        <v>685033</v>
      </c>
      <c r="F584" s="16">
        <f t="shared" si="114"/>
        <v>863880</v>
      </c>
      <c r="G584" s="16">
        <f t="shared" si="114"/>
        <v>1009783</v>
      </c>
      <c r="H584" s="16">
        <f t="shared" si="114"/>
        <v>1270598</v>
      </c>
      <c r="I584" s="16">
        <f t="shared" si="114"/>
        <v>1539291</v>
      </c>
      <c r="J584" s="16">
        <f t="shared" si="114"/>
        <v>1254190</v>
      </c>
      <c r="K584" s="16">
        <f t="shared" si="114"/>
        <v>1622271</v>
      </c>
      <c r="L584" s="16">
        <f t="shared" si="114"/>
        <v>1627581</v>
      </c>
      <c r="M584" s="16">
        <f t="shared" si="114"/>
        <v>1518414</v>
      </c>
      <c r="N584" s="16">
        <f t="shared" si="114"/>
        <v>1680860</v>
      </c>
      <c r="O584" s="16">
        <f t="shared" si="114"/>
        <v>1733744</v>
      </c>
      <c r="P584" s="6"/>
      <c r="Q584" s="9" t="s">
        <v>12</v>
      </c>
    </row>
    <row r="585" spans="1:17" x14ac:dyDescent="0.25">
      <c r="B585" s="7">
        <f t="shared" si="114"/>
        <v>431674</v>
      </c>
      <c r="C585" s="7">
        <f t="shared" si="114"/>
        <v>288803</v>
      </c>
      <c r="D585" s="7">
        <f t="shared" si="114"/>
        <v>432085</v>
      </c>
      <c r="E585" s="7">
        <f t="shared" si="114"/>
        <v>572641</v>
      </c>
      <c r="F585" s="7">
        <f t="shared" si="114"/>
        <v>768755</v>
      </c>
      <c r="G585" s="7">
        <f t="shared" si="114"/>
        <v>959215</v>
      </c>
      <c r="H585" s="7">
        <f t="shared" si="114"/>
        <v>1051721</v>
      </c>
      <c r="I585" s="7">
        <f t="shared" si="114"/>
        <v>1168679</v>
      </c>
      <c r="J585" s="7">
        <f t="shared" si="114"/>
        <v>1132490</v>
      </c>
      <c r="K585" s="7">
        <f t="shared" si="114"/>
        <v>1231269</v>
      </c>
      <c r="L585" s="7">
        <f t="shared" si="114"/>
        <v>1113005</v>
      </c>
      <c r="M585" s="7">
        <f t="shared" si="114"/>
        <v>1184483</v>
      </c>
      <c r="N585" s="7">
        <f t="shared" si="114"/>
        <v>1179579</v>
      </c>
      <c r="O585" s="7">
        <f t="shared" si="114"/>
        <v>1287117</v>
      </c>
      <c r="P585" s="6"/>
      <c r="Q585" s="9" t="s">
        <v>13</v>
      </c>
    </row>
    <row r="586" spans="1:17" x14ac:dyDescent="0.25">
      <c r="B586" s="7">
        <f t="shared" si="114"/>
        <v>467658</v>
      </c>
      <c r="C586" s="7">
        <f t="shared" si="114"/>
        <v>386381</v>
      </c>
      <c r="D586" s="7">
        <f t="shared" si="114"/>
        <v>502904</v>
      </c>
      <c r="E586" s="7">
        <f t="shared" si="114"/>
        <v>669059</v>
      </c>
      <c r="F586" s="7">
        <f t="shared" si="114"/>
        <v>759945</v>
      </c>
      <c r="G586" s="7">
        <f t="shared" si="114"/>
        <v>1024133</v>
      </c>
      <c r="H586" s="7">
        <f t="shared" si="114"/>
        <v>1082500</v>
      </c>
      <c r="I586" s="7">
        <f t="shared" si="114"/>
        <v>1247035</v>
      </c>
      <c r="J586" s="7">
        <f t="shared" si="114"/>
        <v>1408107</v>
      </c>
      <c r="K586" s="7">
        <f t="shared" si="114"/>
        <v>1446779</v>
      </c>
      <c r="L586" s="7">
        <f t="shared" si="114"/>
        <v>1357327</v>
      </c>
      <c r="M586" s="7">
        <f t="shared" si="114"/>
        <v>1482630</v>
      </c>
      <c r="N586" s="7">
        <f t="shared" si="114"/>
        <v>1572355</v>
      </c>
      <c r="O586" s="7" t="str">
        <f t="shared" si="114"/>
        <v/>
      </c>
      <c r="P586" s="6"/>
      <c r="Q586" s="9" t="s">
        <v>14</v>
      </c>
    </row>
    <row r="587" spans="1:17" x14ac:dyDescent="0.25">
      <c r="B587" s="7">
        <f t="shared" si="114"/>
        <v>384500</v>
      </c>
      <c r="C587" s="18">
        <f t="shared" si="114"/>
        <v>554949.80000000005</v>
      </c>
      <c r="D587" s="18">
        <f t="shared" si="114"/>
        <v>473862.33</v>
      </c>
      <c r="E587" s="18">
        <f t="shared" si="114"/>
        <v>677703.94</v>
      </c>
      <c r="F587" s="18">
        <f t="shared" si="114"/>
        <v>1163335.6599999999</v>
      </c>
      <c r="G587" s="18">
        <f t="shared" si="114"/>
        <v>1305447.5</v>
      </c>
      <c r="H587" s="18">
        <f t="shared" si="114"/>
        <v>1480071.92</v>
      </c>
      <c r="I587" s="18">
        <f t="shared" si="114"/>
        <v>1423476.68</v>
      </c>
      <c r="J587" s="18">
        <f t="shared" si="114"/>
        <v>1617736.76</v>
      </c>
      <c r="K587" s="18">
        <f t="shared" si="114"/>
        <v>1877813.35</v>
      </c>
      <c r="L587" s="18">
        <f t="shared" si="114"/>
        <v>1844079.65</v>
      </c>
      <c r="M587" s="18">
        <f t="shared" si="114"/>
        <v>2059065.11</v>
      </c>
      <c r="N587" s="18">
        <f t="shared" si="114"/>
        <v>2129873.42</v>
      </c>
      <c r="O587" s="18" t="str">
        <f t="shared" si="114"/>
        <v/>
      </c>
      <c r="P587" s="6"/>
      <c r="Q587" s="9" t="s">
        <v>19</v>
      </c>
    </row>
    <row r="588" spans="1:17" x14ac:dyDescent="0.25">
      <c r="B588" s="26">
        <f>SUM(B584:B587)</f>
        <v>1674124</v>
      </c>
      <c r="C588" s="18">
        <f t="shared" ref="C588:M588" si="115">SUM(C584:C587)</f>
        <v>1527034.8</v>
      </c>
      <c r="D588" s="18">
        <f t="shared" si="115"/>
        <v>1881033.33</v>
      </c>
      <c r="E588" s="18">
        <f t="shared" si="115"/>
        <v>2604436.94</v>
      </c>
      <c r="F588" s="18">
        <f t="shared" si="115"/>
        <v>3555915.66</v>
      </c>
      <c r="G588" s="18">
        <f t="shared" si="115"/>
        <v>4298578.5</v>
      </c>
      <c r="H588" s="18">
        <f t="shared" si="115"/>
        <v>4884890.92</v>
      </c>
      <c r="I588" s="18">
        <f t="shared" si="115"/>
        <v>5378481.6799999997</v>
      </c>
      <c r="J588" s="18">
        <f t="shared" si="115"/>
        <v>5412523.7599999998</v>
      </c>
      <c r="K588" s="18">
        <f t="shared" si="115"/>
        <v>6178132.3499999996</v>
      </c>
      <c r="L588" s="18">
        <f t="shared" si="115"/>
        <v>5941992.6500000004</v>
      </c>
      <c r="M588" s="18">
        <f t="shared" si="115"/>
        <v>6244592.1100000003</v>
      </c>
      <c r="N588" s="18">
        <f>IF(N585="",N584*4,IF(N586="",(N585+N584)*2,IF(N587="",((N586+N585+N584)/3)*4,SUM(N584:N587))))</f>
        <v>6562667.4199999999</v>
      </c>
      <c r="O588" s="18">
        <f>IF(O585="",O584*4,IF(O586="",(O585+O584)*2,IF(O587="",((O586+O585+O584)/3)*4,SUM(O584:O587))))</f>
        <v>6041722</v>
      </c>
      <c r="P588" s="6"/>
      <c r="Q588" s="9" t="s">
        <v>15</v>
      </c>
    </row>
    <row r="589" spans="1:17" x14ac:dyDescent="0.25">
      <c r="B589" s="10">
        <f t="shared" ref="B589:O589" si="116">+B588/(B$465+B$472)</f>
        <v>2.2582540389436336E-2</v>
      </c>
      <c r="C589" s="10">
        <f t="shared" si="116"/>
        <v>1.947879493352803E-2</v>
      </c>
      <c r="D589" s="10">
        <f t="shared" si="116"/>
        <v>2.1219392160137133E-2</v>
      </c>
      <c r="E589" s="10">
        <f t="shared" si="116"/>
        <v>2.6130596380526727E-2</v>
      </c>
      <c r="F589" s="10">
        <f t="shared" si="116"/>
        <v>3.0932881493683308E-2</v>
      </c>
      <c r="G589" s="10">
        <f t="shared" si="116"/>
        <v>3.3121857718126216E-2</v>
      </c>
      <c r="H589" s="10">
        <f t="shared" si="116"/>
        <v>3.4272257885563942E-2</v>
      </c>
      <c r="I589" s="10">
        <f t="shared" si="116"/>
        <v>3.4495758021150569E-2</v>
      </c>
      <c r="J589" s="10">
        <f t="shared" si="116"/>
        <v>3.1324265225976103E-2</v>
      </c>
      <c r="K589" s="10">
        <f t="shared" si="116"/>
        <v>3.3081657310123011E-2</v>
      </c>
      <c r="L589" s="10">
        <f t="shared" si="116"/>
        <v>3.0798682447051928E-2</v>
      </c>
      <c r="M589" s="10">
        <f t="shared" si="116"/>
        <v>2.9647627596102163E-2</v>
      </c>
      <c r="N589" s="10">
        <f t="shared" si="116"/>
        <v>3.0009395912278133E-2</v>
      </c>
      <c r="O589" s="10">
        <f t="shared" si="116"/>
        <v>2.7202023397788107E-2</v>
      </c>
      <c r="P589" s="6"/>
      <c r="Q589" s="11" t="s">
        <v>32</v>
      </c>
    </row>
    <row r="590" spans="1:17" s="87" customFormat="1" x14ac:dyDescent="0.25">
      <c r="A590" s="86"/>
      <c r="B590" s="19"/>
      <c r="C590" s="10">
        <f t="shared" ref="C590:M590" si="117">C588/B588-1</f>
        <v>-8.7860397437704685E-2</v>
      </c>
      <c r="D590" s="10">
        <f t="shared" si="117"/>
        <v>0.23182086616493613</v>
      </c>
      <c r="E590" s="10">
        <f t="shared" si="117"/>
        <v>0.3845777735368463</v>
      </c>
      <c r="F590" s="10">
        <f t="shared" si="117"/>
        <v>0.36532991272962057</v>
      </c>
      <c r="G590" s="10">
        <f t="shared" si="117"/>
        <v>0.20885277127185842</v>
      </c>
      <c r="H590" s="10">
        <f t="shared" si="117"/>
        <v>0.13639681583109398</v>
      </c>
      <c r="I590" s="10">
        <f t="shared" si="117"/>
        <v>0.10104437705642755</v>
      </c>
      <c r="J590" s="10">
        <f t="shared" si="117"/>
        <v>6.3293103937838158E-3</v>
      </c>
      <c r="K590" s="10">
        <f t="shared" si="117"/>
        <v>0.1414513125389032</v>
      </c>
      <c r="L590" s="10">
        <f t="shared" si="117"/>
        <v>-3.8221858422958443E-2</v>
      </c>
      <c r="M590" s="10">
        <f t="shared" si="117"/>
        <v>5.0925586385570432E-2</v>
      </c>
      <c r="N590" s="10">
        <f>N588/M588-1</f>
        <v>5.093612271178416E-2</v>
      </c>
      <c r="O590" s="10">
        <f>O588/N588-1</f>
        <v>-7.9380134122353563E-2</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f t="shared" ref="B593:O595" si="118">IFERROR(VLOOKUP($B$592,$221:$343,MATCH($Q593&amp;"/"&amp;B$348,$219:$219,0),FALSE),"")</f>
        <v>221834</v>
      </c>
      <c r="C593" s="7">
        <f t="shared" si="118"/>
        <v>214972</v>
      </c>
      <c r="D593" s="7">
        <f t="shared" si="118"/>
        <v>244683</v>
      </c>
      <c r="E593" s="7">
        <f t="shared" si="118"/>
        <v>236430</v>
      </c>
      <c r="F593" s="7">
        <f t="shared" si="118"/>
        <v>280190</v>
      </c>
      <c r="G593" s="7">
        <f t="shared" si="118"/>
        <v>318054</v>
      </c>
      <c r="H593" s="7">
        <f t="shared" si="118"/>
        <v>329612</v>
      </c>
      <c r="I593" s="7">
        <f t="shared" si="118"/>
        <v>426904</v>
      </c>
      <c r="J593" s="7">
        <f t="shared" si="118"/>
        <v>494673</v>
      </c>
      <c r="K593" s="7">
        <f t="shared" si="118"/>
        <v>574615</v>
      </c>
      <c r="L593" s="7">
        <f t="shared" si="118"/>
        <v>622667</v>
      </c>
      <c r="M593" s="7">
        <f t="shared" si="118"/>
        <v>659065</v>
      </c>
      <c r="N593" s="8">
        <f t="shared" si="118"/>
        <v>877679</v>
      </c>
      <c r="O593" s="8">
        <f t="shared" si="118"/>
        <v>885686</v>
      </c>
      <c r="P593" s="6"/>
      <c r="Q593" s="9" t="s">
        <v>12</v>
      </c>
    </row>
    <row r="594" spans="2:17" x14ac:dyDescent="0.25">
      <c r="B594" s="7">
        <f t="shared" si="118"/>
        <v>445613</v>
      </c>
      <c r="C594" s="7">
        <f t="shared" si="118"/>
        <v>433630</v>
      </c>
      <c r="D594" s="7">
        <f t="shared" si="118"/>
        <v>500221</v>
      </c>
      <c r="E594" s="7">
        <f t="shared" si="118"/>
        <v>475709</v>
      </c>
      <c r="F594" s="7">
        <f t="shared" si="118"/>
        <v>576311</v>
      </c>
      <c r="G594" s="7">
        <f t="shared" si="118"/>
        <v>653076</v>
      </c>
      <c r="H594" s="7">
        <f t="shared" si="118"/>
        <v>669483</v>
      </c>
      <c r="I594" s="7">
        <f t="shared" si="118"/>
        <v>877626</v>
      </c>
      <c r="J594" s="7">
        <f t="shared" si="118"/>
        <v>1004587</v>
      </c>
      <c r="K594" s="7">
        <f t="shared" si="118"/>
        <v>1171563</v>
      </c>
      <c r="L594" s="7">
        <f t="shared" si="118"/>
        <v>1256097</v>
      </c>
      <c r="M594" s="7">
        <f t="shared" si="118"/>
        <v>1326774</v>
      </c>
      <c r="N594" s="8">
        <f t="shared" si="118"/>
        <v>1770134</v>
      </c>
      <c r="O594" s="8">
        <f t="shared" si="118"/>
        <v>1782696</v>
      </c>
      <c r="P594" s="6"/>
      <c r="Q594" s="9" t="s">
        <v>13</v>
      </c>
    </row>
    <row r="595" spans="2:17" x14ac:dyDescent="0.25">
      <c r="B595" s="7">
        <f t="shared" si="118"/>
        <v>664564</v>
      </c>
      <c r="C595" s="7">
        <f t="shared" si="118"/>
        <v>675647</v>
      </c>
      <c r="D595" s="7">
        <f t="shared" si="118"/>
        <v>762179</v>
      </c>
      <c r="E595" s="7">
        <f t="shared" si="118"/>
        <v>736498</v>
      </c>
      <c r="F595" s="7">
        <f t="shared" si="118"/>
        <v>877846</v>
      </c>
      <c r="G595" s="7">
        <f t="shared" si="118"/>
        <v>1002072</v>
      </c>
      <c r="H595" s="7">
        <f t="shared" si="118"/>
        <v>1042391</v>
      </c>
      <c r="I595" s="7">
        <f t="shared" si="118"/>
        <v>1351422</v>
      </c>
      <c r="J595" s="7">
        <f t="shared" si="118"/>
        <v>1542883</v>
      </c>
      <c r="K595" s="7">
        <f t="shared" si="118"/>
        <v>1773203</v>
      </c>
      <c r="L595" s="7">
        <f t="shared" si="118"/>
        <v>1903211</v>
      </c>
      <c r="M595" s="7">
        <f t="shared" si="118"/>
        <v>2021892</v>
      </c>
      <c r="N595" s="8">
        <f t="shared" si="118"/>
        <v>2663983</v>
      </c>
      <c r="O595" s="8" t="str">
        <f t="shared" si="118"/>
        <v/>
      </c>
      <c r="P595" s="6"/>
      <c r="Q595" s="9" t="s">
        <v>14</v>
      </c>
    </row>
    <row r="596" spans="2:17" x14ac:dyDescent="0.25">
      <c r="B596" s="7">
        <f t="shared" ref="B596:M596" si="119">IFERROR(VLOOKUP($B$592,$221:$343,MATCH($Q596&amp;"/"&amp;B$348,$219:$219,0),FALSE),"")</f>
        <v>883785</v>
      </c>
      <c r="C596" s="7">
        <f t="shared" si="119"/>
        <v>922785.26</v>
      </c>
      <c r="D596" s="7">
        <f t="shared" si="119"/>
        <v>1029926.98</v>
      </c>
      <c r="E596" s="7">
        <f t="shared" si="119"/>
        <v>1011808.46</v>
      </c>
      <c r="F596" s="7">
        <f t="shared" si="119"/>
        <v>1192422.06</v>
      </c>
      <c r="G596" s="7">
        <f t="shared" si="119"/>
        <v>1330916.7</v>
      </c>
      <c r="H596" s="7">
        <f t="shared" si="119"/>
        <v>1440975.9</v>
      </c>
      <c r="I596" s="7">
        <f t="shared" si="119"/>
        <v>1869907.98</v>
      </c>
      <c r="J596" s="7">
        <f t="shared" si="119"/>
        <v>2100310.9700000002</v>
      </c>
      <c r="K596" s="7">
        <f t="shared" si="119"/>
        <v>2400681.06</v>
      </c>
      <c r="L596" s="7">
        <f t="shared" si="119"/>
        <v>2551259.59</v>
      </c>
      <c r="M596" s="7">
        <f t="shared" si="119"/>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25">
      <c r="B597" s="10">
        <f t="shared" ref="B597:O597" si="120">B596/(B$465+B472)</f>
        <v>1.1921524605153496E-2</v>
      </c>
      <c r="C597" s="10">
        <f t="shared" si="120"/>
        <v>1.1771011929277804E-2</v>
      </c>
      <c r="D597" s="10">
        <f t="shared" si="120"/>
        <v>1.1618307946157293E-2</v>
      </c>
      <c r="E597" s="10">
        <f t="shared" si="120"/>
        <v>1.0151583275678128E-2</v>
      </c>
      <c r="F597" s="10">
        <f t="shared" si="120"/>
        <v>1.0372869831348511E-2</v>
      </c>
      <c r="G597" s="10">
        <f t="shared" si="120"/>
        <v>1.0255118889204436E-2</v>
      </c>
      <c r="H597" s="10">
        <f t="shared" si="120"/>
        <v>1.0109846557573203E-2</v>
      </c>
      <c r="I597" s="10">
        <f t="shared" si="120"/>
        <v>1.199295582613167E-2</v>
      </c>
      <c r="J597" s="10">
        <f t="shared" si="120"/>
        <v>1.2155271883981005E-2</v>
      </c>
      <c r="K597" s="10">
        <f t="shared" si="120"/>
        <v>1.2854776110101118E-2</v>
      </c>
      <c r="L597" s="10">
        <f t="shared" si="120"/>
        <v>1.3223751455230408E-2</v>
      </c>
      <c r="M597" s="10">
        <f t="shared" si="120"/>
        <v>1.2928639604107086E-2</v>
      </c>
      <c r="N597" s="10">
        <f t="shared" si="120"/>
        <v>1.6357286725852713E-2</v>
      </c>
      <c r="O597" s="10">
        <f t="shared" si="120"/>
        <v>1.6052687728148784E-2</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f t="shared" ref="B599:O602" si="121">IFERROR(VLOOKUP($B$598,$221:$343,MATCH($Q599&amp;"/"&amp;B$348,$219:$219,0),FALSE),"")</f>
        <v>121314</v>
      </c>
      <c r="C599" s="7">
        <f t="shared" si="121"/>
        <v>565545</v>
      </c>
      <c r="D599" s="7">
        <f t="shared" si="121"/>
        <v>579711</v>
      </c>
      <c r="E599" s="7">
        <f t="shared" si="121"/>
        <v>549961</v>
      </c>
      <c r="F599" s="7">
        <f t="shared" si="121"/>
        <v>229159</v>
      </c>
      <c r="G599" s="7">
        <f t="shared" si="121"/>
        <v>1989549</v>
      </c>
      <c r="H599" s="7">
        <f t="shared" si="121"/>
        <v>914818</v>
      </c>
      <c r="I599" s="7">
        <f t="shared" si="121"/>
        <v>1636020</v>
      </c>
      <c r="J599" s="7">
        <f t="shared" si="121"/>
        <v>943374</v>
      </c>
      <c r="K599" s="7">
        <f t="shared" si="121"/>
        <v>1148156</v>
      </c>
      <c r="L599" s="7">
        <f t="shared" si="121"/>
        <v>368137</v>
      </c>
      <c r="M599" s="7">
        <f t="shared" si="121"/>
        <v>2979323</v>
      </c>
      <c r="N599" s="8">
        <f t="shared" si="121"/>
        <v>3346123</v>
      </c>
      <c r="O599" s="8">
        <f t="shared" si="121"/>
        <v>2769258</v>
      </c>
      <c r="P599" s="6"/>
      <c r="Q599" s="9" t="s">
        <v>12</v>
      </c>
    </row>
    <row r="600" spans="2:17" x14ac:dyDescent="0.25">
      <c r="B600" s="7">
        <f t="shared" si="121"/>
        <v>478371</v>
      </c>
      <c r="C600" s="7">
        <f t="shared" si="121"/>
        <v>1477449</v>
      </c>
      <c r="D600" s="7">
        <f t="shared" si="121"/>
        <v>1307894</v>
      </c>
      <c r="E600" s="7">
        <f t="shared" si="121"/>
        <v>582072</v>
      </c>
      <c r="F600" s="7">
        <f t="shared" si="121"/>
        <v>763148</v>
      </c>
      <c r="G600" s="7">
        <f t="shared" si="121"/>
        <v>-204451</v>
      </c>
      <c r="H600" s="7">
        <f t="shared" si="121"/>
        <v>820253</v>
      </c>
      <c r="I600" s="7">
        <f t="shared" si="121"/>
        <v>1611497</v>
      </c>
      <c r="J600" s="7">
        <f t="shared" si="121"/>
        <v>2016165</v>
      </c>
      <c r="K600" s="7">
        <f t="shared" si="121"/>
        <v>2082872</v>
      </c>
      <c r="L600" s="7">
        <f t="shared" si="121"/>
        <v>-374009</v>
      </c>
      <c r="M600" s="7">
        <f t="shared" si="121"/>
        <v>2399399</v>
      </c>
      <c r="N600" s="8">
        <f t="shared" si="121"/>
        <v>3788063</v>
      </c>
      <c r="O600" s="8">
        <f t="shared" si="121"/>
        <v>1749657</v>
      </c>
      <c r="P600" s="6"/>
      <c r="Q600" s="9" t="s">
        <v>13</v>
      </c>
    </row>
    <row r="601" spans="2:17" x14ac:dyDescent="0.25">
      <c r="B601" s="7">
        <f t="shared" si="121"/>
        <v>984064</v>
      </c>
      <c r="C601" s="7">
        <f t="shared" si="121"/>
        <v>2742488</v>
      </c>
      <c r="D601" s="7">
        <f t="shared" si="121"/>
        <v>2096037</v>
      </c>
      <c r="E601" s="7">
        <f t="shared" si="121"/>
        <v>1359600</v>
      </c>
      <c r="F601" s="7">
        <f t="shared" si="121"/>
        <v>186200</v>
      </c>
      <c r="G601" s="7">
        <f t="shared" si="121"/>
        <v>2090956</v>
      </c>
      <c r="H601" s="7">
        <f t="shared" si="121"/>
        <v>2859730</v>
      </c>
      <c r="I601" s="7">
        <f t="shared" si="121"/>
        <v>3629281</v>
      </c>
      <c r="J601" s="7">
        <f t="shared" si="121"/>
        <v>4747195</v>
      </c>
      <c r="K601" s="7">
        <f t="shared" si="121"/>
        <v>6492301</v>
      </c>
      <c r="L601" s="7">
        <f t="shared" si="121"/>
        <v>1084457</v>
      </c>
      <c r="M601" s="7">
        <f t="shared" si="121"/>
        <v>4842233</v>
      </c>
      <c r="N601" s="8">
        <f t="shared" si="121"/>
        <v>7898791</v>
      </c>
      <c r="O601" s="8" t="str">
        <f t="shared" si="121"/>
        <v/>
      </c>
      <c r="P601" s="6"/>
      <c r="Q601" s="9" t="s">
        <v>14</v>
      </c>
    </row>
    <row r="602" spans="2:17" x14ac:dyDescent="0.25">
      <c r="B602" s="7">
        <f t="shared" si="121"/>
        <v>1816317</v>
      </c>
      <c r="C602" s="7">
        <f t="shared" si="121"/>
        <v>4351702.33</v>
      </c>
      <c r="D602" s="7">
        <f t="shared" si="121"/>
        <v>4850724.7300000004</v>
      </c>
      <c r="E602" s="7">
        <f t="shared" si="121"/>
        <v>5596555.3099999996</v>
      </c>
      <c r="F602" s="7">
        <f t="shared" si="121"/>
        <v>5166306.3</v>
      </c>
      <c r="G602" s="7">
        <f t="shared" si="121"/>
        <v>5306251.6100000003</v>
      </c>
      <c r="H602" s="7">
        <f t="shared" si="121"/>
        <v>7660881.6399999997</v>
      </c>
      <c r="I602" s="7">
        <f t="shared" si="121"/>
        <v>6701120.3600000003</v>
      </c>
      <c r="J602" s="7">
        <f t="shared" si="121"/>
        <v>9071490.0899999999</v>
      </c>
      <c r="K602" s="7">
        <f t="shared" si="121"/>
        <v>11927825.65</v>
      </c>
      <c r="L602" s="7">
        <f t="shared" si="121"/>
        <v>6011602.8099999996</v>
      </c>
      <c r="M602" s="7">
        <f t="shared" si="121"/>
        <v>10269881.439999999</v>
      </c>
      <c r="N602" s="8">
        <f t="shared" si="121"/>
        <v>13353030.85</v>
      </c>
      <c r="O602" s="8" t="str">
        <f t="shared" si="121"/>
        <v/>
      </c>
      <c r="P602" s="6"/>
      <c r="Q602" s="9" t="s">
        <v>15</v>
      </c>
    </row>
    <row r="603" spans="2:17" x14ac:dyDescent="0.25">
      <c r="B603" s="111">
        <f t="shared" ref="B603:M603" si="122">B602/B$588</f>
        <v>1.0849357634201529</v>
      </c>
      <c r="C603" s="111">
        <f t="shared" si="122"/>
        <v>2.849772860448236</v>
      </c>
      <c r="D603" s="111">
        <f t="shared" si="122"/>
        <v>2.5787553323151378</v>
      </c>
      <c r="E603" s="111">
        <f t="shared" si="122"/>
        <v>2.1488542202907013</v>
      </c>
      <c r="F603" s="111">
        <f t="shared" si="122"/>
        <v>1.452876500451082</v>
      </c>
      <c r="G603" s="111">
        <f t="shared" si="122"/>
        <v>1.234420078637624</v>
      </c>
      <c r="H603" s="111">
        <f t="shared" si="122"/>
        <v>1.568281004727123</v>
      </c>
      <c r="I603" s="111">
        <f t="shared" si="122"/>
        <v>1.2459130213119924</v>
      </c>
      <c r="J603" s="111">
        <f t="shared" si="122"/>
        <v>1.6760185252286079</v>
      </c>
      <c r="K603" s="111">
        <f t="shared" si="122"/>
        <v>1.9306523354100695</v>
      </c>
      <c r="L603" s="111">
        <f t="shared" si="122"/>
        <v>1.0117149522222986</v>
      </c>
      <c r="M603" s="111">
        <f t="shared" si="122"/>
        <v>1.6446040444425438</v>
      </c>
      <c r="N603" s="111">
        <f>IFERROR(N602/N$588,IFERROR(N601/N$588,IFERROR(N600/N$588,N599/N$588)))</f>
        <v>2.0346956497149447</v>
      </c>
      <c r="O603" s="111">
        <f>IFERROR(O602/O$588,IFERROR(O601/O$588,IFERROR(O600/O$588,O599/O$588)))</f>
        <v>0.28959574770239344</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f>IFERROR(B599+B611,"")</f>
        <v>-254610</v>
      </c>
      <c r="C605" s="7">
        <f t="shared" ref="C605:O608" si="123">IFERROR(C599+C611,"")</f>
        <v>444830</v>
      </c>
      <c r="D605" s="7">
        <f t="shared" si="123"/>
        <v>33830</v>
      </c>
      <c r="E605" s="7">
        <f t="shared" si="123"/>
        <v>-234661</v>
      </c>
      <c r="F605" s="7">
        <f t="shared" si="123"/>
        <v>-241933</v>
      </c>
      <c r="G605" s="7">
        <f t="shared" si="123"/>
        <v>1221993</v>
      </c>
      <c r="H605" s="7">
        <f t="shared" si="123"/>
        <v>-536474</v>
      </c>
      <c r="I605" s="7">
        <f t="shared" si="123"/>
        <v>-319506</v>
      </c>
      <c r="J605" s="7">
        <f t="shared" si="123"/>
        <v>-207303</v>
      </c>
      <c r="K605" s="7">
        <f t="shared" si="123"/>
        <v>589393</v>
      </c>
      <c r="L605" s="7">
        <f t="shared" si="123"/>
        <v>-34290</v>
      </c>
      <c r="M605" s="7">
        <f t="shared" si="123"/>
        <v>2242380</v>
      </c>
      <c r="N605" s="8">
        <f t="shared" si="123"/>
        <v>2699921</v>
      </c>
      <c r="O605" s="8">
        <f t="shared" si="123"/>
        <v>2300031</v>
      </c>
      <c r="P605" s="6"/>
      <c r="Q605" s="9" t="s">
        <v>12</v>
      </c>
    </row>
    <row r="606" spans="2:17" x14ac:dyDescent="0.25">
      <c r="B606" s="7">
        <f t="shared" ref="B606:N608" si="124">IFERROR(B600+B612,"")</f>
        <v>-103915</v>
      </c>
      <c r="C606" s="7">
        <f t="shared" si="124"/>
        <v>792489</v>
      </c>
      <c r="D606" s="7">
        <f t="shared" si="124"/>
        <v>353209</v>
      </c>
      <c r="E606" s="7">
        <f t="shared" si="124"/>
        <v>-746908</v>
      </c>
      <c r="F606" s="7">
        <f t="shared" si="124"/>
        <v>-481861</v>
      </c>
      <c r="G606" s="7">
        <f t="shared" si="124"/>
        <v>-1766581</v>
      </c>
      <c r="H606" s="7">
        <f t="shared" si="124"/>
        <v>-1821993</v>
      </c>
      <c r="I606" s="7">
        <f t="shared" si="124"/>
        <v>-1499282</v>
      </c>
      <c r="J606" s="7">
        <f t="shared" si="124"/>
        <v>-758689</v>
      </c>
      <c r="K606" s="7">
        <f t="shared" si="124"/>
        <v>562495</v>
      </c>
      <c r="L606" s="7">
        <f t="shared" si="124"/>
        <v>-1237634</v>
      </c>
      <c r="M606" s="7">
        <f t="shared" si="124"/>
        <v>1100512</v>
      </c>
      <c r="N606" s="8">
        <f t="shared" si="124"/>
        <v>2535769</v>
      </c>
      <c r="O606" s="8">
        <f t="shared" si="123"/>
        <v>683180</v>
      </c>
      <c r="P606" s="6"/>
      <c r="Q606" s="9" t="s">
        <v>13</v>
      </c>
    </row>
    <row r="607" spans="2:17" x14ac:dyDescent="0.25">
      <c r="B607" s="7">
        <f t="shared" si="124"/>
        <v>282362</v>
      </c>
      <c r="C607" s="7">
        <f t="shared" si="124"/>
        <v>1762697</v>
      </c>
      <c r="D607" s="7">
        <f t="shared" si="124"/>
        <v>802500</v>
      </c>
      <c r="E607" s="7">
        <f t="shared" si="124"/>
        <v>-1294886</v>
      </c>
      <c r="F607" s="7">
        <f t="shared" si="124"/>
        <v>-1764951</v>
      </c>
      <c r="G607" s="7">
        <f t="shared" si="124"/>
        <v>-173263</v>
      </c>
      <c r="H607" s="7">
        <f t="shared" si="124"/>
        <v>-1103896</v>
      </c>
      <c r="I607" s="7">
        <f t="shared" si="124"/>
        <v>-734919</v>
      </c>
      <c r="J607" s="7">
        <f t="shared" si="124"/>
        <v>747085</v>
      </c>
      <c r="K607" s="7">
        <f t="shared" si="124"/>
        <v>3928308</v>
      </c>
      <c r="L607" s="7">
        <f t="shared" si="124"/>
        <v>-453974</v>
      </c>
      <c r="M607" s="7">
        <f t="shared" si="124"/>
        <v>2765471</v>
      </c>
      <c r="N607" s="8">
        <f t="shared" si="124"/>
        <v>6196729</v>
      </c>
      <c r="O607" s="8" t="str">
        <f t="shared" si="123"/>
        <v/>
      </c>
      <c r="P607" s="6"/>
      <c r="Q607" s="9" t="s">
        <v>14</v>
      </c>
    </row>
    <row r="608" spans="2:17" x14ac:dyDescent="0.25">
      <c r="B608" s="7">
        <f t="shared" si="124"/>
        <v>677357</v>
      </c>
      <c r="C608" s="18">
        <f t="shared" si="124"/>
        <v>2811816.18</v>
      </c>
      <c r="D608" s="18">
        <f t="shared" si="124"/>
        <v>3360294.7600000007</v>
      </c>
      <c r="E608" s="18">
        <f t="shared" si="124"/>
        <v>2353770.9599999995</v>
      </c>
      <c r="F608" s="18">
        <f t="shared" si="124"/>
        <v>2320757.0299999998</v>
      </c>
      <c r="G608" s="18">
        <f t="shared" si="124"/>
        <v>2294712.4400000004</v>
      </c>
      <c r="H608" s="18">
        <f t="shared" si="124"/>
        <v>1354228.7399999993</v>
      </c>
      <c r="I608" s="18">
        <f t="shared" si="124"/>
        <v>916035.06000000052</v>
      </c>
      <c r="J608" s="18">
        <f t="shared" si="124"/>
        <v>3787575.99</v>
      </c>
      <c r="K608" s="18">
        <f t="shared" si="124"/>
        <v>8406181.0300000012</v>
      </c>
      <c r="L608" s="18">
        <f t="shared" si="124"/>
        <v>3361025.8499999996</v>
      </c>
      <c r="M608" s="18">
        <f t="shared" si="124"/>
        <v>7279511.6899999995</v>
      </c>
      <c r="N608" s="18">
        <f t="shared" si="124"/>
        <v>11230075.68</v>
      </c>
      <c r="O608" s="18" t="str">
        <f t="shared" si="123"/>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f t="shared" ref="B611:O614" si="125">IFERROR(VLOOKUP($B$610,$221:$343,MATCH($Q611&amp;"/"&amp;B$348,$219:$219,0),FALSE),"")</f>
        <v>-375924</v>
      </c>
      <c r="C611" s="7">
        <f t="shared" si="125"/>
        <v>-120715</v>
      </c>
      <c r="D611" s="7">
        <f t="shared" si="125"/>
        <v>-545881</v>
      </c>
      <c r="E611" s="7">
        <f t="shared" si="125"/>
        <v>-784622</v>
      </c>
      <c r="F611" s="7">
        <f t="shared" si="125"/>
        <v>-471092</v>
      </c>
      <c r="G611" s="7">
        <f t="shared" si="125"/>
        <v>-767556</v>
      </c>
      <c r="H611" s="7">
        <f t="shared" si="125"/>
        <v>-1451292</v>
      </c>
      <c r="I611" s="7">
        <f t="shared" si="125"/>
        <v>-1955526</v>
      </c>
      <c r="J611" s="7">
        <f t="shared" si="125"/>
        <v>-1150677</v>
      </c>
      <c r="K611" s="7">
        <f t="shared" si="125"/>
        <v>-558763</v>
      </c>
      <c r="L611" s="7">
        <f t="shared" si="125"/>
        <v>-402427</v>
      </c>
      <c r="M611" s="7">
        <f t="shared" si="125"/>
        <v>-736943</v>
      </c>
      <c r="N611" s="8">
        <f t="shared" si="125"/>
        <v>-646202</v>
      </c>
      <c r="O611" s="8">
        <f t="shared" si="125"/>
        <v>-469227</v>
      </c>
      <c r="P611" s="6"/>
      <c r="Q611" s="9" t="s">
        <v>12</v>
      </c>
    </row>
    <row r="612" spans="2:17" x14ac:dyDescent="0.25">
      <c r="B612" s="7">
        <f t="shared" si="125"/>
        <v>-582286</v>
      </c>
      <c r="C612" s="7">
        <f t="shared" si="125"/>
        <v>-684960</v>
      </c>
      <c r="D612" s="7">
        <f t="shared" si="125"/>
        <v>-954685</v>
      </c>
      <c r="E612" s="7">
        <f t="shared" si="125"/>
        <v>-1328980</v>
      </c>
      <c r="F612" s="7">
        <f t="shared" si="125"/>
        <v>-1245009</v>
      </c>
      <c r="G612" s="7">
        <f t="shared" si="125"/>
        <v>-1562130</v>
      </c>
      <c r="H612" s="7">
        <f t="shared" si="125"/>
        <v>-2642246</v>
      </c>
      <c r="I612" s="7">
        <f t="shared" si="125"/>
        <v>-3110779</v>
      </c>
      <c r="J612" s="7">
        <f t="shared" si="125"/>
        <v>-2774854</v>
      </c>
      <c r="K612" s="7">
        <f t="shared" si="125"/>
        <v>-1520377</v>
      </c>
      <c r="L612" s="7">
        <f t="shared" si="125"/>
        <v>-863625</v>
      </c>
      <c r="M612" s="7">
        <f t="shared" si="125"/>
        <v>-1298887</v>
      </c>
      <c r="N612" s="8">
        <f t="shared" si="125"/>
        <v>-1252294</v>
      </c>
      <c r="O612" s="8">
        <f t="shared" si="125"/>
        <v>-1066477</v>
      </c>
      <c r="P612" s="6"/>
      <c r="Q612" s="9" t="s">
        <v>13</v>
      </c>
    </row>
    <row r="613" spans="2:17" x14ac:dyDescent="0.25">
      <c r="B613" s="7">
        <f t="shared" si="125"/>
        <v>-701702</v>
      </c>
      <c r="C613" s="7">
        <f t="shared" si="125"/>
        <v>-979791</v>
      </c>
      <c r="D613" s="7">
        <f t="shared" si="125"/>
        <v>-1293537</v>
      </c>
      <c r="E613" s="7">
        <f t="shared" si="125"/>
        <v>-2654486</v>
      </c>
      <c r="F613" s="7">
        <f t="shared" si="125"/>
        <v>-1951151</v>
      </c>
      <c r="G613" s="7">
        <f t="shared" si="125"/>
        <v>-2264219</v>
      </c>
      <c r="H613" s="7">
        <f t="shared" si="125"/>
        <v>-3963626</v>
      </c>
      <c r="I613" s="7">
        <f t="shared" si="125"/>
        <v>-4364200</v>
      </c>
      <c r="J613" s="7">
        <f t="shared" si="125"/>
        <v>-4000110</v>
      </c>
      <c r="K613" s="7">
        <f t="shared" si="125"/>
        <v>-2563993</v>
      </c>
      <c r="L613" s="7">
        <f t="shared" si="125"/>
        <v>-1538431</v>
      </c>
      <c r="M613" s="7">
        <f t="shared" si="125"/>
        <v>-2076762</v>
      </c>
      <c r="N613" s="8">
        <f t="shared" si="125"/>
        <v>-1702062</v>
      </c>
      <c r="O613" s="8" t="str">
        <f t="shared" si="125"/>
        <v/>
      </c>
      <c r="P613" s="6"/>
      <c r="Q613" s="9" t="s">
        <v>14</v>
      </c>
    </row>
    <row r="614" spans="2:17" x14ac:dyDescent="0.25">
      <c r="B614" s="7">
        <f t="shared" si="125"/>
        <v>-1138960</v>
      </c>
      <c r="C614" s="7">
        <f t="shared" si="125"/>
        <v>-1539886.15</v>
      </c>
      <c r="D614" s="7">
        <f t="shared" si="125"/>
        <v>-1490429.97</v>
      </c>
      <c r="E614" s="7">
        <f t="shared" si="125"/>
        <v>-3242784.35</v>
      </c>
      <c r="F614" s="7">
        <f t="shared" si="125"/>
        <v>-2845549.27</v>
      </c>
      <c r="G614" s="7">
        <f t="shared" si="125"/>
        <v>-3011539.17</v>
      </c>
      <c r="H614" s="7">
        <f t="shared" si="125"/>
        <v>-6306652.9000000004</v>
      </c>
      <c r="I614" s="7">
        <f t="shared" si="125"/>
        <v>-5785085.2999999998</v>
      </c>
      <c r="J614" s="7">
        <f t="shared" si="125"/>
        <v>-5283914.0999999996</v>
      </c>
      <c r="K614" s="7">
        <f t="shared" si="125"/>
        <v>-3521644.62</v>
      </c>
      <c r="L614" s="7">
        <f t="shared" si="125"/>
        <v>-2650576.96</v>
      </c>
      <c r="M614" s="7">
        <f t="shared" si="125"/>
        <v>-2990369.75</v>
      </c>
      <c r="N614" s="8">
        <f t="shared" si="125"/>
        <v>-2122955.17</v>
      </c>
      <c r="O614" s="8" t="str">
        <f t="shared" si="125"/>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f t="shared" ref="B616:O619" si="126">IFERROR(VLOOKUP($B$615,$221:$343,MATCH($Q616&amp;"/"&amp;B$348,$219:$219,0),FALSE),"")</f>
        <v>-375451</v>
      </c>
      <c r="C616" s="7">
        <f t="shared" si="126"/>
        <v>-114416</v>
      </c>
      <c r="D616" s="7">
        <f t="shared" si="126"/>
        <v>-538101</v>
      </c>
      <c r="E616" s="7">
        <f t="shared" si="126"/>
        <v>-821060</v>
      </c>
      <c r="F616" s="7">
        <f t="shared" si="126"/>
        <v>-469027</v>
      </c>
      <c r="G616" s="7">
        <f t="shared" si="126"/>
        <v>-765818</v>
      </c>
      <c r="H616" s="7">
        <f t="shared" si="126"/>
        <v>-1583794</v>
      </c>
      <c r="I616" s="7">
        <f t="shared" si="126"/>
        <v>-2224790</v>
      </c>
      <c r="J616" s="7">
        <f t="shared" si="126"/>
        <v>-1267038</v>
      </c>
      <c r="K616" s="7">
        <f t="shared" si="126"/>
        <v>-3176815</v>
      </c>
      <c r="L616" s="7">
        <f t="shared" si="126"/>
        <v>-693019</v>
      </c>
      <c r="M616" s="7">
        <f t="shared" si="126"/>
        <v>-735365</v>
      </c>
      <c r="N616" s="8">
        <f t="shared" si="126"/>
        <v>-663436</v>
      </c>
      <c r="O616" s="8">
        <f t="shared" si="126"/>
        <v>-431526</v>
      </c>
      <c r="P616" s="6"/>
      <c r="Q616" s="9" t="s">
        <v>12</v>
      </c>
    </row>
    <row r="617" spans="2:17" x14ac:dyDescent="0.25">
      <c r="B617" s="7">
        <f t="shared" si="126"/>
        <v>-317914</v>
      </c>
      <c r="C617" s="7">
        <f t="shared" si="126"/>
        <v>-676814</v>
      </c>
      <c r="D617" s="7">
        <f t="shared" si="126"/>
        <v>-945578</v>
      </c>
      <c r="E617" s="7">
        <f t="shared" si="126"/>
        <v>-1364776</v>
      </c>
      <c r="F617" s="7">
        <f t="shared" si="126"/>
        <v>-1244596</v>
      </c>
      <c r="G617" s="7">
        <f t="shared" si="126"/>
        <v>-1557338</v>
      </c>
      <c r="H617" s="7">
        <f t="shared" si="126"/>
        <v>-3093915</v>
      </c>
      <c r="I617" s="7">
        <f t="shared" si="126"/>
        <v>-3475467</v>
      </c>
      <c r="J617" s="7">
        <f t="shared" si="126"/>
        <v>-2913798</v>
      </c>
      <c r="K617" s="7">
        <f t="shared" si="126"/>
        <v>-4234720</v>
      </c>
      <c r="L617" s="7">
        <f t="shared" si="126"/>
        <v>-861525</v>
      </c>
      <c r="M617" s="7">
        <f t="shared" si="126"/>
        <v>-1411213</v>
      </c>
      <c r="N617" s="8">
        <f t="shared" si="126"/>
        <v>-1306879</v>
      </c>
      <c r="O617" s="8">
        <f t="shared" si="126"/>
        <v>-1024413</v>
      </c>
      <c r="P617" s="6"/>
      <c r="Q617" s="9" t="s">
        <v>13</v>
      </c>
    </row>
    <row r="618" spans="2:17" x14ac:dyDescent="0.25">
      <c r="B618" s="7">
        <f t="shared" si="126"/>
        <v>-226918</v>
      </c>
      <c r="C618" s="7">
        <f t="shared" si="126"/>
        <v>-971430</v>
      </c>
      <c r="D618" s="7">
        <f t="shared" si="126"/>
        <v>-1288565</v>
      </c>
      <c r="E618" s="7">
        <f t="shared" si="126"/>
        <v>-2687762</v>
      </c>
      <c r="F618" s="7">
        <f t="shared" si="126"/>
        <v>-1945095</v>
      </c>
      <c r="G618" s="7">
        <f t="shared" si="126"/>
        <v>-2305846</v>
      </c>
      <c r="H618" s="7">
        <f t="shared" si="126"/>
        <v>-4413764</v>
      </c>
      <c r="I618" s="7">
        <f t="shared" si="126"/>
        <v>-4874930</v>
      </c>
      <c r="J618" s="7">
        <f t="shared" si="126"/>
        <v>-4141354</v>
      </c>
      <c r="K618" s="7">
        <f t="shared" si="126"/>
        <v>-5343813</v>
      </c>
      <c r="L618" s="7">
        <f t="shared" si="126"/>
        <v>-1690316</v>
      </c>
      <c r="M618" s="7">
        <f t="shared" si="126"/>
        <v>-2140381</v>
      </c>
      <c r="N618" s="8">
        <f t="shared" si="126"/>
        <v>-1759753</v>
      </c>
      <c r="O618" s="8" t="str">
        <f t="shared" si="126"/>
        <v/>
      </c>
      <c r="P618" s="6"/>
      <c r="Q618" s="9" t="s">
        <v>14</v>
      </c>
    </row>
    <row r="619" spans="2:17" x14ac:dyDescent="0.25">
      <c r="B619" s="7">
        <f t="shared" si="126"/>
        <v>-664948</v>
      </c>
      <c r="C619" s="7">
        <f t="shared" si="126"/>
        <v>-1531899.51</v>
      </c>
      <c r="D619" s="7">
        <f t="shared" si="126"/>
        <v>-1480971.91</v>
      </c>
      <c r="E619" s="7">
        <f t="shared" si="126"/>
        <v>-3319403.16</v>
      </c>
      <c r="F619" s="7">
        <f t="shared" si="126"/>
        <v>-2831390.23</v>
      </c>
      <c r="G619" s="7">
        <f t="shared" si="126"/>
        <v>-3239179.45</v>
      </c>
      <c r="H619" s="7">
        <f t="shared" si="126"/>
        <v>-6967412.3600000003</v>
      </c>
      <c r="I619" s="7">
        <f t="shared" si="126"/>
        <v>-6370762</v>
      </c>
      <c r="J619" s="7">
        <f t="shared" si="126"/>
        <v>-5543881.2699999996</v>
      </c>
      <c r="K619" s="7">
        <f t="shared" si="126"/>
        <v>-6467662.0800000001</v>
      </c>
      <c r="L619" s="7">
        <f t="shared" si="126"/>
        <v>-2865700.7</v>
      </c>
      <c r="M619" s="7">
        <f t="shared" si="126"/>
        <v>-3130015.11</v>
      </c>
      <c r="N619" s="8">
        <f t="shared" si="126"/>
        <v>-2287887.6</v>
      </c>
      <c r="O619" s="8" t="str">
        <f t="shared" si="126"/>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f t="shared" ref="B621:O624" si="127">IFERROR(VLOOKUP($B$620,$221:$343,MATCH($Q621&amp;"/"&amp;B$348,$219:$219,0),FALSE),"")</f>
        <v>-540280</v>
      </c>
      <c r="C621" s="7">
        <f t="shared" si="127"/>
        <v>-145810</v>
      </c>
      <c r="D621" s="7">
        <f t="shared" si="127"/>
        <v>-19659</v>
      </c>
      <c r="E621" s="7">
        <f t="shared" si="127"/>
        <v>850193</v>
      </c>
      <c r="F621" s="7">
        <f t="shared" si="127"/>
        <v>51974</v>
      </c>
      <c r="G621" s="7">
        <f t="shared" si="127"/>
        <v>6942</v>
      </c>
      <c r="H621" s="7">
        <f t="shared" si="127"/>
        <v>46636</v>
      </c>
      <c r="I621" s="7">
        <f t="shared" si="127"/>
        <v>-2003</v>
      </c>
      <c r="J621" s="7">
        <f t="shared" si="127"/>
        <v>670224</v>
      </c>
      <c r="K621" s="7">
        <f t="shared" si="127"/>
        <v>1696886</v>
      </c>
      <c r="L621" s="7">
        <f t="shared" si="127"/>
        <v>-732524</v>
      </c>
      <c r="M621" s="7">
        <f t="shared" si="127"/>
        <v>-2947608</v>
      </c>
      <c r="N621" s="7">
        <f t="shared" si="127"/>
        <v>-356763</v>
      </c>
      <c r="O621" s="7">
        <f t="shared" si="127"/>
        <v>-596796</v>
      </c>
      <c r="P621" s="6"/>
      <c r="Q621" s="9" t="s">
        <v>12</v>
      </c>
    </row>
    <row r="622" spans="2:17" x14ac:dyDescent="0.25">
      <c r="B622" s="7">
        <f t="shared" si="127"/>
        <v>-889022</v>
      </c>
      <c r="C622" s="7">
        <f t="shared" si="127"/>
        <v>-722838</v>
      </c>
      <c r="D622" s="7">
        <f t="shared" si="127"/>
        <v>-664937</v>
      </c>
      <c r="E622" s="7">
        <f t="shared" si="127"/>
        <v>-1096</v>
      </c>
      <c r="F622" s="7">
        <f t="shared" si="127"/>
        <v>-1195578</v>
      </c>
      <c r="G622" s="7">
        <f t="shared" si="127"/>
        <v>-1752820</v>
      </c>
      <c r="H622" s="7">
        <f t="shared" si="127"/>
        <v>-455158</v>
      </c>
      <c r="I622" s="7">
        <f t="shared" si="127"/>
        <v>-1440663</v>
      </c>
      <c r="J622" s="7">
        <f t="shared" si="127"/>
        <v>-400885</v>
      </c>
      <c r="K622" s="7">
        <f t="shared" si="127"/>
        <v>1265419</v>
      </c>
      <c r="L622" s="7">
        <f t="shared" si="127"/>
        <v>-604827</v>
      </c>
      <c r="M622" s="7">
        <f t="shared" si="127"/>
        <v>-2600016</v>
      </c>
      <c r="N622" s="7">
        <f t="shared" si="127"/>
        <v>2390525</v>
      </c>
      <c r="O622" s="7">
        <f t="shared" si="127"/>
        <v>-3774031</v>
      </c>
      <c r="P622" s="6"/>
      <c r="Q622" s="9" t="s">
        <v>13</v>
      </c>
    </row>
    <row r="623" spans="2:17" x14ac:dyDescent="0.25">
      <c r="B623" s="7">
        <f t="shared" si="127"/>
        <v>-576672</v>
      </c>
      <c r="C623" s="7">
        <f t="shared" si="127"/>
        <v>-1225778</v>
      </c>
      <c r="D623" s="7">
        <f t="shared" si="127"/>
        <v>-1158131</v>
      </c>
      <c r="E623" s="7">
        <f t="shared" si="127"/>
        <v>-783721</v>
      </c>
      <c r="F623" s="7">
        <f t="shared" si="127"/>
        <v>-2078885</v>
      </c>
      <c r="G623" s="7">
        <f t="shared" si="127"/>
        <v>-1741829</v>
      </c>
      <c r="H623" s="7">
        <f t="shared" si="127"/>
        <v>-675340</v>
      </c>
      <c r="I623" s="7">
        <f t="shared" si="127"/>
        <v>-2423399</v>
      </c>
      <c r="J623" s="7">
        <f t="shared" si="127"/>
        <v>-1908648</v>
      </c>
      <c r="K623" s="7">
        <f t="shared" si="127"/>
        <v>-1284792</v>
      </c>
      <c r="L623" s="7">
        <f t="shared" si="127"/>
        <v>-645610</v>
      </c>
      <c r="M623" s="7">
        <f t="shared" si="127"/>
        <v>-5218797</v>
      </c>
      <c r="N623" s="7">
        <f t="shared" si="127"/>
        <v>-5009050</v>
      </c>
      <c r="O623" s="7" t="str">
        <f t="shared" si="127"/>
        <v/>
      </c>
      <c r="P623" s="6"/>
      <c r="Q623" s="9" t="s">
        <v>14</v>
      </c>
    </row>
    <row r="624" spans="2:17" x14ac:dyDescent="0.25">
      <c r="B624" s="7">
        <f t="shared" si="127"/>
        <v>-790099</v>
      </c>
      <c r="C624" s="7">
        <f t="shared" si="127"/>
        <v>-1737343.44</v>
      </c>
      <c r="D624" s="7">
        <f t="shared" si="127"/>
        <v>-1084005.6599999999</v>
      </c>
      <c r="E624" s="7">
        <f t="shared" si="127"/>
        <v>-1282417.05</v>
      </c>
      <c r="F624" s="7">
        <f t="shared" si="127"/>
        <v>-2567413.5099999998</v>
      </c>
      <c r="G624" s="7">
        <f t="shared" si="127"/>
        <v>-3112081.14</v>
      </c>
      <c r="H624" s="7">
        <f t="shared" si="127"/>
        <v>-1140056.1499999999</v>
      </c>
      <c r="I624" s="7">
        <f t="shared" si="127"/>
        <v>-2665058.2999999998</v>
      </c>
      <c r="J624" s="7">
        <f t="shared" si="127"/>
        <v>-3207008.78</v>
      </c>
      <c r="K624" s="7">
        <f t="shared" si="127"/>
        <v>-3649310.59</v>
      </c>
      <c r="L624" s="7">
        <f t="shared" si="127"/>
        <v>-2411276.63</v>
      </c>
      <c r="M624" s="7">
        <f t="shared" si="127"/>
        <v>-7402339.71</v>
      </c>
      <c r="N624" s="7">
        <f t="shared" si="127"/>
        <v>-5412595.7000000002</v>
      </c>
      <c r="O624" s="7" t="str">
        <f t="shared" si="127"/>
        <v/>
      </c>
      <c r="P624" s="6"/>
      <c r="Q624" s="9" t="s">
        <v>15</v>
      </c>
    </row>
    <row r="625" spans="2:17" x14ac:dyDescent="0.25">
      <c r="B625" s="199" t="s">
        <v>875</v>
      </c>
      <c r="C625" s="200"/>
      <c r="D625" s="200"/>
      <c r="E625" s="200"/>
      <c r="F625" s="200"/>
      <c r="G625" s="200"/>
      <c r="H625" s="200"/>
      <c r="I625" s="200"/>
      <c r="J625" s="200"/>
      <c r="K625" s="200"/>
      <c r="L625" s="200"/>
      <c r="M625" s="200"/>
      <c r="N625" s="200"/>
      <c r="O625" s="139"/>
    </row>
    <row r="626" spans="2:17" x14ac:dyDescent="0.25">
      <c r="B626" s="7">
        <f t="shared" ref="B626:O629" si="128">IFERROR(VLOOKUP($B$625,$221:$343,MATCH($Q626&amp;"/"&amp;B$348,$219:$219,0),FALSE),"")</f>
        <v>-794417</v>
      </c>
      <c r="C626" s="7">
        <f t="shared" si="128"/>
        <v>305319</v>
      </c>
      <c r="D626" s="7">
        <f t="shared" si="128"/>
        <v>21951</v>
      </c>
      <c r="E626" s="7">
        <f t="shared" si="128"/>
        <v>579094</v>
      </c>
      <c r="F626" s="7">
        <f t="shared" si="128"/>
        <v>-187894</v>
      </c>
      <c r="G626" s="7">
        <f t="shared" si="128"/>
        <v>1230673</v>
      </c>
      <c r="H626" s="7">
        <f t="shared" si="128"/>
        <v>-622340</v>
      </c>
      <c r="I626" s="7">
        <f t="shared" si="128"/>
        <v>-590773</v>
      </c>
      <c r="J626" s="7">
        <f t="shared" si="128"/>
        <v>346560</v>
      </c>
      <c r="K626" s="7">
        <f t="shared" si="128"/>
        <v>-331773</v>
      </c>
      <c r="L626" s="7">
        <f t="shared" si="128"/>
        <v>-1057406</v>
      </c>
      <c r="M626" s="7">
        <f t="shared" si="128"/>
        <v>-703650</v>
      </c>
      <c r="N626" s="8">
        <f t="shared" si="128"/>
        <v>2325924</v>
      </c>
      <c r="O626" s="8">
        <f t="shared" si="128"/>
        <v>1740936</v>
      </c>
      <c r="P626" s="6"/>
      <c r="Q626" s="9" t="s">
        <v>12</v>
      </c>
    </row>
    <row r="627" spans="2:17" x14ac:dyDescent="0.25">
      <c r="B627" s="7">
        <f t="shared" si="128"/>
        <v>-728565</v>
      </c>
      <c r="C627" s="7">
        <f t="shared" si="128"/>
        <v>77797</v>
      </c>
      <c r="D627" s="7">
        <f t="shared" si="128"/>
        <v>-302621</v>
      </c>
      <c r="E627" s="7">
        <f t="shared" si="128"/>
        <v>-783800</v>
      </c>
      <c r="F627" s="7">
        <f t="shared" si="128"/>
        <v>-1677026</v>
      </c>
      <c r="G627" s="7">
        <f t="shared" si="128"/>
        <v>-3514609</v>
      </c>
      <c r="H627" s="7">
        <f t="shared" si="128"/>
        <v>-2728820</v>
      </c>
      <c r="I627" s="7">
        <f t="shared" si="128"/>
        <v>-3304633</v>
      </c>
      <c r="J627" s="7">
        <f t="shared" si="128"/>
        <v>-1298518</v>
      </c>
      <c r="K627" s="7">
        <f t="shared" si="128"/>
        <v>-886429</v>
      </c>
      <c r="L627" s="7">
        <f t="shared" si="128"/>
        <v>-1840361</v>
      </c>
      <c r="M627" s="7">
        <f t="shared" si="128"/>
        <v>-1611830</v>
      </c>
      <c r="N627" s="8">
        <f t="shared" si="128"/>
        <v>4871709</v>
      </c>
      <c r="O627" s="8">
        <f t="shared" si="128"/>
        <v>-3048787</v>
      </c>
      <c r="P627" s="6"/>
      <c r="Q627" s="9" t="s">
        <v>13</v>
      </c>
    </row>
    <row r="628" spans="2:17" x14ac:dyDescent="0.25">
      <c r="B628" s="7">
        <f t="shared" si="128"/>
        <v>180474</v>
      </c>
      <c r="C628" s="7">
        <f t="shared" si="128"/>
        <v>545280</v>
      </c>
      <c r="D628" s="7">
        <f t="shared" si="128"/>
        <v>-350659</v>
      </c>
      <c r="E628" s="7">
        <f t="shared" si="128"/>
        <v>-2111883</v>
      </c>
      <c r="F628" s="7">
        <f t="shared" si="128"/>
        <v>-3837780</v>
      </c>
      <c r="G628" s="7">
        <f t="shared" si="128"/>
        <v>-1956719</v>
      </c>
      <c r="H628" s="7">
        <f t="shared" si="128"/>
        <v>-2229374</v>
      </c>
      <c r="I628" s="7">
        <f t="shared" si="128"/>
        <v>-3669048</v>
      </c>
      <c r="J628" s="7">
        <f t="shared" si="128"/>
        <v>-1302807</v>
      </c>
      <c r="K628" s="7">
        <f t="shared" si="128"/>
        <v>-136304</v>
      </c>
      <c r="L628" s="7">
        <f t="shared" si="128"/>
        <v>-1251469</v>
      </c>
      <c r="M628" s="7">
        <f t="shared" si="128"/>
        <v>-2516945</v>
      </c>
      <c r="N628" s="8">
        <f t="shared" si="128"/>
        <v>1129988</v>
      </c>
      <c r="O628" s="8" t="str">
        <f t="shared" si="128"/>
        <v/>
      </c>
      <c r="P628" s="6"/>
      <c r="Q628" s="9" t="s">
        <v>14</v>
      </c>
    </row>
    <row r="629" spans="2:17" x14ac:dyDescent="0.25">
      <c r="B629" s="7">
        <f t="shared" si="128"/>
        <v>361269</v>
      </c>
      <c r="C629" s="7">
        <f t="shared" si="128"/>
        <v>1082459.3799999999</v>
      </c>
      <c r="D629" s="7">
        <f t="shared" si="128"/>
        <v>2285747.16</v>
      </c>
      <c r="E629" s="7">
        <f t="shared" si="128"/>
        <v>994735.1</v>
      </c>
      <c r="F629" s="7">
        <f t="shared" si="128"/>
        <v>-232497.44</v>
      </c>
      <c r="G629" s="7">
        <f t="shared" si="128"/>
        <v>-1045008.98</v>
      </c>
      <c r="H629" s="7">
        <f t="shared" si="128"/>
        <v>-446586.87</v>
      </c>
      <c r="I629" s="7">
        <f t="shared" si="128"/>
        <v>-2334699.94</v>
      </c>
      <c r="J629" s="7">
        <f t="shared" si="128"/>
        <v>320600.03999999998</v>
      </c>
      <c r="K629" s="7">
        <f t="shared" si="128"/>
        <v>1810852.98</v>
      </c>
      <c r="L629" s="7">
        <f t="shared" si="128"/>
        <v>734625.49</v>
      </c>
      <c r="M629" s="7">
        <f t="shared" si="128"/>
        <v>-262473.39</v>
      </c>
      <c r="N629" s="8">
        <f t="shared" si="128"/>
        <v>5652547.5499999998</v>
      </c>
      <c r="O629" s="8" t="str">
        <f t="shared" si="128"/>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f t="shared" ref="B632:O632" si="129">B588/B402</f>
        <v>8.0929082128667812E-2</v>
      </c>
      <c r="C632" s="29">
        <f t="shared" si="129"/>
        <v>6.6619978628911336E-2</v>
      </c>
      <c r="D632" s="29">
        <f t="shared" si="129"/>
        <v>7.3790125818055566E-2</v>
      </c>
      <c r="E632" s="29">
        <f t="shared" si="129"/>
        <v>8.5899885024186107E-2</v>
      </c>
      <c r="F632" s="29">
        <f t="shared" si="129"/>
        <v>0.11082949110668906</v>
      </c>
      <c r="G632" s="29">
        <f t="shared" si="129"/>
        <v>0.11905987937910888</v>
      </c>
      <c r="H632" s="29">
        <f t="shared" si="129"/>
        <v>0.11187065316484376</v>
      </c>
      <c r="I632" s="29">
        <f t="shared" si="129"/>
        <v>0.11226265228826876</v>
      </c>
      <c r="J632" s="29">
        <f t="shared" si="129"/>
        <v>0.10239458276861865</v>
      </c>
      <c r="K632" s="29">
        <f t="shared" si="129"/>
        <v>0.1047567688624471</v>
      </c>
      <c r="L632" s="29">
        <f t="shared" si="129"/>
        <v>9.5737826603284767E-2</v>
      </c>
      <c r="M632" s="29">
        <f t="shared" si="129"/>
        <v>9.9688047837617436E-2</v>
      </c>
      <c r="N632" s="29">
        <f t="shared" si="129"/>
        <v>8.8643781124045931E-2</v>
      </c>
      <c r="O632" s="29">
        <f t="shared" si="129"/>
        <v>8.6149120666036069E-2</v>
      </c>
      <c r="P632" s="6"/>
      <c r="Q632" s="89" t="s">
        <v>37</v>
      </c>
    </row>
    <row r="633" spans="2:17" x14ac:dyDescent="0.25">
      <c r="B633" s="29">
        <f t="shared" ref="B633:O633" si="130">((B551*(1-B582))/(B457+B432))</f>
        <v>0.15811828663982788</v>
      </c>
      <c r="C633" s="29">
        <f t="shared" si="130"/>
        <v>0.16985100557711927</v>
      </c>
      <c r="D633" s="29">
        <f t="shared" si="130"/>
        <v>0.18057632293212017</v>
      </c>
      <c r="E633" s="29">
        <f t="shared" si="130"/>
        <v>0.24430330682493925</v>
      </c>
      <c r="F633" s="29">
        <f t="shared" si="130"/>
        <v>0.28187052701190768</v>
      </c>
      <c r="G633" s="29">
        <f t="shared" si="130"/>
        <v>0.30765854148416744</v>
      </c>
      <c r="H633" s="29">
        <f t="shared" si="130"/>
        <v>0.27856630918205277</v>
      </c>
      <c r="I633" s="29">
        <f t="shared" si="130"/>
        <v>0.26731088750280679</v>
      </c>
      <c r="J633" s="29">
        <f t="shared" si="130"/>
        <v>0.24349939793365</v>
      </c>
      <c r="K633" s="29">
        <f t="shared" si="130"/>
        <v>0.24809979124212983</v>
      </c>
      <c r="L633" s="29">
        <f t="shared" si="130"/>
        <v>0.20934460103351168</v>
      </c>
      <c r="M633" s="29">
        <f t="shared" si="130"/>
        <v>0.22882558229193142</v>
      </c>
      <c r="N633" s="29">
        <f t="shared" si="130"/>
        <v>0.18245219025431708</v>
      </c>
      <c r="O633" s="29">
        <f t="shared" si="130"/>
        <v>0.21478470575338598</v>
      </c>
      <c r="P633" s="6"/>
      <c r="Q633" s="89" t="s">
        <v>38</v>
      </c>
    </row>
    <row r="634" spans="2:17" x14ac:dyDescent="0.25">
      <c r="B634" s="29">
        <f t="shared" ref="B634:O634" si="131">B588/B457</f>
        <v>0.19630852395484299</v>
      </c>
      <c r="C634" s="29">
        <f t="shared" si="131"/>
        <v>0.17481675977728972</v>
      </c>
      <c r="D634" s="29">
        <f t="shared" si="131"/>
        <v>0.20499283962672632</v>
      </c>
      <c r="E634" s="29">
        <f t="shared" si="131"/>
        <v>0.26903867858355995</v>
      </c>
      <c r="F634" s="29">
        <f t="shared" si="131"/>
        <v>0.3336824335565628</v>
      </c>
      <c r="G634" s="29">
        <f t="shared" si="131"/>
        <v>0.3900211699915318</v>
      </c>
      <c r="H634" s="29">
        <f t="shared" si="131"/>
        <v>0.38202865125267937</v>
      </c>
      <c r="I634" s="29">
        <f t="shared" si="131"/>
        <v>0.37858090256325838</v>
      </c>
      <c r="J634" s="29">
        <f t="shared" si="131"/>
        <v>0.34427620239785245</v>
      </c>
      <c r="K634" s="29">
        <f t="shared" si="131"/>
        <v>0.3519718827365606</v>
      </c>
      <c r="L634" s="29">
        <f t="shared" si="131"/>
        <v>0.3172609294074637</v>
      </c>
      <c r="M634" s="29">
        <f t="shared" si="131"/>
        <v>0.30848090817763546</v>
      </c>
      <c r="N634" s="29">
        <f t="shared" si="131"/>
        <v>0.29509533678709743</v>
      </c>
      <c r="O634" s="29">
        <f t="shared" si="131"/>
        <v>0.2700308945289992</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f t="shared" ref="B636:N636" si="132">B378/B414</f>
        <v>0.72723110501058319</v>
      </c>
      <c r="C636" s="27">
        <f t="shared" si="132"/>
        <v>0.71333288559197194</v>
      </c>
      <c r="D636" s="27">
        <f t="shared" si="132"/>
        <v>0.76664716112361497</v>
      </c>
      <c r="E636" s="27">
        <f t="shared" si="132"/>
        <v>0.7203205054256907</v>
      </c>
      <c r="F636" s="27">
        <f t="shared" si="132"/>
        <v>0.69936564087929676</v>
      </c>
      <c r="G636" s="27">
        <f t="shared" si="132"/>
        <v>0.66975448627943268</v>
      </c>
      <c r="H636" s="27">
        <f t="shared" si="132"/>
        <v>0.62217654041005799</v>
      </c>
      <c r="I636" s="27">
        <f t="shared" si="132"/>
        <v>0.60402259498155308</v>
      </c>
      <c r="J636" s="27">
        <f t="shared" si="132"/>
        <v>0.54973827937601294</v>
      </c>
      <c r="K636" s="27">
        <f t="shared" si="132"/>
        <v>0.54994649643249771</v>
      </c>
      <c r="L636" s="27">
        <f t="shared" si="132"/>
        <v>0.67456071464967515</v>
      </c>
      <c r="M636" s="27">
        <f t="shared" si="132"/>
        <v>0.71247838068189462</v>
      </c>
      <c r="N636" s="27">
        <f t="shared" si="132"/>
        <v>0.69661496961623726</v>
      </c>
      <c r="O636" s="27">
        <f>O378/O414</f>
        <v>0.73469395809513582</v>
      </c>
      <c r="P636" s="6"/>
      <c r="Q636" s="89" t="s">
        <v>1426</v>
      </c>
    </row>
    <row r="637" spans="2:17" x14ac:dyDescent="0.25">
      <c r="B637" s="27">
        <f t="shared" ref="B637:N637" si="133">(B378-B372)/B414</f>
        <v>0.2595301091084572</v>
      </c>
      <c r="C637" s="27">
        <f t="shared" si="133"/>
        <v>0.28536977699534366</v>
      </c>
      <c r="D637" s="27">
        <f t="shared" si="133"/>
        <v>0.39681516342662232</v>
      </c>
      <c r="E637" s="27">
        <f t="shared" si="133"/>
        <v>0.36414091786558234</v>
      </c>
      <c r="F637" s="27">
        <f t="shared" si="133"/>
        <v>0.3529332595132304</v>
      </c>
      <c r="G637" s="27">
        <f t="shared" si="133"/>
        <v>0.27073426875576567</v>
      </c>
      <c r="H637" s="27">
        <f t="shared" si="133"/>
        <v>0.24227912362943219</v>
      </c>
      <c r="I637" s="27">
        <f t="shared" si="133"/>
        <v>0.15241970426395618</v>
      </c>
      <c r="J637" s="27">
        <f t="shared" si="133"/>
        <v>0.14963043696017642</v>
      </c>
      <c r="K637" s="27">
        <f t="shared" si="133"/>
        <v>0.1985486947845653</v>
      </c>
      <c r="L637" s="27">
        <f t="shared" si="133"/>
        <v>0.25333585546826443</v>
      </c>
      <c r="M637" s="27">
        <f t="shared" si="133"/>
        <v>0.26134320337851463</v>
      </c>
      <c r="N637" s="27">
        <f t="shared" si="133"/>
        <v>0.33962811058739184</v>
      </c>
      <c r="O637" s="27">
        <f>(O378-O372)/O414</f>
        <v>0.31319702029473606</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f t="shared" ref="B639:N639" si="134">B432/B457</f>
        <v>0.1506366362668965</v>
      </c>
      <c r="C639" s="27">
        <f t="shared" si="134"/>
        <v>0.10129971512924472</v>
      </c>
      <c r="D639" s="27">
        <f t="shared" si="134"/>
        <v>0.13907000407041437</v>
      </c>
      <c r="E639" s="27">
        <f t="shared" si="134"/>
        <v>0.22032930929116981</v>
      </c>
      <c r="F639" s="27">
        <f t="shared" si="134"/>
        <v>0.20531690470526126</v>
      </c>
      <c r="G639" s="27">
        <f t="shared" si="134"/>
        <v>0.28731827229222734</v>
      </c>
      <c r="H639" s="27">
        <f t="shared" si="134"/>
        <v>0.40873601819773941</v>
      </c>
      <c r="I639" s="27">
        <f t="shared" si="134"/>
        <v>0.46555473955144394</v>
      </c>
      <c r="J639" s="27">
        <f t="shared" si="134"/>
        <v>0.47212998134119588</v>
      </c>
      <c r="K639" s="27">
        <f t="shared" si="134"/>
        <v>0.47573797895668662</v>
      </c>
      <c r="L639" s="27">
        <f t="shared" si="134"/>
        <v>0.56515682210053086</v>
      </c>
      <c r="M639" s="27">
        <f t="shared" si="134"/>
        <v>0.38756242007618136</v>
      </c>
      <c r="N639" s="27">
        <f t="shared" si="134"/>
        <v>0.72737335582294693</v>
      </c>
      <c r="O639" s="27">
        <f>O432/O457</f>
        <v>0.34128161433165755</v>
      </c>
      <c r="P639" s="6"/>
      <c r="Q639" s="89" t="s">
        <v>40</v>
      </c>
    </row>
    <row r="640" spans="2:17" x14ac:dyDescent="0.25">
      <c r="B640" s="27">
        <f t="shared" ref="B640:N640" si="135">B432/B588</f>
        <v>0.767346385333464</v>
      </c>
      <c r="C640" s="27">
        <f t="shared" si="135"/>
        <v>0.57946226241864296</v>
      </c>
      <c r="D640" s="27">
        <f t="shared" si="135"/>
        <v>0.67841395984195563</v>
      </c>
      <c r="E640" s="27">
        <f t="shared" si="135"/>
        <v>0.81895031023481024</v>
      </c>
      <c r="F640" s="27">
        <f t="shared" si="135"/>
        <v>0.61530630341215675</v>
      </c>
      <c r="G640" s="27">
        <f t="shared" si="135"/>
        <v>0.73667353056365026</v>
      </c>
      <c r="H640" s="27">
        <f t="shared" si="135"/>
        <v>1.0699093297256268</v>
      </c>
      <c r="I640" s="27">
        <f t="shared" si="135"/>
        <v>1.2297364616104818</v>
      </c>
      <c r="J640" s="27">
        <f t="shared" si="135"/>
        <v>1.3713697840653913</v>
      </c>
      <c r="K640" s="27">
        <f t="shared" si="135"/>
        <v>1.3516363161109686</v>
      </c>
      <c r="L640" s="27">
        <f t="shared" si="135"/>
        <v>1.7813628143750733</v>
      </c>
      <c r="M640" s="27">
        <f t="shared" si="135"/>
        <v>1.2563578808352303</v>
      </c>
      <c r="N640" s="27">
        <f t="shared" si="135"/>
        <v>2.4648758050274626</v>
      </c>
      <c r="O640" s="27">
        <f>O432/O588</f>
        <v>1.2638613627042092</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f t="shared" ref="C642:O642" si="136">365/(C465/((C366+B366)/2))</f>
        <v>0.70804114339770352</v>
      </c>
      <c r="D642" s="43">
        <f t="shared" si="136"/>
        <v>0.66984859147793696</v>
      </c>
      <c r="E642" s="43">
        <f t="shared" si="136"/>
        <v>0.63910395197683645</v>
      </c>
      <c r="F642" s="43">
        <f t="shared" si="136"/>
        <v>0.65422051138231363</v>
      </c>
      <c r="G642" s="43">
        <f t="shared" si="136"/>
        <v>0.72561199665152076</v>
      </c>
      <c r="H642" s="43">
        <f t="shared" si="136"/>
        <v>0.75932114854385169</v>
      </c>
      <c r="I642" s="43">
        <f t="shared" si="136"/>
        <v>0.83013314169877239</v>
      </c>
      <c r="J642" s="43">
        <f t="shared" si="136"/>
        <v>0.89042699988617546</v>
      </c>
      <c r="K642" s="43">
        <f t="shared" si="136"/>
        <v>1.689950189288935</v>
      </c>
      <c r="L642" s="43">
        <f t="shared" si="136"/>
        <v>2.7702915481334123</v>
      </c>
      <c r="M642" s="43">
        <f t="shared" si="136"/>
        <v>2.8791460076123547</v>
      </c>
      <c r="N642" s="44">
        <f t="shared" si="136"/>
        <v>2.5943926677173437</v>
      </c>
      <c r="O642" s="44">
        <f t="shared" si="136"/>
        <v>2.4905990518296006</v>
      </c>
      <c r="P642" s="40"/>
      <c r="Q642" s="41" t="s">
        <v>60</v>
      </c>
    </row>
    <row r="643" spans="2:17" x14ac:dyDescent="0.25">
      <c r="B643" s="42"/>
      <c r="C643" s="43">
        <f t="shared" ref="C643:O643" si="137">365/(C503/((C372+B372)/2))</f>
        <v>29.543500994153664</v>
      </c>
      <c r="D643" s="43">
        <f t="shared" si="137"/>
        <v>26.937383930041374</v>
      </c>
      <c r="E643" s="43">
        <f t="shared" si="137"/>
        <v>26.762934340617672</v>
      </c>
      <c r="F643" s="43">
        <f t="shared" si="137"/>
        <v>25.729682181892453</v>
      </c>
      <c r="G643" s="43">
        <f t="shared" si="137"/>
        <v>26.927666038458892</v>
      </c>
      <c r="H643" s="43">
        <f t="shared" si="137"/>
        <v>29.396318014232644</v>
      </c>
      <c r="I643" s="43">
        <f t="shared" si="137"/>
        <v>31.199940351638318</v>
      </c>
      <c r="J643" s="43">
        <f t="shared" si="137"/>
        <v>31.388670028447255</v>
      </c>
      <c r="K643" s="43">
        <f t="shared" si="137"/>
        <v>29.457705410677217</v>
      </c>
      <c r="L643" s="43">
        <f t="shared" si="137"/>
        <v>29.481981768418954</v>
      </c>
      <c r="M643" s="43">
        <f t="shared" si="137"/>
        <v>28.740033133316629</v>
      </c>
      <c r="N643" s="44">
        <f t="shared" si="137"/>
        <v>27.802215801156464</v>
      </c>
      <c r="O643" s="44">
        <f t="shared" si="137"/>
        <v>26.413740674993988</v>
      </c>
      <c r="P643" s="40"/>
      <c r="Q643" s="41" t="s">
        <v>61</v>
      </c>
    </row>
    <row r="644" spans="2:17" x14ac:dyDescent="0.25">
      <c r="B644" s="42"/>
      <c r="C644" s="43">
        <f t="shared" ref="C644:O644" si="138">365/(C503/((C408+B408)/2))</f>
        <v>55.320672375297484</v>
      </c>
      <c r="D644" s="43">
        <f t="shared" si="138"/>
        <v>57.540126719778144</v>
      </c>
      <c r="E644" s="43">
        <f t="shared" si="138"/>
        <v>60.428973735384524</v>
      </c>
      <c r="F644" s="43">
        <f t="shared" si="138"/>
        <v>58.485737651768211</v>
      </c>
      <c r="G644" s="43">
        <f t="shared" si="138"/>
        <v>56.671702560337266</v>
      </c>
      <c r="H644" s="43">
        <f t="shared" si="138"/>
        <v>59.97349851141977</v>
      </c>
      <c r="I644" s="43">
        <f t="shared" si="138"/>
        <v>60.841368045188581</v>
      </c>
      <c r="J644" s="43">
        <f t="shared" si="138"/>
        <v>58.681277919880991</v>
      </c>
      <c r="K644" s="43">
        <f t="shared" si="138"/>
        <v>59.127546386029692</v>
      </c>
      <c r="L644" s="43">
        <f t="shared" si="138"/>
        <v>58.726911720665875</v>
      </c>
      <c r="M644" s="43">
        <f t="shared" si="138"/>
        <v>54.760317392875471</v>
      </c>
      <c r="N644" s="44">
        <f t="shared" si="138"/>
        <v>55.415432886538852</v>
      </c>
      <c r="O644" s="44">
        <f t="shared" si="138"/>
        <v>52.617174426844038</v>
      </c>
      <c r="P644" s="40"/>
      <c r="Q644" s="41" t="s">
        <v>62</v>
      </c>
    </row>
    <row r="645" spans="2:17" x14ac:dyDescent="0.25">
      <c r="B645" s="45"/>
      <c r="C645" s="46">
        <f t="shared" ref="C645:M645" si="139">C643+C642-C644</f>
        <v>-25.069130237746116</v>
      </c>
      <c r="D645" s="46">
        <f t="shared" si="139"/>
        <v>-29.932894198258833</v>
      </c>
      <c r="E645" s="46">
        <f t="shared" si="139"/>
        <v>-33.02693544279002</v>
      </c>
      <c r="F645" s="46">
        <f t="shared" si="139"/>
        <v>-32.101834958493441</v>
      </c>
      <c r="G645" s="46">
        <f t="shared" si="139"/>
        <v>-29.018424525226855</v>
      </c>
      <c r="H645" s="46">
        <f t="shared" si="139"/>
        <v>-29.817859348643275</v>
      </c>
      <c r="I645" s="46">
        <f t="shared" si="139"/>
        <v>-28.811294551851489</v>
      </c>
      <c r="J645" s="46">
        <f t="shared" si="139"/>
        <v>-26.402180891547559</v>
      </c>
      <c r="K645" s="46">
        <f t="shared" si="139"/>
        <v>-27.979890786063539</v>
      </c>
      <c r="L645" s="46">
        <f t="shared" si="139"/>
        <v>-26.474638404113506</v>
      </c>
      <c r="M645" s="46">
        <f t="shared" si="139"/>
        <v>-23.141138251946487</v>
      </c>
      <c r="N645" s="47">
        <f>N643+N642-N644</f>
        <v>-25.018824417665044</v>
      </c>
      <c r="O645" s="47">
        <f>O643+O642-O644</f>
        <v>-23.712834700020448</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25">
      <c r="B648" s="13">
        <f t="shared" ref="B648:O648" si="140">B457/B647</f>
        <v>1.7766718749999999</v>
      </c>
      <c r="C648" s="13">
        <f t="shared" si="140"/>
        <v>1.8198040645833333</v>
      </c>
      <c r="D648" s="13">
        <f t="shared" si="140"/>
        <v>1.9116860104166666</v>
      </c>
      <c r="E648" s="13">
        <f t="shared" si="140"/>
        <v>2.0167770374999998</v>
      </c>
      <c r="F648" s="13">
        <f t="shared" si="140"/>
        <v>2.2201221520833334</v>
      </c>
      <c r="G648" s="13">
        <f t="shared" si="140"/>
        <v>2.2961245604166667</v>
      </c>
      <c r="H648" s="13">
        <f t="shared" si="140"/>
        <v>2.6638986499999997</v>
      </c>
      <c r="I648" s="13">
        <f t="shared" si="140"/>
        <v>2.9597822000000003</v>
      </c>
      <c r="J648" s="13">
        <f t="shared" si="140"/>
        <v>3.2753036916666667</v>
      </c>
      <c r="K648" s="13">
        <f t="shared" si="140"/>
        <v>3.6568571791666669</v>
      </c>
      <c r="L648" s="13">
        <f t="shared" si="140"/>
        <v>3.9018833416666663</v>
      </c>
      <c r="M648" s="13">
        <f t="shared" si="140"/>
        <v>4.2173005041666674</v>
      </c>
      <c r="N648" s="13">
        <f t="shared" si="140"/>
        <v>4.6331548104166664</v>
      </c>
      <c r="O648" s="13">
        <f t="shared" si="140"/>
        <v>4.6612891666666663</v>
      </c>
      <c r="P648" s="6"/>
      <c r="Q648" s="90" t="s">
        <v>44</v>
      </c>
    </row>
    <row r="649" spans="2:17" x14ac:dyDescent="0.25">
      <c r="B649" s="13">
        <f t="shared" ref="B649:O649" si="141">B588/B647</f>
        <v>0.34877583333333334</v>
      </c>
      <c r="C649" s="13">
        <f t="shared" si="141"/>
        <v>0.31813225000000001</v>
      </c>
      <c r="D649" s="13">
        <f t="shared" si="141"/>
        <v>0.39188194375000002</v>
      </c>
      <c r="E649" s="13">
        <f t="shared" si="141"/>
        <v>0.54259102916666668</v>
      </c>
      <c r="F649" s="13">
        <f t="shared" si="141"/>
        <v>0.74081576250000003</v>
      </c>
      <c r="G649" s="13">
        <f t="shared" si="141"/>
        <v>0.8955371875</v>
      </c>
      <c r="H649" s="13">
        <f t="shared" si="141"/>
        <v>1.0176856083333332</v>
      </c>
      <c r="I649" s="13">
        <f t="shared" si="141"/>
        <v>1.1205170166666667</v>
      </c>
      <c r="J649" s="13">
        <f t="shared" si="141"/>
        <v>1.1276091166666666</v>
      </c>
      <c r="K649" s="13">
        <f t="shared" si="141"/>
        <v>1.2871109062499999</v>
      </c>
      <c r="L649" s="13">
        <f t="shared" si="141"/>
        <v>1.2379151354166666</v>
      </c>
      <c r="M649" s="13">
        <f t="shared" si="141"/>
        <v>1.3009566895833333</v>
      </c>
      <c r="N649" s="13">
        <f t="shared" si="141"/>
        <v>1.3672223791666667</v>
      </c>
      <c r="O649" s="13">
        <f t="shared" si="141"/>
        <v>1.2586920833333333</v>
      </c>
      <c r="P649" s="6"/>
      <c r="Q649" s="89" t="s">
        <v>45</v>
      </c>
    </row>
    <row r="650" spans="2:17" x14ac:dyDescent="0.25">
      <c r="B650" s="91"/>
      <c r="C650" s="91">
        <f t="shared" ref="C650:M650" si="142">+C649/B649-1</f>
        <v>-8.7860397437704685E-2</v>
      </c>
      <c r="D650" s="92">
        <f t="shared" si="142"/>
        <v>0.23182086616493613</v>
      </c>
      <c r="E650" s="91">
        <f t="shared" si="142"/>
        <v>0.3845777735368463</v>
      </c>
      <c r="F650" s="92">
        <f t="shared" si="142"/>
        <v>0.36532991272962057</v>
      </c>
      <c r="G650" s="91">
        <f t="shared" si="142"/>
        <v>0.20885277127185842</v>
      </c>
      <c r="H650" s="92">
        <f t="shared" si="142"/>
        <v>0.13639681583109375</v>
      </c>
      <c r="I650" s="91">
        <f t="shared" si="142"/>
        <v>0.10104437705642777</v>
      </c>
      <c r="J650" s="92">
        <f t="shared" si="142"/>
        <v>6.3293103937838158E-3</v>
      </c>
      <c r="K650" s="91">
        <f t="shared" si="142"/>
        <v>0.1414513125389032</v>
      </c>
      <c r="L650" s="92">
        <f t="shared" si="142"/>
        <v>-3.8221858422958443E-2</v>
      </c>
      <c r="M650" s="91">
        <f t="shared" si="142"/>
        <v>5.0925586385570432E-2</v>
      </c>
      <c r="N650" s="93">
        <f>+N649/M649-1</f>
        <v>5.0936122711784382E-2</v>
      </c>
      <c r="O650" s="93">
        <f>+O649/N649-1</f>
        <v>-7.9380134122353563E-2</v>
      </c>
      <c r="P650" s="31"/>
      <c r="Q650" s="94" t="s">
        <v>46</v>
      </c>
    </row>
    <row r="651" spans="2:17" x14ac:dyDescent="0.25">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25">
      <c r="B652" s="91">
        <f t="shared" ref="B652:O652" si="143">+B651/B661</f>
        <v>7.3826745076465153E-2</v>
      </c>
      <c r="C652" s="91">
        <f t="shared" si="143"/>
        <v>7.7247478146325932E-2</v>
      </c>
      <c r="D652" s="92">
        <f t="shared" si="143"/>
        <v>5.8860244389790053E-2</v>
      </c>
      <c r="E652" s="91">
        <f t="shared" si="143"/>
        <v>5.3835507059212126E-2</v>
      </c>
      <c r="F652" s="92">
        <f t="shared" si="143"/>
        <v>3.2622362759207761E-2</v>
      </c>
      <c r="G652" s="91">
        <f t="shared" si="143"/>
        <v>2.2949141491841761E-2</v>
      </c>
      <c r="H652" s="92">
        <f t="shared" si="143"/>
        <v>2.0966031230311717E-2</v>
      </c>
      <c r="I652" s="91">
        <f t="shared" si="143"/>
        <v>2.2144177012996074E-2</v>
      </c>
      <c r="J652" s="92">
        <f t="shared" si="143"/>
        <v>2.5169388223552431E-2</v>
      </c>
      <c r="K652" s="91">
        <f t="shared" si="143"/>
        <v>2.7034713658169399E-2</v>
      </c>
      <c r="L652" s="92">
        <f t="shared" si="143"/>
        <v>2.2294342162810104E-2</v>
      </c>
      <c r="M652" s="91">
        <f t="shared" si="143"/>
        <v>2.7031419573942245E-2</v>
      </c>
      <c r="N652" s="93">
        <f t="shared" si="143"/>
        <v>2.5611616639819399E-2</v>
      </c>
      <c r="O652" s="93">
        <f t="shared" si="143"/>
        <v>0</v>
      </c>
      <c r="P652" s="6"/>
      <c r="Q652" s="94" t="s">
        <v>48</v>
      </c>
    </row>
    <row r="653" spans="2:17" x14ac:dyDescent="0.25">
      <c r="B653" s="95">
        <f t="shared" ref="B653:M653" si="144">+B651/B649</f>
        <v>0.9318306170869064</v>
      </c>
      <c r="C653" s="95">
        <f t="shared" si="144"/>
        <v>0.90371221402419899</v>
      </c>
      <c r="D653" s="96">
        <f t="shared" si="144"/>
        <v>0.89312612020542981</v>
      </c>
      <c r="E653" s="95">
        <f t="shared" si="144"/>
        <v>0.96757957979201448</v>
      </c>
      <c r="F653" s="96">
        <f t="shared" si="144"/>
        <v>0.84366455418124298</v>
      </c>
      <c r="G653" s="95">
        <f t="shared" si="144"/>
        <v>0.89331857031341877</v>
      </c>
      <c r="H653" s="96">
        <f t="shared" si="144"/>
        <v>0.75661873735350482</v>
      </c>
      <c r="I653" s="95">
        <f t="shared" si="144"/>
        <v>0.7585783949346836</v>
      </c>
      <c r="J653" s="96">
        <f t="shared" si="144"/>
        <v>0.75380731446433413</v>
      </c>
      <c r="K653" s="95">
        <f t="shared" si="144"/>
        <v>0.74585647230428798</v>
      </c>
      <c r="L653" s="96">
        <f t="shared" si="144"/>
        <v>0.77549742509358377</v>
      </c>
      <c r="M653" s="95">
        <f t="shared" si="144"/>
        <v>0.73791849312636693</v>
      </c>
      <c r="N653" s="97">
        <f>+N651/N649</f>
        <v>0.73140991197752936</v>
      </c>
      <c r="O653" s="97">
        <f>+O651/O649</f>
        <v>0</v>
      </c>
      <c r="P653" s="28"/>
      <c r="Q653" s="98" t="s">
        <v>49</v>
      </c>
    </row>
    <row r="654" spans="2:17" x14ac:dyDescent="0.25">
      <c r="B654" s="16">
        <f t="shared" ref="B654:M654" si="145">+B661*B647</f>
        <v>21130553.681924473</v>
      </c>
      <c r="C654" s="16">
        <f t="shared" si="145"/>
        <v>17864660.868098978</v>
      </c>
      <c r="D654" s="16">
        <f t="shared" si="145"/>
        <v>28542185.263019636</v>
      </c>
      <c r="E654" s="16">
        <f t="shared" si="145"/>
        <v>46809255.408857293</v>
      </c>
      <c r="F654" s="16">
        <f t="shared" si="145"/>
        <v>91961456.689805254</v>
      </c>
      <c r="G654" s="16">
        <f t="shared" si="145"/>
        <v>167326520.74872127</v>
      </c>
      <c r="H654" s="16">
        <f t="shared" si="145"/>
        <v>176285151.89162242</v>
      </c>
      <c r="I654" s="16">
        <f t="shared" si="145"/>
        <v>184247082.09320727</v>
      </c>
      <c r="J654" s="16">
        <f t="shared" si="145"/>
        <v>162101675.4067193</v>
      </c>
      <c r="K654" s="16">
        <f t="shared" si="145"/>
        <v>170447523.81194711</v>
      </c>
      <c r="L654" s="16">
        <f t="shared" si="145"/>
        <v>206689211.385961</v>
      </c>
      <c r="M654" s="16">
        <f t="shared" si="145"/>
        <v>170468294.77065352</v>
      </c>
      <c r="N654" s="16">
        <f>+N661*N647</f>
        <v>187414955.77976319</v>
      </c>
      <c r="O654" s="16">
        <f>+O661*O647</f>
        <v>164400000</v>
      </c>
      <c r="P654" s="6"/>
      <c r="Q654" s="89" t="s">
        <v>50</v>
      </c>
    </row>
    <row r="655" spans="2:17" x14ac:dyDescent="0.25">
      <c r="B655" s="32">
        <f t="shared" ref="B655:M655" si="146">+B661/B$648</f>
        <v>2.4777781118048403</v>
      </c>
      <c r="C655" s="32">
        <f t="shared" si="146"/>
        <v>2.0451676199397726</v>
      </c>
      <c r="D655" s="33">
        <f t="shared" si="146"/>
        <v>3.1104943824777926</v>
      </c>
      <c r="E655" s="32">
        <f t="shared" si="146"/>
        <v>4.8354022427125161</v>
      </c>
      <c r="F655" s="33">
        <f t="shared" si="146"/>
        <v>8.6295417539966799</v>
      </c>
      <c r="G655" s="32">
        <f t="shared" si="146"/>
        <v>15.181968967887544</v>
      </c>
      <c r="H655" s="33">
        <f t="shared" si="146"/>
        <v>13.786588056101412</v>
      </c>
      <c r="I655" s="32">
        <f t="shared" si="146"/>
        <v>12.968795058439833</v>
      </c>
      <c r="J655" s="33">
        <f t="shared" si="146"/>
        <v>10.310855284144688</v>
      </c>
      <c r="K655" s="32">
        <f t="shared" si="146"/>
        <v>9.7104970345732031</v>
      </c>
      <c r="L655" s="33">
        <f t="shared" si="146"/>
        <v>11.035761093175655</v>
      </c>
      <c r="M655" s="32">
        <f t="shared" si="146"/>
        <v>8.4210807463522332</v>
      </c>
      <c r="N655" s="34">
        <f>+N661/N$648</f>
        <v>8.4272561681585554</v>
      </c>
      <c r="O655" s="34">
        <f>+O661/O$648</f>
        <v>7.3477526871589713</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25">
      <c r="B656" s="32">
        <f t="shared" ref="B656:M656" si="147">+B661/B$649</f>
        <v>12.621856972317744</v>
      </c>
      <c r="C656" s="32">
        <f t="shared" si="147"/>
        <v>11.698921902826955</v>
      </c>
      <c r="D656" s="33">
        <f t="shared" si="147"/>
        <v>15.173673325086503</v>
      </c>
      <c r="E656" s="32">
        <f t="shared" si="147"/>
        <v>17.972888761460009</v>
      </c>
      <c r="F656" s="33">
        <f t="shared" si="147"/>
        <v>25.861540453354074</v>
      </c>
      <c r="G656" s="32">
        <f t="shared" si="147"/>
        <v>38.926012575720385</v>
      </c>
      <c r="H656" s="33">
        <f t="shared" si="147"/>
        <v>36.087837943292797</v>
      </c>
      <c r="I656" s="32">
        <f t="shared" si="147"/>
        <v>34.25633720727059</v>
      </c>
      <c r="J656" s="33">
        <f t="shared" si="147"/>
        <v>29.949369756987323</v>
      </c>
      <c r="K656" s="32">
        <f t="shared" si="147"/>
        <v>27.588843060629337</v>
      </c>
      <c r="L656" s="33">
        <f t="shared" si="147"/>
        <v>34.78449462335854</v>
      </c>
      <c r="M656" s="32">
        <f t="shared" si="147"/>
        <v>27.298547570091575</v>
      </c>
      <c r="N656" s="34">
        <f>+N661/N$649</f>
        <v>28.557740897947742</v>
      </c>
      <c r="O656" s="34">
        <f>+O661/O$649</f>
        <v>27.21078526949767</v>
      </c>
      <c r="P656" s="35">
        <f>(SUM(INDEX($B656:$O656,,$Q$348-$B$348-$P$348+1):INDEX($B656:$O656,$Q$348-$B$348+1))-MAX(INDEX($B656:$O656,,$Q$348-$B$348-$P$348+1):INDEX($B656:$O656,$Q$348-$B$348+1))-MIN(INDEX($B656:$O656,,$Q$348-$B$348-$P$348+1):INDEX($B656:$O656,$Q$348-$B$348+1)))/(COUNT(INDEX($B656:$O656,,$Q$348-$B$348-$P$348+1):INDEX($B656:$O656,$Q$348-$B$348+1))-2)</f>
        <v>31.217595865653983</v>
      </c>
      <c r="Q656" s="36" t="s">
        <v>52</v>
      </c>
    </row>
    <row r="657" spans="1:17" x14ac:dyDescent="0.25">
      <c r="B657" s="32">
        <f t="shared" ref="B657:O657" si="148">+(B654+B432-B354-B360)/B559</f>
        <v>6.3702502646289361</v>
      </c>
      <c r="C657" s="32">
        <f t="shared" si="148"/>
        <v>4.7993331576485536</v>
      </c>
      <c r="D657" s="33">
        <f t="shared" si="148"/>
        <v>6.3080315022066831</v>
      </c>
      <c r="E657" s="32">
        <f t="shared" si="148"/>
        <v>8.197645037455823</v>
      </c>
      <c r="F657" s="33">
        <f t="shared" si="148"/>
        <v>14.758134430666356</v>
      </c>
      <c r="G657" s="32">
        <f t="shared" si="148"/>
        <v>24.191291822414684</v>
      </c>
      <c r="H657" s="33">
        <f t="shared" si="148"/>
        <v>22.775925744490507</v>
      </c>
      <c r="I657" s="32">
        <f t="shared" si="148"/>
        <v>21.146526067474028</v>
      </c>
      <c r="J657" s="33">
        <f t="shared" si="148"/>
        <v>18.29913149770216</v>
      </c>
      <c r="K657" s="32">
        <f t="shared" si="148"/>
        <v>16.760833198746077</v>
      </c>
      <c r="L657" s="33">
        <f t="shared" si="148"/>
        <v>20.478397286238557</v>
      </c>
      <c r="M657" s="32">
        <f t="shared" si="148"/>
        <v>15.874538971301197</v>
      </c>
      <c r="N657" s="34">
        <f t="shared" si="148"/>
        <v>15.40437690153205</v>
      </c>
      <c r="O657" s="34">
        <f t="shared" si="148"/>
        <v>14.057047382241297</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25">
      <c r="B658" s="32">
        <f t="shared" ref="B658:O658" si="149">B654/B465</f>
        <v>0.28703374819772487</v>
      </c>
      <c r="C658" s="32">
        <f t="shared" si="149"/>
        <v>0.22901343451445738</v>
      </c>
      <c r="D658" s="33">
        <f t="shared" si="149"/>
        <v>0.32365309775551487</v>
      </c>
      <c r="E658" s="32">
        <f t="shared" si="149"/>
        <v>0.47233623032636457</v>
      </c>
      <c r="F658" s="33">
        <f t="shared" si="149"/>
        <v>0.80433164200043927</v>
      </c>
      <c r="G658" s="32">
        <f t="shared" si="149"/>
        <v>1.2962343756503325</v>
      </c>
      <c r="H658" s="33">
        <f t="shared" si="149"/>
        <v>1.2429470950897648</v>
      </c>
      <c r="I658" s="32">
        <f t="shared" si="149"/>
        <v>1.1870264704006741</v>
      </c>
      <c r="J658" s="33">
        <f t="shared" si="149"/>
        <v>0.9419446231665809</v>
      </c>
      <c r="K658" s="32">
        <f t="shared" si="149"/>
        <v>0.91735141184302249</v>
      </c>
      <c r="L658" s="33">
        <f t="shared" si="149"/>
        <v>1.0765240409984904</v>
      </c>
      <c r="M658" s="32">
        <f t="shared" si="149"/>
        <v>0.81263669550769979</v>
      </c>
      <c r="N658" s="34">
        <f t="shared" si="149"/>
        <v>0.86010746311047848</v>
      </c>
      <c r="O658" s="34">
        <f t="shared" si="149"/>
        <v>0.74321204637144078</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x14ac:dyDescent="0.25">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x14ac:dyDescent="0.25">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x14ac:dyDescent="0.25">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34.25</v>
      </c>
      <c r="P661" s="151" t="s">
        <v>457</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f t="shared" ref="C663:O663" si="150">+C656/C650/100</f>
        <v>-1.3315352814243522</v>
      </c>
      <c r="D663" s="102">
        <f t="shared" si="150"/>
        <v>0.65454303471934761</v>
      </c>
      <c r="E663" s="103">
        <f t="shared" si="150"/>
        <v>0.46734080849677684</v>
      </c>
      <c r="F663" s="102">
        <f t="shared" si="150"/>
        <v>0.70789550902430787</v>
      </c>
      <c r="G663" s="103">
        <f t="shared" si="150"/>
        <v>1.8638015832239723</v>
      </c>
      <c r="H663" s="102">
        <f t="shared" si="150"/>
        <v>2.6457976840149975</v>
      </c>
      <c r="I663" s="103">
        <f t="shared" si="150"/>
        <v>3.390226968111278</v>
      </c>
      <c r="J663" s="102">
        <f t="shared" si="150"/>
        <v>47.318535343757823</v>
      </c>
      <c r="K663" s="103">
        <f t="shared" si="150"/>
        <v>1.9504126589876365</v>
      </c>
      <c r="L663" s="102">
        <f t="shared" si="150"/>
        <v>-9.1006811438725848</v>
      </c>
      <c r="M663" s="103">
        <f t="shared" si="150"/>
        <v>5.3604778084256903</v>
      </c>
      <c r="N663" s="104">
        <f t="shared" si="150"/>
        <v>5.6065792560494074</v>
      </c>
      <c r="O663" s="104">
        <f t="shared" si="150"/>
        <v>-3.4279087041546172</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49.00</v>
      </c>
      <c r="P664" s="30"/>
      <c r="Q664" s="90" t="s">
        <v>66</v>
      </c>
    </row>
    <row r="665" spans="1:17" x14ac:dyDescent="0.25">
      <c r="B665" s="48">
        <f t="shared" ref="B665:O668" si="151">($P655-B655)/$P655</f>
        <v>0.76769015314632394</v>
      </c>
      <c r="C665" s="49">
        <f t="shared" si="151"/>
        <v>0.80825055548164948</v>
      </c>
      <c r="D665" s="48">
        <f t="shared" si="151"/>
        <v>0.7083683683417934</v>
      </c>
      <c r="E665" s="49">
        <f t="shared" si="151"/>
        <v>0.54664562208831757</v>
      </c>
      <c r="F665" s="48">
        <f t="shared" si="151"/>
        <v>0.19091725213921326</v>
      </c>
      <c r="G665" s="49">
        <f t="shared" si="151"/>
        <v>-0.4234207934374602</v>
      </c>
      <c r="H665" s="48">
        <f t="shared" si="151"/>
        <v>-0.29259361227253455</v>
      </c>
      <c r="I665" s="49">
        <f t="shared" si="151"/>
        <v>-0.21591952868948702</v>
      </c>
      <c r="J665" s="48">
        <f t="shared" si="151"/>
        <v>3.3281793644832386E-2</v>
      </c>
      <c r="K665" s="49">
        <f t="shared" si="151"/>
        <v>8.9569776959731368E-2</v>
      </c>
      <c r="L665" s="48">
        <f t="shared" si="151"/>
        <v>-3.4683435637404496E-2</v>
      </c>
      <c r="M665" s="49">
        <f t="shared" si="151"/>
        <v>0.21046199851102185</v>
      </c>
      <c r="N665" s="50">
        <f t="shared" si="151"/>
        <v>0.20988300748383962</v>
      </c>
      <c r="O665" s="50">
        <f t="shared" si="151"/>
        <v>0.3110943658190512</v>
      </c>
      <c r="P665" s="31"/>
      <c r="Q665" s="51" t="s">
        <v>67</v>
      </c>
    </row>
    <row r="666" spans="1:17" x14ac:dyDescent="0.25">
      <c r="B666" s="48">
        <f t="shared" si="151"/>
        <v>0.59568132579342925</v>
      </c>
      <c r="C666" s="49">
        <f t="shared" si="151"/>
        <v>0.62524590448368689</v>
      </c>
      <c r="D666" s="48">
        <f t="shared" si="151"/>
        <v>0.51393844066702199</v>
      </c>
      <c r="E666" s="49">
        <f t="shared" si="151"/>
        <v>0.42427056718887113</v>
      </c>
      <c r="F666" s="48">
        <f t="shared" si="151"/>
        <v>0.17157168141165904</v>
      </c>
      <c r="G666" s="49">
        <f t="shared" si="151"/>
        <v>-0.24692537962371744</v>
      </c>
      <c r="H666" s="48">
        <f t="shared" si="151"/>
        <v>-0.15600951779240371</v>
      </c>
      <c r="I666" s="49">
        <f t="shared" si="151"/>
        <v>-9.7340658604651575E-2</v>
      </c>
      <c r="J666" s="48">
        <f t="shared" si="151"/>
        <v>4.0625361226550416E-2</v>
      </c>
      <c r="K666" s="49">
        <f t="shared" si="151"/>
        <v>0.1162406234176748</v>
      </c>
      <c r="L666" s="48">
        <f t="shared" si="151"/>
        <v>-0.11425923934228729</v>
      </c>
      <c r="M666" s="49">
        <f t="shared" si="151"/>
        <v>0.12553972165019273</v>
      </c>
      <c r="N666" s="50">
        <f t="shared" si="151"/>
        <v>8.5203709444923961E-2</v>
      </c>
      <c r="O666" s="50">
        <f t="shared" si="151"/>
        <v>0.12835103040604931</v>
      </c>
      <c r="P666" s="31"/>
      <c r="Q666" s="51" t="s">
        <v>68</v>
      </c>
    </row>
    <row r="667" spans="1:17" x14ac:dyDescent="0.25">
      <c r="B667" s="48">
        <f t="shared" si="151"/>
        <v>0.65892730567965474</v>
      </c>
      <c r="C667" s="49">
        <f t="shared" si="151"/>
        <v>0.74303654911185613</v>
      </c>
      <c r="D667" s="48">
        <f t="shared" si="151"/>
        <v>0.66225859095967998</v>
      </c>
      <c r="E667" s="49">
        <f t="shared" si="151"/>
        <v>0.56108586572622976</v>
      </c>
      <c r="F667" s="48">
        <f t="shared" si="151"/>
        <v>0.20982748490142186</v>
      </c>
      <c r="G667" s="49">
        <f t="shared" si="151"/>
        <v>-0.29523782240937257</v>
      </c>
      <c r="H667" s="48">
        <f t="shared" si="151"/>
        <v>-0.21945701292883041</v>
      </c>
      <c r="I667" s="49">
        <f t="shared" si="151"/>
        <v>-0.13221652552592569</v>
      </c>
      <c r="J667" s="48">
        <f t="shared" si="151"/>
        <v>2.0237223912720828E-2</v>
      </c>
      <c r="K667" s="49">
        <f t="shared" si="151"/>
        <v>0.10260000774346204</v>
      </c>
      <c r="L667" s="48">
        <f t="shared" si="151"/>
        <v>-9.6443914701784969E-2</v>
      </c>
      <c r="M667" s="49">
        <f t="shared" si="151"/>
        <v>0.15005352174332409</v>
      </c>
      <c r="N667" s="50">
        <f t="shared" si="151"/>
        <v>0.175226699757035</v>
      </c>
      <c r="O667" s="50">
        <f t="shared" si="151"/>
        <v>0.24736473047671198</v>
      </c>
      <c r="P667" s="31"/>
      <c r="Q667" s="51" t="s">
        <v>69</v>
      </c>
    </row>
    <row r="668" spans="1:17" x14ac:dyDescent="0.25">
      <c r="B668" s="48">
        <f t="shared" si="151"/>
        <v>0.71453783520907455</v>
      </c>
      <c r="C668" s="49">
        <f t="shared" si="151"/>
        <v>0.7722404727904395</v>
      </c>
      <c r="D668" s="48">
        <f t="shared" si="151"/>
        <v>0.67811898598441323</v>
      </c>
      <c r="E668" s="49">
        <f t="shared" si="151"/>
        <v>0.5302499317074455</v>
      </c>
      <c r="F668" s="48">
        <f t="shared" si="151"/>
        <v>0.20007228008213374</v>
      </c>
      <c r="G668" s="49">
        <f t="shared" si="151"/>
        <v>-0.2891371599086775</v>
      </c>
      <c r="H668" s="48">
        <f t="shared" si="151"/>
        <v>-0.23614164087945683</v>
      </c>
      <c r="I668" s="49">
        <f t="shared" si="151"/>
        <v>-0.18052719595637298</v>
      </c>
      <c r="J668" s="48">
        <f t="shared" si="151"/>
        <v>6.3212765291005044E-2</v>
      </c>
      <c r="K668" s="49">
        <f t="shared" si="151"/>
        <v>8.7671322473443461E-2</v>
      </c>
      <c r="L668" s="48">
        <f t="shared" si="151"/>
        <v>-7.0629795703374465E-2</v>
      </c>
      <c r="M668" s="49">
        <f t="shared" si="151"/>
        <v>0.1918126988733975</v>
      </c>
      <c r="N668" s="50">
        <f t="shared" si="151"/>
        <v>0.14460184590135824</v>
      </c>
      <c r="O668" s="50">
        <f t="shared" si="151"/>
        <v>0.2608572302454894</v>
      </c>
      <c r="P668" s="31"/>
      <c r="Q668" s="51" t="s">
        <v>70</v>
      </c>
    </row>
    <row r="669" spans="1:17" x14ac:dyDescent="0.25">
      <c r="B669" s="105"/>
      <c r="D669" s="105"/>
      <c r="F669" s="105"/>
      <c r="H669" s="105"/>
      <c r="I669" s="96"/>
      <c r="J669" s="95"/>
      <c r="K669" s="96"/>
      <c r="L669" s="95"/>
      <c r="M669" s="96"/>
      <c r="N669" s="97">
        <f>N664/N661-1</f>
        <v>-1</v>
      </c>
      <c r="O669" s="97">
        <f>O664/O661-1</f>
        <v>0.43065693430656937</v>
      </c>
      <c r="P669" s="28"/>
      <c r="Q669" s="98" t="s">
        <v>71</v>
      </c>
    </row>
    <row r="670" spans="1:17" x14ac:dyDescent="0.25">
      <c r="B670" s="109">
        <f t="shared" ref="B670:M670" si="152">AVERAGE(B665:B669)</f>
        <v>0.68420915495712054</v>
      </c>
      <c r="C670" s="110">
        <f t="shared" si="152"/>
        <v>0.73719337046690803</v>
      </c>
      <c r="D670" s="109">
        <f t="shared" si="152"/>
        <v>0.64067109648822718</v>
      </c>
      <c r="E670" s="110">
        <f t="shared" si="152"/>
        <v>0.51556299667771599</v>
      </c>
      <c r="F670" s="109">
        <f t="shared" si="152"/>
        <v>0.19309717463360698</v>
      </c>
      <c r="G670" s="110">
        <f t="shared" si="152"/>
        <v>-0.31368028884480692</v>
      </c>
      <c r="H670" s="109">
        <f t="shared" si="152"/>
        <v>-0.22605044596830637</v>
      </c>
      <c r="I670" s="110">
        <f t="shared" si="152"/>
        <v>-0.15650097719410933</v>
      </c>
      <c r="J670" s="52">
        <f t="shared" si="152"/>
        <v>3.9339286018777168E-2</v>
      </c>
      <c r="K670" s="53">
        <f t="shared" si="152"/>
        <v>9.9020432648577905E-2</v>
      </c>
      <c r="L670" s="52">
        <f t="shared" si="152"/>
        <v>-7.9004096346212804E-2</v>
      </c>
      <c r="M670" s="53">
        <f t="shared" si="152"/>
        <v>0.16946698519448403</v>
      </c>
      <c r="N670" s="54">
        <f>AVERAGE(N665:N669)</f>
        <v>-7.7016947482568626E-2</v>
      </c>
      <c r="O670" s="54">
        <f>AVERAGE(O665:O669)</f>
        <v>0.27566485825077425</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0.32500000000000001</v>
      </c>
      <c r="D672" s="56">
        <f t="shared" ref="D672:N672" si="153">+C$651+C672</f>
        <v>0.61250000000000004</v>
      </c>
      <c r="E672" s="56">
        <f t="shared" si="153"/>
        <v>0.96250000000000002</v>
      </c>
      <c r="F672" s="56">
        <f t="shared" si="153"/>
        <v>1.4875</v>
      </c>
      <c r="G672" s="56">
        <f t="shared" si="153"/>
        <v>2.1125000000000003</v>
      </c>
      <c r="H672" s="56">
        <f t="shared" si="153"/>
        <v>2.9125000000000005</v>
      </c>
      <c r="I672" s="56">
        <f t="shared" si="153"/>
        <v>3.6825000000000006</v>
      </c>
      <c r="J672" s="56">
        <f t="shared" si="153"/>
        <v>4.5325000000000006</v>
      </c>
      <c r="K672" s="56">
        <f t="shared" si="153"/>
        <v>5.3825000000000003</v>
      </c>
      <c r="L672" s="56">
        <f t="shared" si="153"/>
        <v>6.3425000000000002</v>
      </c>
      <c r="M672" s="56">
        <f t="shared" si="153"/>
        <v>7.3025000000000002</v>
      </c>
      <c r="N672" s="57">
        <f t="shared" si="153"/>
        <v>8.2625000000000011</v>
      </c>
      <c r="O672" s="57">
        <f>+N$651+N672</f>
        <v>9.2625000000000011</v>
      </c>
      <c r="P672" s="31"/>
      <c r="Q672" s="36" t="s">
        <v>74</v>
      </c>
    </row>
    <row r="673" spans="1:17" s="3" customFormat="1" x14ac:dyDescent="0.25">
      <c r="B673" s="58">
        <f>+B$661+B672</f>
        <v>4.402198683734265</v>
      </c>
      <c r="C673" s="59">
        <f t="shared" ref="C673:O673" si="154">+C$661+C672</f>
        <v>4.0468043475206201</v>
      </c>
      <c r="D673" s="59">
        <f t="shared" si="154"/>
        <v>6.5587885964624242</v>
      </c>
      <c r="E673" s="59">
        <f t="shared" si="154"/>
        <v>10.714428210178603</v>
      </c>
      <c r="F673" s="59">
        <f t="shared" si="154"/>
        <v>20.646136810376095</v>
      </c>
      <c r="G673" s="59">
        <f t="shared" si="154"/>
        <v>36.972191822650259</v>
      </c>
      <c r="H673" s="59">
        <f t="shared" si="154"/>
        <v>39.638573310754673</v>
      </c>
      <c r="I673" s="59">
        <f t="shared" si="154"/>
        <v>42.067308769418176</v>
      </c>
      <c r="J673" s="59">
        <f t="shared" si="154"/>
        <v>38.303682376399856</v>
      </c>
      <c r="K673" s="59">
        <f t="shared" si="154"/>
        <v>40.892400794155648</v>
      </c>
      <c r="L673" s="59">
        <f t="shared" si="154"/>
        <v>49.402752372075206</v>
      </c>
      <c r="M673" s="59">
        <f t="shared" si="154"/>
        <v>42.816728077219487</v>
      </c>
      <c r="N673" s="60">
        <f t="shared" si="154"/>
        <v>47.307282454117335</v>
      </c>
      <c r="O673" s="60">
        <f t="shared" si="154"/>
        <v>43.512500000000003</v>
      </c>
      <c r="P673" s="31"/>
      <c r="Q673" s="36" t="s">
        <v>75</v>
      </c>
    </row>
    <row r="674" spans="1:17" s="3" customFormat="1" x14ac:dyDescent="0.25">
      <c r="B674" s="72"/>
      <c r="I674" s="61"/>
      <c r="J674" s="61"/>
      <c r="K674" s="61"/>
      <c r="L674" s="61"/>
      <c r="M674" s="61"/>
      <c r="N674" s="62"/>
      <c r="O674" s="62">
        <f>+O673/B673-1</f>
        <v>8.884265369660584</v>
      </c>
      <c r="P674" s="31"/>
      <c r="Q674" s="63" t="s">
        <v>76</v>
      </c>
    </row>
    <row r="675" spans="1:17" s="70" customFormat="1" x14ac:dyDescent="0.25">
      <c r="A675" s="64"/>
      <c r="B675" s="65"/>
      <c r="C675" s="66">
        <f>RATE(C$348-$B$348,,-$B673,C673)</f>
        <v>-8.0731098650044034E-2</v>
      </c>
      <c r="D675" s="66">
        <f t="shared" ref="D675:O675" si="155">RATE(D$348-$B$348,,-$B673,D673)</f>
        <v>0.22061020517981159</v>
      </c>
      <c r="E675" s="66">
        <f t="shared" si="155"/>
        <v>0.34513679699075406</v>
      </c>
      <c r="F675" s="66">
        <f t="shared" si="155"/>
        <v>0.47160850902110657</v>
      </c>
      <c r="G675" s="66">
        <f t="shared" si="155"/>
        <v>0.53052740958135503</v>
      </c>
      <c r="H675" s="66">
        <f t="shared" si="155"/>
        <v>0.44236351813955094</v>
      </c>
      <c r="I675" s="66">
        <f t="shared" si="155"/>
        <v>0.38050917869141604</v>
      </c>
      <c r="J675" s="66">
        <f t="shared" si="155"/>
        <v>0.31052817112992542</v>
      </c>
      <c r="K675" s="66">
        <f t="shared" si="155"/>
        <v>0.28101009473774652</v>
      </c>
      <c r="L675" s="66">
        <f t="shared" si="155"/>
        <v>0.27352698159083511</v>
      </c>
      <c r="M675" s="66">
        <f t="shared" si="155"/>
        <v>0.22973936701798756</v>
      </c>
      <c r="N675" s="67">
        <f t="shared" si="155"/>
        <v>0.21881614028765736</v>
      </c>
      <c r="O675" s="67">
        <f t="shared" si="155"/>
        <v>0.19270814308073334</v>
      </c>
      <c r="P675" s="68"/>
      <c r="Q675" s="69" t="s">
        <v>77</v>
      </c>
    </row>
    <row r="676" spans="1:17" s="3" customFormat="1" x14ac:dyDescent="0.25">
      <c r="B676" s="55"/>
      <c r="C676" s="56"/>
      <c r="D676" s="56">
        <f t="shared" ref="D676:N676" si="156">+C$651+C676</f>
        <v>0.28749999999999998</v>
      </c>
      <c r="E676" s="56">
        <f t="shared" si="156"/>
        <v>0.63749999999999996</v>
      </c>
      <c r="F676" s="56">
        <f t="shared" si="156"/>
        <v>1.1625000000000001</v>
      </c>
      <c r="G676" s="56">
        <f t="shared" si="156"/>
        <v>1.7875000000000001</v>
      </c>
      <c r="H676" s="56">
        <f t="shared" si="156"/>
        <v>2.5875000000000004</v>
      </c>
      <c r="I676" s="56">
        <f t="shared" si="156"/>
        <v>3.3575000000000004</v>
      </c>
      <c r="J676" s="56">
        <f t="shared" si="156"/>
        <v>4.2075000000000005</v>
      </c>
      <c r="K676" s="56">
        <f t="shared" si="156"/>
        <v>5.0575000000000001</v>
      </c>
      <c r="L676" s="56">
        <f t="shared" si="156"/>
        <v>6.0175000000000001</v>
      </c>
      <c r="M676" s="56">
        <f t="shared" si="156"/>
        <v>6.9775</v>
      </c>
      <c r="N676" s="57">
        <f t="shared" si="156"/>
        <v>7.9375</v>
      </c>
      <c r="O676" s="57">
        <f>+N$651+N676</f>
        <v>8.9375</v>
      </c>
      <c r="P676" s="31"/>
      <c r="Q676" s="36" t="s">
        <v>74</v>
      </c>
    </row>
    <row r="677" spans="1:17" s="3" customFormat="1" x14ac:dyDescent="0.25">
      <c r="B677" s="58"/>
      <c r="C677" s="59">
        <f t="shared" ref="C677:O677" si="157">+C$661+C676</f>
        <v>3.7218043475206204</v>
      </c>
      <c r="D677" s="59">
        <f t="shared" si="157"/>
        <v>6.233788596462424</v>
      </c>
      <c r="E677" s="59">
        <f t="shared" si="157"/>
        <v>10.389428210178602</v>
      </c>
      <c r="F677" s="59">
        <f t="shared" si="157"/>
        <v>20.321136810376096</v>
      </c>
      <c r="G677" s="59">
        <f t="shared" si="157"/>
        <v>36.647191822650264</v>
      </c>
      <c r="H677" s="59">
        <f t="shared" si="157"/>
        <v>39.31357331075467</v>
      </c>
      <c r="I677" s="59">
        <f t="shared" si="157"/>
        <v>41.74230876941818</v>
      </c>
      <c r="J677" s="59">
        <f t="shared" si="157"/>
        <v>37.97868237639986</v>
      </c>
      <c r="K677" s="59">
        <f t="shared" si="157"/>
        <v>40.567400794155645</v>
      </c>
      <c r="L677" s="59">
        <f t="shared" si="157"/>
        <v>49.077752372075203</v>
      </c>
      <c r="M677" s="59">
        <f t="shared" si="157"/>
        <v>42.491728077219484</v>
      </c>
      <c r="N677" s="60">
        <f t="shared" si="157"/>
        <v>46.982282454117332</v>
      </c>
      <c r="O677" s="60">
        <f t="shared" si="157"/>
        <v>43.1875</v>
      </c>
      <c r="P677" s="31"/>
      <c r="Q677" s="36" t="s">
        <v>75</v>
      </c>
    </row>
    <row r="678" spans="1:17" s="3" customFormat="1" x14ac:dyDescent="0.25">
      <c r="B678" s="72"/>
      <c r="I678" s="61"/>
      <c r="J678" s="61"/>
      <c r="K678" s="61"/>
      <c r="L678" s="61"/>
      <c r="M678" s="61"/>
      <c r="N678" s="62"/>
      <c r="O678" s="62">
        <f>+O677/C677-1</f>
        <v>10.603914651980702</v>
      </c>
      <c r="P678" s="31"/>
      <c r="Q678" s="63" t="s">
        <v>76</v>
      </c>
    </row>
    <row r="679" spans="1:17" s="70" customFormat="1" x14ac:dyDescent="0.25">
      <c r="A679" s="64"/>
      <c r="B679" s="65"/>
      <c r="C679" s="66"/>
      <c r="D679" s="66">
        <f>RATE(D$348-$C$348,,-$C677,D677)</f>
        <v>0.67493721173581567</v>
      </c>
      <c r="E679" s="66">
        <f t="shared" ref="E679:O679" si="158">RATE(E$348-$C$348,,-$C677,E677)</f>
        <v>0.67077917633199791</v>
      </c>
      <c r="F679" s="66">
        <f t="shared" si="158"/>
        <v>0.76088699887526901</v>
      </c>
      <c r="G679" s="66">
        <f t="shared" si="158"/>
        <v>0.77142100715152306</v>
      </c>
      <c r="H679" s="66">
        <f t="shared" si="158"/>
        <v>0.60235151817150301</v>
      </c>
      <c r="I679" s="66">
        <f t="shared" si="158"/>
        <v>0.49613398416271826</v>
      </c>
      <c r="J679" s="66">
        <f t="shared" si="158"/>
        <v>0.39351720909297339</v>
      </c>
      <c r="K679" s="66">
        <f t="shared" si="158"/>
        <v>0.34796295034312047</v>
      </c>
      <c r="L679" s="66">
        <f t="shared" si="158"/>
        <v>0.33186134368075609</v>
      </c>
      <c r="M679" s="66">
        <f t="shared" si="158"/>
        <v>0.27571918125444922</v>
      </c>
      <c r="N679" s="67">
        <f t="shared" si="158"/>
        <v>0.25923656148251006</v>
      </c>
      <c r="O679" s="67">
        <f t="shared" si="158"/>
        <v>0.22663977730644153</v>
      </c>
      <c r="P679" s="68"/>
      <c r="Q679" s="69" t="s">
        <v>77</v>
      </c>
    </row>
    <row r="680" spans="1:17" s="3" customFormat="1" x14ac:dyDescent="0.25">
      <c r="B680" s="55"/>
      <c r="C680" s="56"/>
      <c r="D680" s="56"/>
      <c r="E680" s="56">
        <f t="shared" ref="E680:N680" si="159">+D$651+D680</f>
        <v>0.35</v>
      </c>
      <c r="F680" s="56">
        <f t="shared" si="159"/>
        <v>0.875</v>
      </c>
      <c r="G680" s="56">
        <f t="shared" si="159"/>
        <v>1.5</v>
      </c>
      <c r="H680" s="56">
        <f t="shared" si="159"/>
        <v>2.2999999999999998</v>
      </c>
      <c r="I680" s="56">
        <f t="shared" si="159"/>
        <v>3.07</v>
      </c>
      <c r="J680" s="56">
        <f t="shared" si="159"/>
        <v>3.92</v>
      </c>
      <c r="K680" s="56">
        <f t="shared" si="159"/>
        <v>4.7699999999999996</v>
      </c>
      <c r="L680" s="56">
        <f t="shared" si="159"/>
        <v>5.7299999999999995</v>
      </c>
      <c r="M680" s="56">
        <f t="shared" si="159"/>
        <v>6.6899999999999995</v>
      </c>
      <c r="N680" s="57">
        <f t="shared" si="159"/>
        <v>7.6499999999999995</v>
      </c>
      <c r="O680" s="57">
        <f>+N$651+N680</f>
        <v>8.6499999999999986</v>
      </c>
      <c r="P680" s="31"/>
      <c r="Q680" s="36" t="s">
        <v>74</v>
      </c>
    </row>
    <row r="681" spans="1:17" s="3" customFormat="1" x14ac:dyDescent="0.25">
      <c r="B681" s="58"/>
      <c r="C681" s="59"/>
      <c r="D681" s="59">
        <f t="shared" ref="D681:O681" si="160">+D$661+D680</f>
        <v>5.9462885964624244</v>
      </c>
      <c r="E681" s="59">
        <f t="shared" si="160"/>
        <v>10.101928210178603</v>
      </c>
      <c r="F681" s="59">
        <f t="shared" si="160"/>
        <v>20.033636810376095</v>
      </c>
      <c r="G681" s="59">
        <f t="shared" si="160"/>
        <v>36.359691822650262</v>
      </c>
      <c r="H681" s="59">
        <f t="shared" si="160"/>
        <v>39.026073310754668</v>
      </c>
      <c r="I681" s="59">
        <f t="shared" si="160"/>
        <v>41.454808769418179</v>
      </c>
      <c r="J681" s="59">
        <f t="shared" si="160"/>
        <v>37.691182376399858</v>
      </c>
      <c r="K681" s="59">
        <f t="shared" si="160"/>
        <v>40.279900794155651</v>
      </c>
      <c r="L681" s="59">
        <f t="shared" si="160"/>
        <v>48.790252372075201</v>
      </c>
      <c r="M681" s="59">
        <f t="shared" si="160"/>
        <v>42.204228077219483</v>
      </c>
      <c r="N681" s="60">
        <f t="shared" si="160"/>
        <v>46.69478245411733</v>
      </c>
      <c r="O681" s="60">
        <f t="shared" si="160"/>
        <v>42.9</v>
      </c>
      <c r="P681" s="31"/>
      <c r="Q681" s="36" t="s">
        <v>75</v>
      </c>
    </row>
    <row r="682" spans="1:17" s="3" customFormat="1" x14ac:dyDescent="0.25">
      <c r="B682" s="72"/>
      <c r="I682" s="61"/>
      <c r="J682" s="61"/>
      <c r="K682" s="61"/>
      <c r="L682" s="61"/>
      <c r="M682" s="61"/>
      <c r="N682" s="62"/>
      <c r="O682" s="62">
        <f>+O681/D681-1</f>
        <v>6.2145842409199812</v>
      </c>
      <c r="P682" s="31"/>
      <c r="Q682" s="63" t="s">
        <v>76</v>
      </c>
    </row>
    <row r="683" spans="1:17" s="70" customFormat="1" x14ac:dyDescent="0.25">
      <c r="A683" s="64"/>
      <c r="B683" s="65"/>
      <c r="C683" s="66"/>
      <c r="D683" s="66"/>
      <c r="E683" s="66">
        <f>RATE(E$348-$D$348,,-$D681,E681)</f>
        <v>0.69886275216922</v>
      </c>
      <c r="F683" s="66">
        <f t="shared" ref="F683:O683" si="161">RATE(F$348-$D$348,,-$D681,F681)</f>
        <v>0.83551064025703936</v>
      </c>
      <c r="G683" s="66">
        <f t="shared" si="161"/>
        <v>0.82862535290377315</v>
      </c>
      <c r="H683" s="66">
        <f t="shared" si="161"/>
        <v>0.60057938190098403</v>
      </c>
      <c r="I683" s="66">
        <f t="shared" si="161"/>
        <v>0.47457133290094167</v>
      </c>
      <c r="J683" s="66">
        <f t="shared" si="161"/>
        <v>0.36039688771154516</v>
      </c>
      <c r="K683" s="66">
        <f t="shared" si="161"/>
        <v>0.31429172252066795</v>
      </c>
      <c r="L683" s="66">
        <f t="shared" si="161"/>
        <v>0.30095083785551424</v>
      </c>
      <c r="M683" s="66">
        <f t="shared" si="161"/>
        <v>0.24327664455272607</v>
      </c>
      <c r="N683" s="67">
        <f t="shared" si="161"/>
        <v>0.2288595171324804</v>
      </c>
      <c r="O683" s="67">
        <f t="shared" si="161"/>
        <v>0.19679346719741117</v>
      </c>
      <c r="P683" s="68"/>
      <c r="Q683" s="69" t="s">
        <v>77</v>
      </c>
    </row>
    <row r="684" spans="1:17" s="3" customFormat="1" x14ac:dyDescent="0.25">
      <c r="B684" s="55"/>
      <c r="C684" s="56"/>
      <c r="D684" s="56"/>
      <c r="E684" s="56"/>
      <c r="F684" s="56">
        <f t="shared" ref="F684:N684" si="162">+E$651+E684</f>
        <v>0.52500000000000002</v>
      </c>
      <c r="G684" s="56">
        <f t="shared" si="162"/>
        <v>1.1500000000000001</v>
      </c>
      <c r="H684" s="56">
        <f t="shared" si="162"/>
        <v>1.9500000000000002</v>
      </c>
      <c r="I684" s="56">
        <f t="shared" si="162"/>
        <v>2.72</v>
      </c>
      <c r="J684" s="56">
        <f t="shared" si="162"/>
        <v>3.5700000000000003</v>
      </c>
      <c r="K684" s="56">
        <f t="shared" si="162"/>
        <v>4.42</v>
      </c>
      <c r="L684" s="56">
        <f t="shared" si="162"/>
        <v>5.38</v>
      </c>
      <c r="M684" s="56">
        <f t="shared" si="162"/>
        <v>6.34</v>
      </c>
      <c r="N684" s="57">
        <f t="shared" si="162"/>
        <v>7.3</v>
      </c>
      <c r="O684" s="57">
        <f>+N$651+N684</f>
        <v>8.3000000000000007</v>
      </c>
      <c r="P684" s="31"/>
      <c r="Q684" s="36" t="s">
        <v>74</v>
      </c>
    </row>
    <row r="685" spans="1:17" s="3" customFormat="1" x14ac:dyDescent="0.25">
      <c r="B685" s="58"/>
      <c r="C685" s="59"/>
      <c r="D685" s="59"/>
      <c r="E685" s="59">
        <f t="shared" ref="E685:O685" si="163">+E$661+E684</f>
        <v>9.7519282101786029</v>
      </c>
      <c r="F685" s="59">
        <f t="shared" si="163"/>
        <v>19.683636810376093</v>
      </c>
      <c r="G685" s="59">
        <f t="shared" si="163"/>
        <v>36.009691822650261</v>
      </c>
      <c r="H685" s="59">
        <f t="shared" si="163"/>
        <v>38.676073310754674</v>
      </c>
      <c r="I685" s="59">
        <f t="shared" si="163"/>
        <v>41.104808769418177</v>
      </c>
      <c r="J685" s="59">
        <f t="shared" si="163"/>
        <v>37.341182376399857</v>
      </c>
      <c r="K685" s="59">
        <f t="shared" si="163"/>
        <v>39.92990079415565</v>
      </c>
      <c r="L685" s="59">
        <f t="shared" si="163"/>
        <v>48.440252372075207</v>
      </c>
      <c r="M685" s="59">
        <f t="shared" si="163"/>
        <v>41.854228077219489</v>
      </c>
      <c r="N685" s="60">
        <f t="shared" si="163"/>
        <v>46.344782454117329</v>
      </c>
      <c r="O685" s="60">
        <f t="shared" si="163"/>
        <v>42.55</v>
      </c>
      <c r="P685" s="31"/>
      <c r="Q685" s="36" t="s">
        <v>75</v>
      </c>
    </row>
    <row r="686" spans="1:17" s="3" customFormat="1" x14ac:dyDescent="0.25">
      <c r="B686" s="72"/>
      <c r="I686" s="61"/>
      <c r="J686" s="61"/>
      <c r="K686" s="61"/>
      <c r="L686" s="61"/>
      <c r="M686" s="61"/>
      <c r="N686" s="62"/>
      <c r="O686" s="62">
        <f>+O685/E685-1</f>
        <v>3.3632396673704301</v>
      </c>
      <c r="P686" s="31"/>
      <c r="Q686" s="63" t="s">
        <v>76</v>
      </c>
    </row>
    <row r="687" spans="1:17" s="70" customFormat="1" x14ac:dyDescent="0.25">
      <c r="A687" s="64"/>
      <c r="B687" s="65"/>
      <c r="C687" s="66"/>
      <c r="D687" s="66"/>
      <c r="E687" s="66"/>
      <c r="F687" s="66">
        <f>RATE(F$348-$E$348,,-$E685,F685)</f>
        <v>1.0184353684875613</v>
      </c>
      <c r="G687" s="66">
        <f t="shared" ref="G687:O687" si="164">RATE(G$348-$E$348,,-$E685,G685)</f>
        <v>0.92160647986613209</v>
      </c>
      <c r="H687" s="66">
        <f t="shared" si="164"/>
        <v>0.58288960270155932</v>
      </c>
      <c r="I687" s="66">
        <f t="shared" si="164"/>
        <v>0.43284936033977722</v>
      </c>
      <c r="J687" s="66">
        <f t="shared" si="164"/>
        <v>0.30803544910523289</v>
      </c>
      <c r="K687" s="66">
        <f t="shared" si="164"/>
        <v>0.2648371781821629</v>
      </c>
      <c r="L687" s="66">
        <f t="shared" si="164"/>
        <v>0.25731798773491016</v>
      </c>
      <c r="M687" s="66">
        <f t="shared" si="164"/>
        <v>0.19972333232889894</v>
      </c>
      <c r="N687" s="67">
        <f t="shared" si="164"/>
        <v>0.18908324972975712</v>
      </c>
      <c r="O687" s="67">
        <f t="shared" si="164"/>
        <v>0.15872641335497781</v>
      </c>
      <c r="P687" s="68"/>
      <c r="Q687" s="69" t="s">
        <v>77</v>
      </c>
    </row>
    <row r="688" spans="1:17" s="3" customFormat="1" x14ac:dyDescent="0.25">
      <c r="B688" s="55"/>
      <c r="C688" s="56"/>
      <c r="D688" s="56"/>
      <c r="E688" s="56"/>
      <c r="F688" s="56"/>
      <c r="G688" s="56">
        <f t="shared" ref="G688:N688" si="165">+F$651+F688</f>
        <v>0.62500000000000011</v>
      </c>
      <c r="H688" s="56">
        <f t="shared" si="165"/>
        <v>1.4250000000000003</v>
      </c>
      <c r="I688" s="56">
        <f t="shared" si="165"/>
        <v>2.1950000000000003</v>
      </c>
      <c r="J688" s="56">
        <f t="shared" si="165"/>
        <v>3.0450000000000004</v>
      </c>
      <c r="K688" s="56">
        <f t="shared" si="165"/>
        <v>3.8950000000000005</v>
      </c>
      <c r="L688" s="56">
        <f t="shared" si="165"/>
        <v>4.8550000000000004</v>
      </c>
      <c r="M688" s="56">
        <f t="shared" si="165"/>
        <v>5.8150000000000004</v>
      </c>
      <c r="N688" s="57">
        <f t="shared" si="165"/>
        <v>6.7750000000000004</v>
      </c>
      <c r="O688" s="57">
        <f>+N$651+N688</f>
        <v>7.7750000000000004</v>
      </c>
      <c r="P688" s="31"/>
      <c r="Q688" s="36" t="s">
        <v>74</v>
      </c>
    </row>
    <row r="689" spans="1:17" s="3" customFormat="1" x14ac:dyDescent="0.25">
      <c r="B689" s="58"/>
      <c r="C689" s="59"/>
      <c r="D689" s="59"/>
      <c r="E689" s="59"/>
      <c r="F689" s="59">
        <f t="shared" ref="F689:O689" si="166">+F$661+F688</f>
        <v>19.158636810376095</v>
      </c>
      <c r="G689" s="59">
        <f t="shared" si="166"/>
        <v>35.484691822650262</v>
      </c>
      <c r="H689" s="59">
        <f t="shared" si="166"/>
        <v>38.151073310754668</v>
      </c>
      <c r="I689" s="59">
        <f t="shared" si="166"/>
        <v>40.579808769418179</v>
      </c>
      <c r="J689" s="59">
        <f t="shared" si="166"/>
        <v>36.816182376399858</v>
      </c>
      <c r="K689" s="59">
        <f t="shared" si="166"/>
        <v>39.404900794155651</v>
      </c>
      <c r="L689" s="59">
        <f t="shared" si="166"/>
        <v>47.915252372075201</v>
      </c>
      <c r="M689" s="59">
        <f t="shared" si="166"/>
        <v>41.329228077219483</v>
      </c>
      <c r="N689" s="60">
        <f t="shared" si="166"/>
        <v>45.81978245411733</v>
      </c>
      <c r="O689" s="60">
        <f t="shared" si="166"/>
        <v>42.024999999999999</v>
      </c>
      <c r="P689" s="31"/>
      <c r="Q689" s="36" t="s">
        <v>75</v>
      </c>
    </row>
    <row r="690" spans="1:17" s="3" customFormat="1" x14ac:dyDescent="0.25">
      <c r="B690" s="72"/>
      <c r="I690" s="61"/>
      <c r="J690" s="61"/>
      <c r="K690" s="61"/>
      <c r="L690" s="61"/>
      <c r="M690" s="61"/>
      <c r="N690" s="62"/>
      <c r="O690" s="62">
        <f>+O689/F689-1</f>
        <v>1.1935276719291297</v>
      </c>
      <c r="P690" s="31"/>
      <c r="Q690" s="63" t="s">
        <v>76</v>
      </c>
    </row>
    <row r="691" spans="1:17" s="70" customFormat="1" x14ac:dyDescent="0.25">
      <c r="A691" s="64"/>
      <c r="B691" s="65"/>
      <c r="C691" s="66"/>
      <c r="D691" s="66"/>
      <c r="E691" s="66"/>
      <c r="F691" s="66"/>
      <c r="G691" s="66">
        <f>RATE(G$348-$F$348,,-$F689,G689)</f>
        <v>0.85215118245950394</v>
      </c>
      <c r="H691" s="66">
        <f t="shared" ref="H691:O691" si="167">RATE(H$348-$F$348,,-$F689,H689)</f>
        <v>0.41114316960204611</v>
      </c>
      <c r="I691" s="66">
        <f t="shared" si="167"/>
        <v>0.2842467159752865</v>
      </c>
      <c r="J691" s="66">
        <f t="shared" si="167"/>
        <v>0.1773851042861512</v>
      </c>
      <c r="K691" s="66">
        <f t="shared" si="167"/>
        <v>0.15514666012494097</v>
      </c>
      <c r="L691" s="66">
        <f t="shared" si="167"/>
        <v>0.16506868468252067</v>
      </c>
      <c r="M691" s="66">
        <f t="shared" si="167"/>
        <v>0.11608932842143757</v>
      </c>
      <c r="N691" s="67">
        <f t="shared" si="167"/>
        <v>0.11515709610605038</v>
      </c>
      <c r="O691" s="67">
        <f t="shared" si="167"/>
        <v>9.1201089261539026E-2</v>
      </c>
      <c r="P691" s="68"/>
      <c r="Q691" s="69" t="s">
        <v>77</v>
      </c>
    </row>
    <row r="692" spans="1:17" s="3" customFormat="1" x14ac:dyDescent="0.25">
      <c r="B692" s="55"/>
      <c r="C692" s="56"/>
      <c r="D692" s="56"/>
      <c r="E692" s="56"/>
      <c r="F692" s="56"/>
      <c r="G692" s="56"/>
      <c r="H692" s="56">
        <f t="shared" ref="H692:N692" si="168">+G$651+G692</f>
        <v>0.8</v>
      </c>
      <c r="I692" s="56">
        <f t="shared" si="168"/>
        <v>1.57</v>
      </c>
      <c r="J692" s="56">
        <f t="shared" si="168"/>
        <v>2.42</v>
      </c>
      <c r="K692" s="56">
        <f t="shared" si="168"/>
        <v>3.27</v>
      </c>
      <c r="L692" s="56">
        <f t="shared" si="168"/>
        <v>4.2300000000000004</v>
      </c>
      <c r="M692" s="56">
        <f t="shared" si="168"/>
        <v>5.19</v>
      </c>
      <c r="N692" s="57">
        <f t="shared" si="168"/>
        <v>6.15</v>
      </c>
      <c r="O692" s="57">
        <f>+N$651+N692</f>
        <v>7.15</v>
      </c>
      <c r="P692" s="31"/>
      <c r="Q692" s="36" t="s">
        <v>74</v>
      </c>
    </row>
    <row r="693" spans="1:17" s="3" customFormat="1" x14ac:dyDescent="0.25">
      <c r="B693" s="58"/>
      <c r="C693" s="59"/>
      <c r="D693" s="59"/>
      <c r="E693" s="59"/>
      <c r="F693" s="59"/>
      <c r="G693" s="59">
        <f t="shared" ref="G693:O693" si="169">+G$661+G692</f>
        <v>34.859691822650262</v>
      </c>
      <c r="H693" s="59">
        <f t="shared" si="169"/>
        <v>37.526073310754668</v>
      </c>
      <c r="I693" s="59">
        <f t="shared" si="169"/>
        <v>39.954808769418179</v>
      </c>
      <c r="J693" s="59">
        <f t="shared" si="169"/>
        <v>36.191182376399858</v>
      </c>
      <c r="K693" s="59">
        <f t="shared" si="169"/>
        <v>38.779900794155651</v>
      </c>
      <c r="L693" s="59">
        <f t="shared" si="169"/>
        <v>47.290252372075201</v>
      </c>
      <c r="M693" s="59">
        <f t="shared" si="169"/>
        <v>40.704228077219483</v>
      </c>
      <c r="N693" s="60">
        <f t="shared" si="169"/>
        <v>45.19478245411733</v>
      </c>
      <c r="O693" s="60">
        <f t="shared" si="169"/>
        <v>41.4</v>
      </c>
      <c r="P693" s="31"/>
      <c r="Q693" s="36" t="s">
        <v>75</v>
      </c>
    </row>
    <row r="694" spans="1:17" s="3" customFormat="1" x14ac:dyDescent="0.25">
      <c r="B694" s="72"/>
      <c r="I694" s="61"/>
      <c r="J694" s="61"/>
      <c r="K694" s="61"/>
      <c r="L694" s="61"/>
      <c r="M694" s="61"/>
      <c r="N694" s="62"/>
      <c r="O694" s="62">
        <f>+O693/G693-1</f>
        <v>0.1876180722028109</v>
      </c>
      <c r="P694" s="31"/>
      <c r="Q694" s="63" t="s">
        <v>76</v>
      </c>
    </row>
    <row r="695" spans="1:17" s="70" customFormat="1" x14ac:dyDescent="0.25">
      <c r="A695" s="64"/>
      <c r="B695" s="65"/>
      <c r="C695" s="66"/>
      <c r="D695" s="66"/>
      <c r="E695" s="66"/>
      <c r="F695" s="66"/>
      <c r="G695" s="66"/>
      <c r="H695" s="66">
        <f>RATE(H$348-$G$348,,-$G693,H693)</f>
        <v>7.6488957552169515E-2</v>
      </c>
      <c r="I695" s="66">
        <f t="shared" ref="I695:O695" si="170">RATE(I$348-$G$348,,-$G693,I693)</f>
        <v>7.0588949906115125E-2</v>
      </c>
      <c r="J695" s="66">
        <f t="shared" si="170"/>
        <v>1.2573155355630959E-2</v>
      </c>
      <c r="K695" s="66">
        <f t="shared" si="170"/>
        <v>2.7000813443788709E-2</v>
      </c>
      <c r="L695" s="66">
        <f t="shared" si="170"/>
        <v>6.2893173210948533E-2</v>
      </c>
      <c r="M695" s="66">
        <f t="shared" si="170"/>
        <v>2.6170037832217351E-2</v>
      </c>
      <c r="N695" s="67">
        <f t="shared" si="170"/>
        <v>3.7789448957469059E-2</v>
      </c>
      <c r="O695" s="67">
        <f t="shared" si="170"/>
        <v>2.172636381256424E-2</v>
      </c>
      <c r="P695" s="68"/>
      <c r="Q695" s="69" t="s">
        <v>77</v>
      </c>
    </row>
    <row r="696" spans="1:17" s="3" customFormat="1" x14ac:dyDescent="0.25">
      <c r="B696" s="55"/>
      <c r="C696" s="56"/>
      <c r="D696" s="56"/>
      <c r="E696" s="56"/>
      <c r="F696" s="56"/>
      <c r="G696" s="56"/>
      <c r="H696" s="56"/>
      <c r="I696" s="56">
        <f t="shared" ref="I696:N696" si="171">+H$651+H696</f>
        <v>0.77</v>
      </c>
      <c r="J696" s="56">
        <f t="shared" si="171"/>
        <v>1.62</v>
      </c>
      <c r="K696" s="56">
        <f t="shared" si="171"/>
        <v>2.4700000000000002</v>
      </c>
      <c r="L696" s="56">
        <f t="shared" si="171"/>
        <v>3.43</v>
      </c>
      <c r="M696" s="56">
        <f t="shared" si="171"/>
        <v>4.3900000000000006</v>
      </c>
      <c r="N696" s="57">
        <f t="shared" si="171"/>
        <v>5.3500000000000005</v>
      </c>
      <c r="O696" s="57">
        <f>+N$651+N696</f>
        <v>6.3500000000000005</v>
      </c>
      <c r="P696" s="31"/>
      <c r="Q696" s="36" t="s">
        <v>74</v>
      </c>
    </row>
    <row r="697" spans="1:17" s="3" customFormat="1" x14ac:dyDescent="0.25">
      <c r="B697" s="58"/>
      <c r="C697" s="59"/>
      <c r="D697" s="59"/>
      <c r="E697" s="59"/>
      <c r="F697" s="59"/>
      <c r="G697" s="59"/>
      <c r="H697" s="59">
        <f t="shared" ref="H697:O697" si="172">+H$661+H696</f>
        <v>36.726073310754671</v>
      </c>
      <c r="I697" s="59">
        <f t="shared" si="172"/>
        <v>39.154808769418182</v>
      </c>
      <c r="J697" s="59">
        <f t="shared" si="172"/>
        <v>35.391182376399854</v>
      </c>
      <c r="K697" s="59">
        <f t="shared" si="172"/>
        <v>37.979900794155647</v>
      </c>
      <c r="L697" s="59">
        <f t="shared" si="172"/>
        <v>46.490252372075204</v>
      </c>
      <c r="M697" s="59">
        <f t="shared" si="172"/>
        <v>39.904228077219486</v>
      </c>
      <c r="N697" s="60">
        <f t="shared" si="172"/>
        <v>44.394782454117333</v>
      </c>
      <c r="O697" s="60">
        <f t="shared" si="172"/>
        <v>40.6</v>
      </c>
      <c r="P697" s="31"/>
      <c r="Q697" s="36" t="s">
        <v>75</v>
      </c>
    </row>
    <row r="698" spans="1:17" s="3" customFormat="1" x14ac:dyDescent="0.25">
      <c r="B698" s="72"/>
      <c r="I698" s="61"/>
      <c r="J698" s="61"/>
      <c r="K698" s="61"/>
      <c r="L698" s="61"/>
      <c r="M698" s="61"/>
      <c r="N698" s="62"/>
      <c r="O698" s="62">
        <f>+O697/H697-1</f>
        <v>0.10548164668916327</v>
      </c>
      <c r="P698" s="31"/>
      <c r="Q698" s="63" t="s">
        <v>76</v>
      </c>
    </row>
    <row r="699" spans="1:17" s="70" customFormat="1" x14ac:dyDescent="0.25">
      <c r="A699" s="64"/>
      <c r="B699" s="65"/>
      <c r="C699" s="66"/>
      <c r="D699" s="66"/>
      <c r="E699" s="66"/>
      <c r="F699" s="66"/>
      <c r="G699" s="66"/>
      <c r="H699" s="66"/>
      <c r="I699" s="66">
        <f t="shared" ref="I699:O699" si="173">RATE(I$348-$H$348,,-$H697,I697)</f>
        <v>6.6131095424031935E-2</v>
      </c>
      <c r="J699" s="66">
        <f t="shared" si="173"/>
        <v>-1.8341824919217851E-2</v>
      </c>
      <c r="K699" s="66">
        <f t="shared" si="173"/>
        <v>1.1252891472981065E-2</v>
      </c>
      <c r="L699" s="66">
        <f t="shared" si="173"/>
        <v>6.0710460368811718E-2</v>
      </c>
      <c r="M699" s="66">
        <f t="shared" si="173"/>
        <v>1.673759752616142E-2</v>
      </c>
      <c r="N699" s="67">
        <f t="shared" si="173"/>
        <v>3.2110602035221404E-2</v>
      </c>
      <c r="O699" s="67">
        <f t="shared" si="173"/>
        <v>1.4428981307964859E-2</v>
      </c>
      <c r="P699" s="68"/>
      <c r="Q699" s="69" t="s">
        <v>77</v>
      </c>
    </row>
    <row r="700" spans="1:17" s="3" customFormat="1" x14ac:dyDescent="0.25">
      <c r="B700" s="55"/>
      <c r="C700" s="56"/>
      <c r="D700" s="56"/>
      <c r="E700" s="56"/>
      <c r="F700" s="56"/>
      <c r="G700" s="56"/>
      <c r="H700" s="56"/>
      <c r="I700" s="56"/>
      <c r="J700" s="56">
        <f t="shared" ref="J700:N700" si="174">+I$651+I700</f>
        <v>0.85000000000000009</v>
      </c>
      <c r="K700" s="56">
        <f t="shared" si="174"/>
        <v>1.7000000000000002</v>
      </c>
      <c r="L700" s="56">
        <f t="shared" si="174"/>
        <v>2.66</v>
      </c>
      <c r="M700" s="56">
        <f t="shared" si="174"/>
        <v>3.62</v>
      </c>
      <c r="N700" s="57">
        <f t="shared" si="174"/>
        <v>4.58</v>
      </c>
      <c r="O700" s="57">
        <f>+N$651+N700</f>
        <v>5.58</v>
      </c>
      <c r="P700" s="31"/>
      <c r="Q700" s="36" t="s">
        <v>74</v>
      </c>
    </row>
    <row r="701" spans="1:17" s="3" customFormat="1" x14ac:dyDescent="0.25">
      <c r="B701" s="58"/>
      <c r="C701" s="59"/>
      <c r="D701" s="59"/>
      <c r="E701" s="59"/>
      <c r="F701" s="59"/>
      <c r="G701" s="59"/>
      <c r="H701" s="59"/>
      <c r="I701" s="59">
        <f t="shared" ref="I701:O701" si="175">+I$661+I700</f>
        <v>38.384808769418179</v>
      </c>
      <c r="J701" s="59">
        <f t="shared" si="175"/>
        <v>34.621182376399858</v>
      </c>
      <c r="K701" s="59">
        <f t="shared" si="175"/>
        <v>37.209900794155651</v>
      </c>
      <c r="L701" s="59">
        <f t="shared" si="175"/>
        <v>45.720252372075208</v>
      </c>
      <c r="M701" s="59">
        <f t="shared" si="175"/>
        <v>39.134228077219483</v>
      </c>
      <c r="N701" s="60">
        <f t="shared" si="175"/>
        <v>43.62478245411733</v>
      </c>
      <c r="O701" s="60">
        <f t="shared" si="175"/>
        <v>39.83</v>
      </c>
      <c r="P701" s="31"/>
      <c r="Q701" s="36" t="s">
        <v>75</v>
      </c>
    </row>
    <row r="702" spans="1:17" s="3" customFormat="1" x14ac:dyDescent="0.25">
      <c r="B702" s="72"/>
      <c r="I702" s="61"/>
      <c r="J702" s="61"/>
      <c r="K702" s="61"/>
      <c r="L702" s="61"/>
      <c r="M702" s="61"/>
      <c r="N702" s="62"/>
      <c r="O702" s="62">
        <f>+O701/I701-1</f>
        <v>3.7650082856039324E-2</v>
      </c>
      <c r="P702" s="31"/>
      <c r="Q702" s="63" t="s">
        <v>76</v>
      </c>
    </row>
    <row r="703" spans="1:17" s="70" customFormat="1" x14ac:dyDescent="0.25">
      <c r="A703" s="64"/>
      <c r="B703" s="65"/>
      <c r="C703" s="66"/>
      <c r="D703" s="66"/>
      <c r="E703" s="66"/>
      <c r="F703" s="66"/>
      <c r="G703" s="66"/>
      <c r="H703" s="66"/>
      <c r="I703" s="66"/>
      <c r="J703" s="66">
        <f t="shared" ref="J703:O703" si="176">RATE(J$348-$I$348,,-$I701,J701)</f>
        <v>-9.804989300915469E-2</v>
      </c>
      <c r="K703" s="66">
        <f t="shared" si="176"/>
        <v>-1.5423274090777225E-2</v>
      </c>
      <c r="L703" s="66">
        <f t="shared" si="176"/>
        <v>6.0025743522635545E-2</v>
      </c>
      <c r="M703" s="66">
        <f t="shared" si="176"/>
        <v>4.8456287960824112E-3</v>
      </c>
      <c r="N703" s="67">
        <f t="shared" si="176"/>
        <v>2.5923029021875377E-2</v>
      </c>
      <c r="O703" s="67">
        <f t="shared" si="176"/>
        <v>6.1787805364721029E-3</v>
      </c>
      <c r="P703" s="68"/>
      <c r="Q703" s="69" t="s">
        <v>77</v>
      </c>
    </row>
    <row r="704" spans="1:17" s="3" customFormat="1" x14ac:dyDescent="0.25">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x14ac:dyDescent="0.25">
      <c r="B705" s="58"/>
      <c r="C705" s="59"/>
      <c r="D705" s="59"/>
      <c r="E705" s="59"/>
      <c r="F705" s="59"/>
      <c r="G705" s="59"/>
      <c r="H705" s="59"/>
      <c r="I705" s="59"/>
      <c r="J705" s="59">
        <f t="shared" ref="J705:O705" si="177">+J$661+J704</f>
        <v>33.771182376399857</v>
      </c>
      <c r="K705" s="59">
        <f t="shared" si="177"/>
        <v>36.359900794155649</v>
      </c>
      <c r="L705" s="59">
        <f t="shared" si="177"/>
        <v>44.870252372075207</v>
      </c>
      <c r="M705" s="59">
        <f t="shared" si="177"/>
        <v>38.284228077219488</v>
      </c>
      <c r="N705" s="60">
        <f t="shared" si="177"/>
        <v>42.774782454117329</v>
      </c>
      <c r="O705" s="60">
        <f t="shared" si="177"/>
        <v>38.980000000000004</v>
      </c>
      <c r="P705" s="31"/>
      <c r="Q705" s="36" t="s">
        <v>75</v>
      </c>
    </row>
    <row r="706" spans="1:17" s="3" customFormat="1" x14ac:dyDescent="0.25">
      <c r="B706" s="72"/>
      <c r="I706" s="61"/>
      <c r="J706" s="61"/>
      <c r="K706" s="61"/>
      <c r="L706" s="61"/>
      <c r="M706" s="61"/>
      <c r="N706" s="62"/>
      <c r="O706" s="62">
        <f>+O705/J705-1</f>
        <v>0.15423853288714584</v>
      </c>
      <c r="P706" s="31"/>
      <c r="Q706" s="63" t="s">
        <v>76</v>
      </c>
    </row>
    <row r="707" spans="1:17" s="70" customFormat="1" x14ac:dyDescent="0.25">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2.910363856977664E-2</v>
      </c>
      <c r="P707" s="68"/>
      <c r="Q707" s="69" t="s">
        <v>77</v>
      </c>
    </row>
    <row r="708" spans="1:17" s="3" customFormat="1" x14ac:dyDescent="0.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x14ac:dyDescent="0.25">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38.130000000000003</v>
      </c>
      <c r="P709" s="31"/>
      <c r="Q709" s="36" t="s">
        <v>75</v>
      </c>
    </row>
    <row r="710" spans="1:17" s="3" customFormat="1" x14ac:dyDescent="0.25">
      <c r="B710" s="72"/>
      <c r="I710" s="61"/>
      <c r="J710" s="61"/>
      <c r="K710" s="61"/>
      <c r="L710" s="61"/>
      <c r="M710" s="61"/>
      <c r="N710" s="62"/>
      <c r="O710" s="62">
        <f>+O709/K709-1</f>
        <v>7.3785033110415732E-2</v>
      </c>
      <c r="P710" s="31"/>
      <c r="Q710" s="63" t="s">
        <v>76</v>
      </c>
    </row>
    <row r="711" spans="1:17" s="70" customFormat="1" x14ac:dyDescent="0.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1.795677362202969E-2</v>
      </c>
      <c r="P711" s="68"/>
      <c r="Q711" s="69" t="s">
        <v>77</v>
      </c>
    </row>
    <row r="712" spans="1:17" s="3" customFormat="1" x14ac:dyDescent="0.25">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x14ac:dyDescent="0.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37.17</v>
      </c>
      <c r="P713" s="31"/>
      <c r="Q713" s="36" t="s">
        <v>75</v>
      </c>
    </row>
    <row r="714" spans="1:17" s="3" customFormat="1" x14ac:dyDescent="0.25">
      <c r="B714" s="72"/>
      <c r="I714" s="61"/>
      <c r="J714" s="61"/>
      <c r="K714" s="61"/>
      <c r="L714" s="61"/>
      <c r="M714" s="61"/>
      <c r="N714" s="62"/>
      <c r="O714" s="62">
        <f>+O713/L713-1</f>
        <v>-0.13679093938369624</v>
      </c>
      <c r="P714" s="31"/>
      <c r="Q714" s="63" t="s">
        <v>76</v>
      </c>
    </row>
    <row r="715" spans="1:17" s="70" customFormat="1" x14ac:dyDescent="0.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-4.7850091348606176E-2</v>
      </c>
      <c r="P715" s="68"/>
      <c r="Q715" s="69" t="s">
        <v>77</v>
      </c>
    </row>
    <row r="716" spans="1:17" s="3" customFormat="1" x14ac:dyDescent="0.25">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x14ac:dyDescent="0.25">
      <c r="B717" s="76"/>
      <c r="C717" s="77"/>
      <c r="D717" s="77"/>
      <c r="E717" s="77"/>
      <c r="F717" s="77"/>
      <c r="G717" s="77"/>
      <c r="H717" s="77"/>
      <c r="I717" s="77"/>
      <c r="J717" s="77"/>
      <c r="K717" s="77"/>
      <c r="L717" s="77"/>
      <c r="M717" s="77">
        <f>+M$661+M716</f>
        <v>35.514228077219485</v>
      </c>
      <c r="N717" s="78">
        <f>+N$661+N716</f>
        <v>40.004782454117333</v>
      </c>
      <c r="O717" s="78">
        <f>+O$661+O716</f>
        <v>36.21</v>
      </c>
      <c r="P717" s="31"/>
      <c r="Q717" s="36" t="s">
        <v>75</v>
      </c>
    </row>
    <row r="718" spans="1:17" s="3" customFormat="1" x14ac:dyDescent="0.25">
      <c r="B718" s="72"/>
      <c r="I718" s="61"/>
      <c r="J718" s="61"/>
      <c r="K718" s="61"/>
      <c r="L718" s="61"/>
      <c r="M718" s="61"/>
      <c r="N718" s="62"/>
      <c r="O718" s="62">
        <f>+O717/M717-1</f>
        <v>1.9591357054633995E-2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0.12644381195992546</v>
      </c>
      <c r="O719" s="67">
        <f>RATE(O$348-$M$348,,-$M717,O717)</f>
        <v>9.7481651652722105E-3</v>
      </c>
      <c r="P719" s="68"/>
      <c r="Q719" s="69" t="s">
        <v>77</v>
      </c>
    </row>
    <row r="720" spans="1:17" s="3" customFormat="1" x14ac:dyDescent="0.25">
      <c r="B720" s="73"/>
      <c r="C720" s="74"/>
      <c r="D720" s="74"/>
      <c r="E720" s="74"/>
      <c r="F720" s="74"/>
      <c r="G720" s="74"/>
      <c r="H720" s="74"/>
      <c r="I720" s="74"/>
      <c r="J720" s="74"/>
      <c r="K720" s="74"/>
      <c r="L720" s="74"/>
      <c r="M720" s="74"/>
      <c r="N720" s="75"/>
      <c r="O720" s="75">
        <f>+N$651+N720</f>
        <v>1</v>
      </c>
      <c r="P720" s="31"/>
      <c r="Q720" s="36" t="s">
        <v>74</v>
      </c>
    </row>
    <row r="721" spans="1:17" s="3" customFormat="1" x14ac:dyDescent="0.25">
      <c r="B721" s="76"/>
      <c r="C721" s="77"/>
      <c r="D721" s="77"/>
      <c r="E721" s="77"/>
      <c r="F721" s="77"/>
      <c r="G721" s="77"/>
      <c r="H721" s="77"/>
      <c r="I721" s="77"/>
      <c r="J721" s="77"/>
      <c r="K721" s="77"/>
      <c r="L721" s="77"/>
      <c r="M721" s="77"/>
      <c r="N721" s="78">
        <f>+N$661+N720</f>
        <v>39.044782454117332</v>
      </c>
      <c r="O721" s="78">
        <f>+O$661+O720</f>
        <v>35.25</v>
      </c>
      <c r="P721" s="31"/>
      <c r="Q721" s="36" t="s">
        <v>75</v>
      </c>
    </row>
    <row r="722" spans="1:17" s="3" customFormat="1" x14ac:dyDescent="0.25">
      <c r="B722" s="72"/>
      <c r="I722" s="61"/>
      <c r="J722" s="61"/>
      <c r="K722" s="61"/>
      <c r="L722" s="61"/>
      <c r="M722" s="61"/>
      <c r="N722" s="62"/>
      <c r="O722" s="62">
        <f>+O721/N721-1</f>
        <v>-9.71905134463662E-2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-9.7190513446366214E-2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2" priority="1211" operator="lessThan">
      <formula>0</formula>
    </cfRule>
  </conditionalFormatting>
  <conditionalFormatting sqref="P583">
    <cfRule type="cellIs" dxfId="1191" priority="1206" operator="lessThan">
      <formula>0</formula>
    </cfRule>
  </conditionalFormatting>
  <conditionalFormatting sqref="B348:N348">
    <cfRule type="cellIs" dxfId="1190" priority="1205" operator="lessThan">
      <formula>0</formula>
    </cfRule>
  </conditionalFormatting>
  <conditionalFormatting sqref="P514:P515">
    <cfRule type="cellIs" dxfId="1189" priority="1207" operator="lessThan">
      <formula>0</formula>
    </cfRule>
  </conditionalFormatting>
  <conditionalFormatting sqref="P523 Q529 Q539:Q545">
    <cfRule type="cellIs" dxfId="1188" priority="1208" operator="lessThan">
      <formula>0</formula>
    </cfRule>
  </conditionalFormatting>
  <conditionalFormatting sqref="P531">
    <cfRule type="cellIs" dxfId="1187" priority="1209" operator="lessThan">
      <formula>0</formula>
    </cfRule>
  </conditionalFormatting>
  <conditionalFormatting sqref="P562">
    <cfRule type="cellIs" dxfId="1186" priority="1210" operator="lessThan">
      <formula>0</formula>
    </cfRule>
  </conditionalFormatting>
  <conditionalFormatting sqref="B348:N348">
    <cfRule type="cellIs" dxfId="1185" priority="1204" operator="lessThan">
      <formula>0</formula>
    </cfRule>
  </conditionalFormatting>
  <conditionalFormatting sqref="Q588">
    <cfRule type="cellIs" dxfId="1184" priority="1189" operator="lessThan">
      <formula>0</formula>
    </cfRule>
  </conditionalFormatting>
  <conditionalFormatting sqref="Q499:Q502">
    <cfRule type="cellIs" dxfId="1183" priority="1203" operator="lessThan">
      <formula>0</formula>
    </cfRule>
  </conditionalFormatting>
  <conditionalFormatting sqref="Q503">
    <cfRule type="cellIs" dxfId="1182" priority="1202" operator="lessThan">
      <formula>0</formula>
    </cfRule>
  </conditionalFormatting>
  <conditionalFormatting sqref="Q503">
    <cfRule type="cellIs" dxfId="1181" priority="1201" operator="lessThan">
      <formula>0</formula>
    </cfRule>
  </conditionalFormatting>
  <conditionalFormatting sqref="B514">
    <cfRule type="cellIs" dxfId="1180" priority="1199" operator="lessThan">
      <formula>0</formula>
    </cfRule>
  </conditionalFormatting>
  <conditionalFormatting sqref="B531">
    <cfRule type="cellIs" dxfId="1179" priority="1198" operator="lessThan">
      <formula>0</formula>
    </cfRule>
  </conditionalFormatting>
  <conditionalFormatting sqref="Q520">
    <cfRule type="cellIs" dxfId="1178" priority="1197" operator="lessThan">
      <formula>0</formula>
    </cfRule>
  </conditionalFormatting>
  <conditionalFormatting sqref="Q520">
    <cfRule type="cellIs" dxfId="1177" priority="1196" operator="lessThan">
      <formula>0</formula>
    </cfRule>
  </conditionalFormatting>
  <conditionalFormatting sqref="Q567">
    <cfRule type="cellIs" dxfId="1176" priority="1191" operator="lessThan">
      <formula>0</formula>
    </cfRule>
  </conditionalFormatting>
  <conditionalFormatting sqref="B523 B515">
    <cfRule type="cellIs" dxfId="1175" priority="1200" operator="lessThan">
      <formula>0</formula>
    </cfRule>
  </conditionalFormatting>
  <conditionalFormatting sqref="Q528">
    <cfRule type="cellIs" dxfId="1174" priority="1194" operator="lessThan">
      <formula>0</formula>
    </cfRule>
  </conditionalFormatting>
  <conditionalFormatting sqref="Q536">
    <cfRule type="cellIs" dxfId="1173" priority="1193" operator="lessThan">
      <formula>0</formula>
    </cfRule>
  </conditionalFormatting>
  <conditionalFormatting sqref="Q536">
    <cfRule type="cellIs" dxfId="1172" priority="1192" operator="lessThan">
      <formula>0</formula>
    </cfRule>
  </conditionalFormatting>
  <conditionalFormatting sqref="P539">
    <cfRule type="cellIs" dxfId="1171" priority="1180" operator="lessThan">
      <formula>0</formula>
    </cfRule>
  </conditionalFormatting>
  <conditionalFormatting sqref="Q528">
    <cfRule type="cellIs" dxfId="1170" priority="1195" operator="lessThan">
      <formula>0</formula>
    </cfRule>
  </conditionalFormatting>
  <conditionalFormatting sqref="Q567">
    <cfRule type="cellIs" dxfId="1169" priority="1190" operator="lessThan">
      <formula>0</formula>
    </cfRule>
  </conditionalFormatting>
  <conditionalFormatting sqref="P584:P587">
    <cfRule type="cellIs" dxfId="1168" priority="1182" operator="lessThan">
      <formula>0</formula>
    </cfRule>
  </conditionalFormatting>
  <conditionalFormatting sqref="P563:P566">
    <cfRule type="cellIs" dxfId="1167" priority="1183" operator="lessThan">
      <formula>0</formula>
    </cfRule>
  </conditionalFormatting>
  <conditionalFormatting sqref="Q366">
    <cfRule type="cellIs" dxfId="1166" priority="1141" operator="lessThan">
      <formula>0</formula>
    </cfRule>
  </conditionalFormatting>
  <conditionalFormatting sqref="Q588">
    <cfRule type="cellIs" dxfId="1165" priority="1188" operator="lessThan">
      <formula>0</formula>
    </cfRule>
  </conditionalFormatting>
  <conditionalFormatting sqref="Q544">
    <cfRule type="cellIs" dxfId="1164" priority="1179" operator="lessThan">
      <formula>0</formula>
    </cfRule>
  </conditionalFormatting>
  <conditionalFormatting sqref="J353:N354 K351:N352">
    <cfRule type="cellIs" dxfId="1163" priority="1168" operator="lessThan">
      <formula>0</formula>
    </cfRule>
  </conditionalFormatting>
  <conditionalFormatting sqref="P516:P519">
    <cfRule type="cellIs" dxfId="1162" priority="1187" operator="lessThan">
      <formula>0</formula>
    </cfRule>
  </conditionalFormatting>
  <conditionalFormatting sqref="P524:P527">
    <cfRule type="cellIs" dxfId="1161" priority="1186" operator="lessThan">
      <formula>0</formula>
    </cfRule>
  </conditionalFormatting>
  <conditionalFormatting sqref="P539:P543">
    <cfRule type="cellIs" dxfId="1160" priority="1185" operator="lessThan">
      <formula>0</formula>
    </cfRule>
  </conditionalFormatting>
  <conditionalFormatting sqref="P532:P535">
    <cfRule type="cellIs" dxfId="1159" priority="1184" operator="lessThan">
      <formula>0</formula>
    </cfRule>
  </conditionalFormatting>
  <conditionalFormatting sqref="Q544">
    <cfRule type="cellIs" dxfId="1158" priority="1178" operator="lessThan">
      <formula>0</formula>
    </cfRule>
  </conditionalFormatting>
  <conditionalFormatting sqref="Q354">
    <cfRule type="cellIs" dxfId="1157" priority="1161" operator="lessThan">
      <formula>0</formula>
    </cfRule>
  </conditionalFormatting>
  <conditionalFormatting sqref="Q540:Q543 B539">
    <cfRule type="cellIs" dxfId="1156" priority="1181" operator="lessThan">
      <formula>0</formula>
    </cfRule>
  </conditionalFormatting>
  <conditionalFormatting sqref="P555:P558">
    <cfRule type="cellIs" dxfId="1155" priority="1173" operator="lessThan">
      <formula>0</formula>
    </cfRule>
  </conditionalFormatting>
  <conditionalFormatting sqref="Q555:Q558 Q560">
    <cfRule type="cellIs" dxfId="1154" priority="1176" operator="lessThan">
      <formula>0</formula>
    </cfRule>
  </conditionalFormatting>
  <conditionalFormatting sqref="Q559">
    <cfRule type="cellIs" dxfId="1153" priority="1175" operator="lessThan">
      <formula>0</formula>
    </cfRule>
  </conditionalFormatting>
  <conditionalFormatting sqref="Q468:Q472">
    <cfRule type="cellIs" dxfId="1152" priority="1172" operator="lessThan">
      <formula>0</formula>
    </cfRule>
  </conditionalFormatting>
  <conditionalFormatting sqref="Q559">
    <cfRule type="cellIs" dxfId="1151" priority="1174" operator="lessThan">
      <formula>0</formula>
    </cfRule>
  </conditionalFormatting>
  <conditionalFormatting sqref="J351">
    <cfRule type="cellIs" dxfId="1150" priority="1167" operator="lessThan">
      <formula>0</formula>
    </cfRule>
  </conditionalFormatting>
  <conditionalFormatting sqref="P540:P543">
    <cfRule type="cellIs" dxfId="1149" priority="1177" operator="lessThan">
      <formula>0</formula>
    </cfRule>
  </conditionalFormatting>
  <conditionalFormatting sqref="P349:Q350 Q351:Q353">
    <cfRule type="cellIs" dxfId="1148" priority="1171" operator="lessThan">
      <formula>0</formula>
    </cfRule>
  </conditionalFormatting>
  <conditionalFormatting sqref="Q396">
    <cfRule type="cellIs" dxfId="1147" priority="1094" operator="lessThan">
      <formula>0</formula>
    </cfRule>
  </conditionalFormatting>
  <conditionalFormatting sqref="B349">
    <cfRule type="cellIs" dxfId="1146" priority="1166" operator="lessThan">
      <formula>0</formula>
    </cfRule>
  </conditionalFormatting>
  <conditionalFormatting sqref="P393:P395">
    <cfRule type="cellIs" dxfId="1145" priority="1098" operator="lessThan">
      <formula>0</formula>
    </cfRule>
  </conditionalFormatting>
  <conditionalFormatting sqref="Q397">
    <cfRule type="cellIs" dxfId="1144" priority="1096" operator="lessThan">
      <formula>0</formula>
    </cfRule>
  </conditionalFormatting>
  <conditionalFormatting sqref="P349:P350">
    <cfRule type="cellIs" dxfId="1143" priority="1170" operator="lessThan">
      <formula>0</formula>
    </cfRule>
  </conditionalFormatting>
  <conditionalFormatting sqref="P351:P354">
    <cfRule type="cellIs" dxfId="1142" priority="1169" operator="lessThan">
      <formula>0</formula>
    </cfRule>
  </conditionalFormatting>
  <conditionalFormatting sqref="C397:M397">
    <cfRule type="cellIs" dxfId="1141" priority="1093" operator="lessThan">
      <formula>0</formula>
    </cfRule>
  </conditionalFormatting>
  <conditionalFormatting sqref="Q355">
    <cfRule type="cellIs" dxfId="1140" priority="1164" operator="lessThan">
      <formula>0</formula>
    </cfRule>
  </conditionalFormatting>
  <conditionalFormatting sqref="P398:Q398 Q399:Q401">
    <cfRule type="cellIs" dxfId="1139" priority="1092" operator="lessThan">
      <formula>0</formula>
    </cfRule>
  </conditionalFormatting>
  <conditionalFormatting sqref="P399:P401">
    <cfRule type="cellIs" dxfId="1138" priority="1090" operator="lessThan">
      <formula>0</formula>
    </cfRule>
  </conditionalFormatting>
  <conditionalFormatting sqref="H385">
    <cfRule type="cellIs" dxfId="1137" priority="1055" operator="lessThan">
      <formula>0</formula>
    </cfRule>
  </conditionalFormatting>
  <conditionalFormatting sqref="Q402">
    <cfRule type="cellIs" dxfId="1136" priority="1088" operator="lessThan">
      <formula>0</formula>
    </cfRule>
  </conditionalFormatting>
  <conditionalFormatting sqref="B350">
    <cfRule type="cellIs" dxfId="1135" priority="1165" operator="lessThan">
      <formula>0</formula>
    </cfRule>
  </conditionalFormatting>
  <conditionalFormatting sqref="J352">
    <cfRule type="cellIs" dxfId="1134" priority="1162" operator="lessThan">
      <formula>0</formula>
    </cfRule>
  </conditionalFormatting>
  <conditionalFormatting sqref="P355">
    <cfRule type="cellIs" dxfId="1133" priority="1163" operator="lessThan">
      <formula>0</formula>
    </cfRule>
  </conditionalFormatting>
  <conditionalFormatting sqref="P440">
    <cfRule type="cellIs" dxfId="1132" priority="1041" operator="lessThan">
      <formula>0</formula>
    </cfRule>
  </conditionalFormatting>
  <conditionalFormatting sqref="Q354">
    <cfRule type="cellIs" dxfId="1131" priority="1160" operator="lessThan">
      <formula>0</formula>
    </cfRule>
  </conditionalFormatting>
  <conditionalFormatting sqref="P356:Q356 Q357:Q359">
    <cfRule type="cellIs" dxfId="1130" priority="1159" operator="lessThan">
      <formula>0</formula>
    </cfRule>
  </conditionalFormatting>
  <conditionalFormatting sqref="P356">
    <cfRule type="cellIs" dxfId="1129" priority="1158" operator="lessThan">
      <formula>0</formula>
    </cfRule>
  </conditionalFormatting>
  <conditionalFormatting sqref="P357:P360">
    <cfRule type="cellIs" dxfId="1128" priority="1157" operator="lessThan">
      <formula>0</formula>
    </cfRule>
  </conditionalFormatting>
  <conditionalFormatting sqref="B356">
    <cfRule type="cellIs" dxfId="1127" priority="1153" operator="lessThan">
      <formula>0</formula>
    </cfRule>
  </conditionalFormatting>
  <conditionalFormatting sqref="Q361">
    <cfRule type="cellIs" dxfId="1126" priority="1152" operator="lessThan">
      <formula>0</formula>
    </cfRule>
  </conditionalFormatting>
  <conditionalFormatting sqref="Q360">
    <cfRule type="cellIs" dxfId="1125" priority="1150" operator="lessThan">
      <formula>0</formula>
    </cfRule>
  </conditionalFormatting>
  <conditionalFormatting sqref="Q360">
    <cfRule type="cellIs" dxfId="1124" priority="1149" operator="lessThan">
      <formula>0</formula>
    </cfRule>
  </conditionalFormatting>
  <conditionalFormatting sqref="P362:Q362 Q363:Q365">
    <cfRule type="cellIs" dxfId="1123" priority="1148" operator="lessThan">
      <formula>0</formula>
    </cfRule>
  </conditionalFormatting>
  <conditionalFormatting sqref="P362">
    <cfRule type="cellIs" dxfId="1122" priority="1147" operator="lessThan">
      <formula>0</formula>
    </cfRule>
  </conditionalFormatting>
  <conditionalFormatting sqref="J363">
    <cfRule type="cellIs" dxfId="1121" priority="1145" operator="lessThan">
      <formula>0</formula>
    </cfRule>
  </conditionalFormatting>
  <conditionalFormatting sqref="K363:N364 J365:M366">
    <cfRule type="cellIs" dxfId="1120" priority="1146" operator="lessThan">
      <formula>0</formula>
    </cfRule>
  </conditionalFormatting>
  <conditionalFormatting sqref="P368">
    <cfRule type="cellIs" dxfId="1119" priority="1138" operator="lessThan">
      <formula>0</formula>
    </cfRule>
  </conditionalFormatting>
  <conditionalFormatting sqref="Q367">
    <cfRule type="cellIs" dxfId="1118" priority="1143" operator="lessThan">
      <formula>0</formula>
    </cfRule>
  </conditionalFormatting>
  <conditionalFormatting sqref="B362">
    <cfRule type="cellIs" dxfId="1117" priority="1144" operator="lessThan">
      <formula>0</formula>
    </cfRule>
  </conditionalFormatting>
  <conditionalFormatting sqref="P405:P407">
    <cfRule type="cellIs" dxfId="1116" priority="1076" operator="lessThan">
      <formula>0</formula>
    </cfRule>
  </conditionalFormatting>
  <conditionalFormatting sqref="J364">
    <cfRule type="cellIs" dxfId="1115" priority="1142" operator="lessThan">
      <formula>0</formula>
    </cfRule>
  </conditionalFormatting>
  <conditionalFormatting sqref="Q366">
    <cfRule type="cellIs" dxfId="1114" priority="1140" operator="lessThan">
      <formula>0</formula>
    </cfRule>
  </conditionalFormatting>
  <conditionalFormatting sqref="P368:Q368 Q369:Q371">
    <cfRule type="cellIs" dxfId="1113" priority="1139" operator="lessThan">
      <formula>0</formula>
    </cfRule>
  </conditionalFormatting>
  <conditionalFormatting sqref="Q372">
    <cfRule type="cellIs" dxfId="1112" priority="1130" operator="lessThan">
      <formula>0</formula>
    </cfRule>
  </conditionalFormatting>
  <conditionalFormatting sqref="I370 K369:N370 C371:M372">
    <cfRule type="cellIs" dxfId="1111" priority="1137" operator="lessThan">
      <formula>0</formula>
    </cfRule>
  </conditionalFormatting>
  <conditionalFormatting sqref="I369">
    <cfRule type="cellIs" dxfId="1110" priority="1135" operator="lessThan">
      <formula>0</formula>
    </cfRule>
  </conditionalFormatting>
  <conditionalFormatting sqref="C369:J369">
    <cfRule type="cellIs" dxfId="1109" priority="1136" operator="lessThan">
      <formula>0</formula>
    </cfRule>
  </conditionalFormatting>
  <conditionalFormatting sqref="B368">
    <cfRule type="cellIs" dxfId="1108" priority="1134" operator="lessThan">
      <formula>0</formula>
    </cfRule>
  </conditionalFormatting>
  <conditionalFormatting sqref="Q373">
    <cfRule type="cellIs" dxfId="1107" priority="1133" operator="lessThan">
      <formula>0</formula>
    </cfRule>
  </conditionalFormatting>
  <conditionalFormatting sqref="P411:P413">
    <cfRule type="cellIs" dxfId="1106" priority="1069" operator="lessThan">
      <formula>0</formula>
    </cfRule>
  </conditionalFormatting>
  <conditionalFormatting sqref="C370:J370">
    <cfRule type="cellIs" dxfId="1105" priority="1132" operator="lessThan">
      <formula>0</formula>
    </cfRule>
  </conditionalFormatting>
  <conditionalFormatting sqref="Q372">
    <cfRule type="cellIs" dxfId="1104" priority="1131" operator="lessThan">
      <formula>0</formula>
    </cfRule>
  </conditionalFormatting>
  <conditionalFormatting sqref="P374:Q374 Q375:Q377">
    <cfRule type="cellIs" dxfId="1103" priority="1129" operator="lessThan">
      <formula>0</formula>
    </cfRule>
  </conditionalFormatting>
  <conditionalFormatting sqref="P374">
    <cfRule type="cellIs" dxfId="1102" priority="1128" operator="lessThan">
      <formula>0</formula>
    </cfRule>
  </conditionalFormatting>
  <conditionalFormatting sqref="P375:P377">
    <cfRule type="cellIs" dxfId="1101" priority="1127" operator="lessThan">
      <formula>0</formula>
    </cfRule>
  </conditionalFormatting>
  <conditionalFormatting sqref="I376 K375:N376 C377:M378">
    <cfRule type="cellIs" dxfId="1100" priority="1126" operator="lessThan">
      <formula>0</formula>
    </cfRule>
  </conditionalFormatting>
  <conditionalFormatting sqref="I375">
    <cfRule type="cellIs" dxfId="1099" priority="1124" operator="lessThan">
      <formula>0</formula>
    </cfRule>
  </conditionalFormatting>
  <conditionalFormatting sqref="C375:J375">
    <cfRule type="cellIs" dxfId="1098" priority="1125" operator="lessThan">
      <formula>0</formula>
    </cfRule>
  </conditionalFormatting>
  <conditionalFormatting sqref="B374">
    <cfRule type="cellIs" dxfId="1097" priority="1123" operator="lessThan">
      <formula>0</formula>
    </cfRule>
  </conditionalFormatting>
  <conditionalFormatting sqref="Q379">
    <cfRule type="cellIs" dxfId="1096" priority="1122" operator="lessThan">
      <formula>0</formula>
    </cfRule>
  </conditionalFormatting>
  <conditionalFormatting sqref="C376:J376">
    <cfRule type="cellIs" dxfId="1095" priority="1121" operator="lessThan">
      <formula>0</formula>
    </cfRule>
  </conditionalFormatting>
  <conditionalFormatting sqref="Q378">
    <cfRule type="cellIs" dxfId="1094" priority="1120" operator="lessThan">
      <formula>0</formula>
    </cfRule>
  </conditionalFormatting>
  <conditionalFormatting sqref="Q378">
    <cfRule type="cellIs" dxfId="1093" priority="1119" operator="lessThan">
      <formula>0</formula>
    </cfRule>
  </conditionalFormatting>
  <conditionalFormatting sqref="P380:Q380 Q381:Q383">
    <cfRule type="cellIs" dxfId="1092" priority="1118" operator="lessThan">
      <formula>0</formula>
    </cfRule>
  </conditionalFormatting>
  <conditionalFormatting sqref="P380">
    <cfRule type="cellIs" dxfId="1091" priority="1117" operator="lessThan">
      <formula>0</formula>
    </cfRule>
  </conditionalFormatting>
  <conditionalFormatting sqref="P381:P383">
    <cfRule type="cellIs" dxfId="1090" priority="1116" operator="lessThan">
      <formula>0</formula>
    </cfRule>
  </conditionalFormatting>
  <conditionalFormatting sqref="I382 K381:N382 C383:N383 C384:M384">
    <cfRule type="cellIs" dxfId="1089" priority="1115" operator="lessThan">
      <formula>0</formula>
    </cfRule>
  </conditionalFormatting>
  <conditionalFormatting sqref="I381">
    <cfRule type="cellIs" dxfId="1088" priority="1113" operator="lessThan">
      <formula>0</formula>
    </cfRule>
  </conditionalFormatting>
  <conditionalFormatting sqref="C381:J381">
    <cfRule type="cellIs" dxfId="1087" priority="1114" operator="lessThan">
      <formula>0</formula>
    </cfRule>
  </conditionalFormatting>
  <conditionalFormatting sqref="B380">
    <cfRule type="cellIs" dxfId="1086" priority="1112" operator="lessThan">
      <formula>0</formula>
    </cfRule>
  </conditionalFormatting>
  <conditionalFormatting sqref="Q385">
    <cfRule type="cellIs" dxfId="1085" priority="1111" operator="lessThan">
      <formula>0</formula>
    </cfRule>
  </conditionalFormatting>
  <conditionalFormatting sqref="C382:J382">
    <cfRule type="cellIs" dxfId="1084" priority="1110" operator="lessThan">
      <formula>0</formula>
    </cfRule>
  </conditionalFormatting>
  <conditionalFormatting sqref="Q384">
    <cfRule type="cellIs" dxfId="1083" priority="1109" operator="lessThan">
      <formula>0</formula>
    </cfRule>
  </conditionalFormatting>
  <conditionalFormatting sqref="Q384">
    <cfRule type="cellIs" dxfId="1082" priority="1108" operator="lessThan">
      <formula>0</formula>
    </cfRule>
  </conditionalFormatting>
  <conditionalFormatting sqref="P386:Q386 Q387:Q389">
    <cfRule type="cellIs" dxfId="1081" priority="1107" operator="lessThan">
      <formula>0</formula>
    </cfRule>
  </conditionalFormatting>
  <conditionalFormatting sqref="P386">
    <cfRule type="cellIs" dxfId="1080" priority="1106" operator="lessThan">
      <formula>0</formula>
    </cfRule>
  </conditionalFormatting>
  <conditionalFormatting sqref="P387:P389">
    <cfRule type="cellIs" dxfId="1079" priority="1105" operator="lessThan">
      <formula>0</formula>
    </cfRule>
  </conditionalFormatting>
  <conditionalFormatting sqref="B386">
    <cfRule type="cellIs" dxfId="1078" priority="1104" operator="lessThan">
      <formula>0</formula>
    </cfRule>
  </conditionalFormatting>
  <conditionalFormatting sqref="Q391">
    <cfRule type="cellIs" dxfId="1077" priority="1103" operator="lessThan">
      <formula>0</formula>
    </cfRule>
  </conditionalFormatting>
  <conditionalFormatting sqref="Q390">
    <cfRule type="cellIs" dxfId="1076" priority="1102" operator="lessThan">
      <formula>0</formula>
    </cfRule>
  </conditionalFormatting>
  <conditionalFormatting sqref="Q390">
    <cfRule type="cellIs" dxfId="1075" priority="1101" operator="lessThan">
      <formula>0</formula>
    </cfRule>
  </conditionalFormatting>
  <conditionalFormatting sqref="P392:Q392 Q393:Q395">
    <cfRule type="cellIs" dxfId="1074" priority="1100" operator="lessThan">
      <formula>0</formula>
    </cfRule>
  </conditionalFormatting>
  <conditionalFormatting sqref="P392">
    <cfRule type="cellIs" dxfId="1073" priority="1099" operator="lessThan">
      <formula>0</formula>
    </cfRule>
  </conditionalFormatting>
  <conditionalFormatting sqref="H397">
    <cfRule type="cellIs" dxfId="1072" priority="1058" operator="lessThan">
      <formula>0</formula>
    </cfRule>
  </conditionalFormatting>
  <conditionalFormatting sqref="B392">
    <cfRule type="cellIs" dxfId="1071" priority="1097" operator="lessThan">
      <formula>0</formula>
    </cfRule>
  </conditionalFormatting>
  <conditionalFormatting sqref="H378">
    <cfRule type="cellIs" dxfId="1070" priority="1054" operator="lessThan">
      <formula>0</formula>
    </cfRule>
  </conditionalFormatting>
  <conditionalFormatting sqref="Q396">
    <cfRule type="cellIs" dxfId="1069" priority="1095" operator="lessThan">
      <formula>0</formula>
    </cfRule>
  </conditionalFormatting>
  <conditionalFormatting sqref="H361">
    <cfRule type="cellIs" dxfId="1068" priority="1051" operator="lessThan">
      <formula>0</formula>
    </cfRule>
  </conditionalFormatting>
  <conditionalFormatting sqref="P398">
    <cfRule type="cellIs" dxfId="1067" priority="1091" operator="lessThan">
      <formula>0</formula>
    </cfRule>
  </conditionalFormatting>
  <conditionalFormatting sqref="Q438">
    <cfRule type="cellIs" dxfId="1066" priority="1044" operator="lessThan">
      <formula>0</formula>
    </cfRule>
  </conditionalFormatting>
  <conditionalFormatting sqref="H372">
    <cfRule type="cellIs" dxfId="1065" priority="1050" operator="lessThan">
      <formula>0</formula>
    </cfRule>
  </conditionalFormatting>
  <conditionalFormatting sqref="Q402">
    <cfRule type="cellIs" dxfId="1064" priority="1089" operator="lessThan">
      <formula>0</formula>
    </cfRule>
  </conditionalFormatting>
  <conditionalFormatting sqref="P440:Q440 Q441:Q443">
    <cfRule type="cellIs" dxfId="1063" priority="1042" operator="lessThan">
      <formula>0</formula>
    </cfRule>
  </conditionalFormatting>
  <conditionalFormatting sqref="C391:M391">
    <cfRule type="cellIs" dxfId="1062" priority="1087" operator="lessThan">
      <formula>0</formula>
    </cfRule>
  </conditionalFormatting>
  <conditionalFormatting sqref="C385:M385">
    <cfRule type="cellIs" dxfId="1061" priority="1086" operator="lessThan">
      <formula>0</formula>
    </cfRule>
  </conditionalFormatting>
  <conditionalFormatting sqref="C379:M379">
    <cfRule type="cellIs" dxfId="1060" priority="1085" operator="lessThan">
      <formula>0</formula>
    </cfRule>
  </conditionalFormatting>
  <conditionalFormatting sqref="C373:M373">
    <cfRule type="cellIs" dxfId="1059" priority="1084" operator="lessThan">
      <formula>0</formula>
    </cfRule>
  </conditionalFormatting>
  <conditionalFormatting sqref="J367:M367">
    <cfRule type="cellIs" dxfId="1058" priority="1083" operator="lessThan">
      <formula>0</formula>
    </cfRule>
  </conditionalFormatting>
  <conditionalFormatting sqref="C361:M361">
    <cfRule type="cellIs" dxfId="1057" priority="1082" operator="lessThan">
      <formula>0</formula>
    </cfRule>
  </conditionalFormatting>
  <conditionalFormatting sqref="J355:N355">
    <cfRule type="cellIs" dxfId="1056" priority="1081" operator="lessThan">
      <formula>0</formula>
    </cfRule>
  </conditionalFormatting>
  <conditionalFormatting sqref="B398">
    <cfRule type="cellIs" dxfId="1055" priority="1080" operator="lessThan">
      <formula>0</formula>
    </cfRule>
  </conditionalFormatting>
  <conditionalFormatting sqref="B403">
    <cfRule type="cellIs" dxfId="1054" priority="1079" operator="lessThan">
      <formula>0</formula>
    </cfRule>
  </conditionalFormatting>
  <conditionalFormatting sqref="Q408">
    <cfRule type="cellIs" dxfId="1053" priority="1073" operator="lessThan">
      <formula>0</formula>
    </cfRule>
  </conditionalFormatting>
  <conditionalFormatting sqref="Q409">
    <cfRule type="cellIs" dxfId="1052" priority="1075" operator="lessThan">
      <formula>0</formula>
    </cfRule>
  </conditionalFormatting>
  <conditionalFormatting sqref="P404:Q404 Q405:Q407">
    <cfRule type="cellIs" dxfId="1051" priority="1078" operator="lessThan">
      <formula>0</formula>
    </cfRule>
  </conditionalFormatting>
  <conditionalFormatting sqref="P404">
    <cfRule type="cellIs" dxfId="1050" priority="1077" operator="lessThan">
      <formula>0</formula>
    </cfRule>
  </conditionalFormatting>
  <conditionalFormatting sqref="Q408">
    <cfRule type="cellIs" dxfId="1049" priority="1074" operator="lessThan">
      <formula>0</formula>
    </cfRule>
  </conditionalFormatting>
  <conditionalFormatting sqref="B404">
    <cfRule type="cellIs" dxfId="1048" priority="1072" operator="lessThan">
      <formula>0</formula>
    </cfRule>
  </conditionalFormatting>
  <conditionalFormatting sqref="Q414">
    <cfRule type="cellIs" dxfId="1047" priority="1066" operator="lessThan">
      <formula>0</formula>
    </cfRule>
  </conditionalFormatting>
  <conditionalFormatting sqref="Q415">
    <cfRule type="cellIs" dxfId="1046" priority="1068" operator="lessThan">
      <formula>0</formula>
    </cfRule>
  </conditionalFormatting>
  <conditionalFormatting sqref="P410:Q410 Q411:Q413">
    <cfRule type="cellIs" dxfId="1045" priority="1071" operator="lessThan">
      <formula>0</formula>
    </cfRule>
  </conditionalFormatting>
  <conditionalFormatting sqref="P410">
    <cfRule type="cellIs" dxfId="1044" priority="1070" operator="lessThan">
      <formula>0</formula>
    </cfRule>
  </conditionalFormatting>
  <conditionalFormatting sqref="Q414">
    <cfRule type="cellIs" dxfId="1043" priority="1067" operator="lessThan">
      <formula>0</formula>
    </cfRule>
  </conditionalFormatting>
  <conditionalFormatting sqref="B410">
    <cfRule type="cellIs" dxfId="1042" priority="1065" operator="lessThan">
      <formula>0</formula>
    </cfRule>
  </conditionalFormatting>
  <conditionalFormatting sqref="Q432">
    <cfRule type="cellIs" dxfId="1041" priority="1059" operator="lessThan">
      <formula>0</formula>
    </cfRule>
  </conditionalFormatting>
  <conditionalFormatting sqref="P429:P431">
    <cfRule type="cellIs" dxfId="1040" priority="1062" operator="lessThan">
      <formula>0</formula>
    </cfRule>
  </conditionalFormatting>
  <conditionalFormatting sqref="Q433">
    <cfRule type="cellIs" dxfId="1039" priority="1061" operator="lessThan">
      <formula>0</formula>
    </cfRule>
  </conditionalFormatting>
  <conditionalFormatting sqref="P428:Q428 Q429:Q431">
    <cfRule type="cellIs" dxfId="1038" priority="1064" operator="lessThan">
      <formula>0</formula>
    </cfRule>
  </conditionalFormatting>
  <conditionalFormatting sqref="P428">
    <cfRule type="cellIs" dxfId="1037" priority="1063" operator="lessThan">
      <formula>0</formula>
    </cfRule>
  </conditionalFormatting>
  <conditionalFormatting sqref="Q432">
    <cfRule type="cellIs" dxfId="1036" priority="1060" operator="lessThan">
      <formula>0</formula>
    </cfRule>
  </conditionalFormatting>
  <conditionalFormatting sqref="H391">
    <cfRule type="cellIs" dxfId="1035" priority="1057" operator="lessThan">
      <formula>0</formula>
    </cfRule>
  </conditionalFormatting>
  <conditionalFormatting sqref="P435:P437">
    <cfRule type="cellIs" dxfId="1034" priority="1046" operator="lessThan">
      <formula>0</formula>
    </cfRule>
  </conditionalFormatting>
  <conditionalFormatting sqref="Q444">
    <cfRule type="cellIs" dxfId="1033" priority="1038" operator="lessThan">
      <formula>0</formula>
    </cfRule>
  </conditionalFormatting>
  <conditionalFormatting sqref="H384">
    <cfRule type="cellIs" dxfId="1032" priority="1056" operator="lessThan">
      <formula>0</formula>
    </cfRule>
  </conditionalFormatting>
  <conditionalFormatting sqref="H379">
    <cfRule type="cellIs" dxfId="1031" priority="1053" operator="lessThan">
      <formula>0</formula>
    </cfRule>
  </conditionalFormatting>
  <conditionalFormatting sqref="Q438">
    <cfRule type="cellIs" dxfId="1030" priority="1045" operator="lessThan">
      <formula>0</formula>
    </cfRule>
  </conditionalFormatting>
  <conditionalFormatting sqref="H373">
    <cfRule type="cellIs" dxfId="1029" priority="1049" operator="lessThan">
      <formula>0</formula>
    </cfRule>
  </conditionalFormatting>
  <conditionalFormatting sqref="P441:P443">
    <cfRule type="cellIs" dxfId="1028" priority="1040" operator="lessThan">
      <formula>0</formula>
    </cfRule>
  </conditionalFormatting>
  <conditionalFormatting sqref="P434:Q434 Q435:Q437">
    <cfRule type="cellIs" dxfId="1027" priority="1048" operator="lessThan">
      <formula>0</formula>
    </cfRule>
  </conditionalFormatting>
  <conditionalFormatting sqref="P434">
    <cfRule type="cellIs" dxfId="1026" priority="1047" operator="lessThan">
      <formula>0</formula>
    </cfRule>
  </conditionalFormatting>
  <conditionalFormatting sqref="B434">
    <cfRule type="cellIs" dxfId="1025" priority="1043" operator="lessThan">
      <formula>0</formula>
    </cfRule>
  </conditionalFormatting>
  <conditionalFormatting sqref="Q445:Q446">
    <cfRule type="cellIs" dxfId="1024" priority="1034" operator="lessThan">
      <formula>0</formula>
    </cfRule>
  </conditionalFormatting>
  <conditionalFormatting sqref="Q444">
    <cfRule type="cellIs" dxfId="1023" priority="1037" operator="lessThan">
      <formula>0</formula>
    </cfRule>
  </conditionalFormatting>
  <conditionalFormatting sqref="B446">
    <cfRule type="cellIs" dxfId="1022" priority="1033" operator="lessThan">
      <formula>0</formula>
    </cfRule>
  </conditionalFormatting>
  <conditionalFormatting sqref="B440">
    <cfRule type="cellIs" dxfId="1021" priority="1036" operator="lessThan">
      <formula>0</formula>
    </cfRule>
  </conditionalFormatting>
  <conditionalFormatting sqref="P446">
    <cfRule type="cellIs" dxfId="1020" priority="1039" operator="lessThan">
      <formula>0</formula>
    </cfRule>
  </conditionalFormatting>
  <conditionalFormatting sqref="B447">
    <cfRule type="cellIs" dxfId="1019" priority="1032" operator="lessThan">
      <formula>0</formula>
    </cfRule>
  </conditionalFormatting>
  <conditionalFormatting sqref="Q439">
    <cfRule type="cellIs" dxfId="1018" priority="1035" operator="lessThan">
      <formula>0</formula>
    </cfRule>
  </conditionalFormatting>
  <conditionalFormatting sqref="Q448:Q450">
    <cfRule type="cellIs" dxfId="1017" priority="1031" operator="lessThan">
      <formula>0</formula>
    </cfRule>
  </conditionalFormatting>
  <conditionalFormatting sqref="P448:P450">
    <cfRule type="cellIs" dxfId="1016" priority="1030" operator="lessThan">
      <formula>0</formula>
    </cfRule>
  </conditionalFormatting>
  <conditionalFormatting sqref="Q603">
    <cfRule type="cellIs" dxfId="1015" priority="1005" operator="lessThan">
      <formula>0</formula>
    </cfRule>
  </conditionalFormatting>
  <conditionalFormatting sqref="B625">
    <cfRule type="cellIs" dxfId="1014" priority="969" operator="lessThan">
      <formula>0</formula>
    </cfRule>
  </conditionalFormatting>
  <conditionalFormatting sqref="P454:P456">
    <cfRule type="cellIs" dxfId="1013" priority="1026" operator="lessThan">
      <formula>0</formula>
    </cfRule>
  </conditionalFormatting>
  <conditionalFormatting sqref="Q457">
    <cfRule type="cellIs" dxfId="1012" priority="1025" operator="lessThan">
      <formula>0</formula>
    </cfRule>
  </conditionalFormatting>
  <conditionalFormatting sqref="Q597">
    <cfRule type="cellIs" dxfId="1011" priority="1014" operator="lessThan">
      <formula>0</formula>
    </cfRule>
  </conditionalFormatting>
  <conditionalFormatting sqref="Q451">
    <cfRule type="cellIs" dxfId="1010" priority="1029" operator="lessThan">
      <formula>0</formula>
    </cfRule>
  </conditionalFormatting>
  <conditionalFormatting sqref="Q451">
    <cfRule type="cellIs" dxfId="1009" priority="1028" operator="lessThan">
      <formula>0</formula>
    </cfRule>
  </conditionalFormatting>
  <conditionalFormatting sqref="Q457">
    <cfRule type="cellIs" dxfId="1008" priority="1024" operator="lessThan">
      <formula>0</formula>
    </cfRule>
  </conditionalFormatting>
  <conditionalFormatting sqref="J593:N595 J596:M596">
    <cfRule type="cellIs" dxfId="1007" priority="1018" operator="lessThan">
      <formula>0</formula>
    </cfRule>
  </conditionalFormatting>
  <conditionalFormatting sqref="B453">
    <cfRule type="cellIs" dxfId="1006" priority="1022" operator="lessThan">
      <formula>0</formula>
    </cfRule>
  </conditionalFormatting>
  <conditionalFormatting sqref="P599:P602">
    <cfRule type="cellIs" dxfId="1005" priority="1011" operator="lessThan">
      <formula>0</formula>
    </cfRule>
  </conditionalFormatting>
  <conditionalFormatting sqref="Q454:Q456">
    <cfRule type="cellIs" dxfId="1004" priority="1027" operator="lessThan">
      <formula>0</formula>
    </cfRule>
  </conditionalFormatting>
  <conditionalFormatting sqref="Q593:Q595">
    <cfRule type="cellIs" dxfId="1003" priority="1021" operator="lessThan">
      <formula>0</formula>
    </cfRule>
  </conditionalFormatting>
  <conditionalFormatting sqref="Q596">
    <cfRule type="cellIs" dxfId="1002" priority="1016" operator="lessThan">
      <formula>0</formula>
    </cfRule>
  </conditionalFormatting>
  <conditionalFormatting sqref="Q452">
    <cfRule type="cellIs" dxfId="1001" priority="1023" operator="lessThan">
      <formula>0</formula>
    </cfRule>
  </conditionalFormatting>
  <conditionalFormatting sqref="B592">
    <cfRule type="cellIs" dxfId="1000" priority="1013" operator="lessThan">
      <formula>0</formula>
    </cfRule>
  </conditionalFormatting>
  <conditionalFormatting sqref="P593:P595">
    <cfRule type="cellIs" dxfId="999" priority="1020" operator="lessThan">
      <formula>0</formula>
    </cfRule>
  </conditionalFormatting>
  <conditionalFormatting sqref="J594">
    <cfRule type="cellIs" dxfId="998" priority="1017" operator="lessThan">
      <formula>0</formula>
    </cfRule>
  </conditionalFormatting>
  <conditionalFormatting sqref="Q602">
    <cfRule type="cellIs" dxfId="997" priority="1006" operator="lessThan">
      <formula>0</formula>
    </cfRule>
  </conditionalFormatting>
  <conditionalFormatting sqref="J595:N595 K593:N594 J596:M596">
    <cfRule type="cellIs" dxfId="996" priority="1019" operator="lessThan">
      <formula>0</formula>
    </cfRule>
  </conditionalFormatting>
  <conditionalFormatting sqref="Q596">
    <cfRule type="cellIs" dxfId="995" priority="1015" operator="lessThan">
      <formula>0</formula>
    </cfRule>
  </conditionalFormatting>
  <conditionalFormatting sqref="J599:N599 J601:N602 J600:M600">
    <cfRule type="cellIs" dxfId="994" priority="1009" operator="lessThan">
      <formula>0</formula>
    </cfRule>
  </conditionalFormatting>
  <conditionalFormatting sqref="P616:P619">
    <cfRule type="cellIs" dxfId="993" priority="1003" operator="lessThan">
      <formula>0</formula>
    </cfRule>
  </conditionalFormatting>
  <conditionalFormatting sqref="Q602">
    <cfRule type="cellIs" dxfId="992" priority="1007" operator="lessThan">
      <formula>0</formula>
    </cfRule>
  </conditionalFormatting>
  <conditionalFormatting sqref="J600">
    <cfRule type="cellIs" dxfId="991" priority="1008" operator="lessThan">
      <formula>0</formula>
    </cfRule>
  </conditionalFormatting>
  <conditionalFormatting sqref="J601:N602 K599:N599 K600:M600">
    <cfRule type="cellIs" dxfId="990" priority="1010" operator="lessThan">
      <formula>0</formula>
    </cfRule>
  </conditionalFormatting>
  <conditionalFormatting sqref="Q599:Q601">
    <cfRule type="cellIs" dxfId="989" priority="1012" operator="lessThan">
      <formula>0</formula>
    </cfRule>
  </conditionalFormatting>
  <conditionalFormatting sqref="Q629">
    <cfRule type="cellIs" dxfId="988" priority="973" operator="lessThan">
      <formula>0</formula>
    </cfRule>
  </conditionalFormatting>
  <conditionalFormatting sqref="I626">
    <cfRule type="cellIs" dxfId="987" priority="976" operator="lessThan">
      <formula>0</formula>
    </cfRule>
  </conditionalFormatting>
  <conditionalFormatting sqref="C616:N619">
    <cfRule type="cellIs" dxfId="986" priority="1001" operator="lessThan">
      <formula>0</formula>
    </cfRule>
  </conditionalFormatting>
  <conditionalFormatting sqref="Q619">
    <cfRule type="cellIs" dxfId="985" priority="997" operator="lessThan">
      <formula>0</formula>
    </cfRule>
  </conditionalFormatting>
  <conditionalFormatting sqref="I616">
    <cfRule type="cellIs" dxfId="984" priority="1000" operator="lessThan">
      <formula>0</formula>
    </cfRule>
  </conditionalFormatting>
  <conditionalFormatting sqref="H621:H624">
    <cfRule type="cellIs" dxfId="983" priority="983" operator="lessThan">
      <formula>0</formula>
    </cfRule>
  </conditionalFormatting>
  <conditionalFormatting sqref="Q619">
    <cfRule type="cellIs" dxfId="982" priority="998" operator="lessThan">
      <formula>0</formula>
    </cfRule>
  </conditionalFormatting>
  <conditionalFormatting sqref="H616">
    <cfRule type="cellIs" dxfId="981" priority="994" operator="lessThan">
      <formula>0</formula>
    </cfRule>
  </conditionalFormatting>
  <conditionalFormatting sqref="H616:H619">
    <cfRule type="cellIs" dxfId="980" priority="995" operator="lessThan">
      <formula>0</formula>
    </cfRule>
  </conditionalFormatting>
  <conditionalFormatting sqref="C617:J617">
    <cfRule type="cellIs" dxfId="979" priority="999" operator="lessThan">
      <formula>0</formula>
    </cfRule>
  </conditionalFormatting>
  <conditionalFormatting sqref="H617:H619">
    <cfRule type="cellIs" dxfId="978" priority="996" operator="lessThan">
      <formula>0</formula>
    </cfRule>
  </conditionalFormatting>
  <conditionalFormatting sqref="I617 K616:N617 C618:N619">
    <cfRule type="cellIs" dxfId="977" priority="1002" operator="lessThan">
      <formula>0</formula>
    </cfRule>
  </conditionalFormatting>
  <conditionalFormatting sqref="Q616:Q618">
    <cfRule type="cellIs" dxfId="976" priority="1004" operator="lessThan">
      <formula>0</formula>
    </cfRule>
  </conditionalFormatting>
  <conditionalFormatting sqref="B615">
    <cfRule type="cellIs" dxfId="975" priority="993" operator="lessThan">
      <formula>0</formula>
    </cfRule>
  </conditionalFormatting>
  <conditionalFormatting sqref="Q624">
    <cfRule type="cellIs" dxfId="974" priority="985" operator="lessThan">
      <formula>0</formula>
    </cfRule>
  </conditionalFormatting>
  <conditionalFormatting sqref="I621">
    <cfRule type="cellIs" dxfId="973" priority="988" operator="lessThan">
      <formula>0</formula>
    </cfRule>
  </conditionalFormatting>
  <conditionalFormatting sqref="C621:N624">
    <cfRule type="cellIs" dxfId="972" priority="989" operator="lessThan">
      <formula>0</formula>
    </cfRule>
  </conditionalFormatting>
  <conditionalFormatting sqref="Q624">
    <cfRule type="cellIs" dxfId="971" priority="986" operator="lessThan">
      <formula>0</formula>
    </cfRule>
  </conditionalFormatting>
  <conditionalFormatting sqref="H621">
    <cfRule type="cellIs" dxfId="970" priority="982" operator="lessThan">
      <formula>0</formula>
    </cfRule>
  </conditionalFormatting>
  <conditionalFormatting sqref="P621:P624">
    <cfRule type="cellIs" dxfId="969" priority="991" operator="lessThan">
      <formula>0</formula>
    </cfRule>
  </conditionalFormatting>
  <conditionalFormatting sqref="C622:J622">
    <cfRule type="cellIs" dxfId="968" priority="987" operator="lessThan">
      <formula>0</formula>
    </cfRule>
  </conditionalFormatting>
  <conditionalFormatting sqref="H622:H624">
    <cfRule type="cellIs" dxfId="967" priority="984" operator="lessThan">
      <formula>0</formula>
    </cfRule>
  </conditionalFormatting>
  <conditionalFormatting sqref="I622 K621:N622 C623:N624">
    <cfRule type="cellIs" dxfId="966" priority="990" operator="lessThan">
      <formula>0</formula>
    </cfRule>
  </conditionalFormatting>
  <conditionalFormatting sqref="Q621:Q623">
    <cfRule type="cellIs" dxfId="965" priority="992" operator="lessThan">
      <formula>0</formula>
    </cfRule>
  </conditionalFormatting>
  <conditionalFormatting sqref="B620">
    <cfRule type="cellIs" dxfId="964" priority="981" operator="lessThan">
      <formula>0</formula>
    </cfRule>
  </conditionalFormatting>
  <conditionalFormatting sqref="C626:N629">
    <cfRule type="cellIs" dxfId="963" priority="977" operator="lessThan">
      <formula>0</formula>
    </cfRule>
  </conditionalFormatting>
  <conditionalFormatting sqref="Q629">
    <cfRule type="cellIs" dxfId="962" priority="974" operator="lessThan">
      <formula>0</formula>
    </cfRule>
  </conditionalFormatting>
  <conditionalFormatting sqref="H626">
    <cfRule type="cellIs" dxfId="961" priority="970" operator="lessThan">
      <formula>0</formula>
    </cfRule>
  </conditionalFormatting>
  <conditionalFormatting sqref="H626:H629">
    <cfRule type="cellIs" dxfId="960" priority="971" operator="lessThan">
      <formula>0</formula>
    </cfRule>
  </conditionalFormatting>
  <conditionalFormatting sqref="P626:P629">
    <cfRule type="cellIs" dxfId="959" priority="979" operator="lessThan">
      <formula>0</formula>
    </cfRule>
  </conditionalFormatting>
  <conditionalFormatting sqref="C627:J627">
    <cfRule type="cellIs" dxfId="958" priority="975" operator="lessThan">
      <formula>0</formula>
    </cfRule>
  </conditionalFormatting>
  <conditionalFormatting sqref="H627:H629">
    <cfRule type="cellIs" dxfId="957" priority="972" operator="lessThan">
      <formula>0</formula>
    </cfRule>
  </conditionalFormatting>
  <conditionalFormatting sqref="I627 K626:N627 C628:N629">
    <cfRule type="cellIs" dxfId="956" priority="978" operator="lessThan">
      <formula>0</formula>
    </cfRule>
  </conditionalFormatting>
  <conditionalFormatting sqref="Q626:Q628">
    <cfRule type="cellIs" dxfId="955" priority="980" operator="lessThan">
      <formula>0</formula>
    </cfRule>
  </conditionalFormatting>
  <conditionalFormatting sqref="C351:I351">
    <cfRule type="cellIs" dxfId="954" priority="966" operator="lessThan">
      <formula>0</formula>
    </cfRule>
  </conditionalFormatting>
  <conditionalFormatting sqref="C353:I354">
    <cfRule type="cellIs" dxfId="953" priority="967" operator="lessThan">
      <formula>0</formula>
    </cfRule>
  </conditionalFormatting>
  <conditionalFormatting sqref="P506:Q506">
    <cfRule type="cellIs" dxfId="952" priority="950" operator="lessThan">
      <formula>0</formula>
    </cfRule>
  </conditionalFormatting>
  <conditionalFormatting sqref="P499:P502">
    <cfRule type="cellIs" dxfId="951" priority="951" operator="lessThan">
      <formula>0</formula>
    </cfRule>
  </conditionalFormatting>
  <conditionalFormatting sqref="Q611:Q613">
    <cfRule type="cellIs" dxfId="950" priority="913" operator="lessThan">
      <formula>0</formula>
    </cfRule>
  </conditionalFormatting>
  <conditionalFormatting sqref="B498">
    <cfRule type="cellIs" dxfId="949" priority="968" operator="lessThan">
      <formula>0</formula>
    </cfRule>
  </conditionalFormatting>
  <conditionalFormatting sqref="N427">
    <cfRule type="cellIs" dxfId="948" priority="687" operator="lessThan">
      <formula>0</formula>
    </cfRule>
  </conditionalFormatting>
  <conditionalFormatting sqref="C352:I352">
    <cfRule type="cellIs" dxfId="947" priority="965" operator="lessThan">
      <formula>0</formula>
    </cfRule>
  </conditionalFormatting>
  <conditionalFormatting sqref="C355:I355">
    <cfRule type="cellIs" dxfId="946" priority="964" operator="lessThan">
      <formula>0</formula>
    </cfRule>
  </conditionalFormatting>
  <conditionalFormatting sqref="C365:I366">
    <cfRule type="cellIs" dxfId="945" priority="963" operator="lessThan">
      <formula>0</formula>
    </cfRule>
  </conditionalFormatting>
  <conditionalFormatting sqref="C363:I363">
    <cfRule type="cellIs" dxfId="944" priority="962" operator="lessThan">
      <formula>0</formula>
    </cfRule>
  </conditionalFormatting>
  <conditionalFormatting sqref="C364:I364">
    <cfRule type="cellIs" dxfId="943" priority="961" operator="lessThan">
      <formula>0</formula>
    </cfRule>
  </conditionalFormatting>
  <conditionalFormatting sqref="C367:I367">
    <cfRule type="cellIs" dxfId="942" priority="960" operator="lessThan">
      <formula>0</formula>
    </cfRule>
  </conditionalFormatting>
  <conditionalFormatting sqref="C593:I596">
    <cfRule type="cellIs" dxfId="941" priority="958" operator="lessThan">
      <formula>0</formula>
    </cfRule>
  </conditionalFormatting>
  <conditionalFormatting sqref="C594:I594">
    <cfRule type="cellIs" dxfId="940" priority="957" operator="lessThan">
      <formula>0</formula>
    </cfRule>
  </conditionalFormatting>
  <conditionalFormatting sqref="C595:I596">
    <cfRule type="cellIs" dxfId="939" priority="959" operator="lessThan">
      <formula>0</formula>
    </cfRule>
  </conditionalFormatting>
  <conditionalFormatting sqref="Q551">
    <cfRule type="cellIs" dxfId="938" priority="939" operator="lessThan">
      <formula>0</formula>
    </cfRule>
  </conditionalFormatting>
  <conditionalFormatting sqref="Q551">
    <cfRule type="cellIs" dxfId="937" priority="940" operator="lessThan">
      <formula>0</formula>
    </cfRule>
  </conditionalFormatting>
  <conditionalFormatting sqref="C599:I602">
    <cfRule type="cellIs" dxfId="936" priority="955" operator="lessThan">
      <formula>0</formula>
    </cfRule>
  </conditionalFormatting>
  <conditionalFormatting sqref="C600:I600">
    <cfRule type="cellIs" dxfId="935" priority="954" operator="lessThan">
      <formula>0</formula>
    </cfRule>
  </conditionalFormatting>
  <conditionalFormatting sqref="C601:I602">
    <cfRule type="cellIs" dxfId="934" priority="956" operator="lessThan">
      <formula>0</formula>
    </cfRule>
  </conditionalFormatting>
  <conditionalFormatting sqref="C461:C464">
    <cfRule type="cellIs" dxfId="933" priority="953" operator="lessThan">
      <formula>0</formula>
    </cfRule>
  </conditionalFormatting>
  <conditionalFormatting sqref="P468:P471">
    <cfRule type="cellIs" dxfId="932" priority="952" operator="lessThan">
      <formula>0</formula>
    </cfRule>
  </conditionalFormatting>
  <conditionalFormatting sqref="Q507:Q510">
    <cfRule type="cellIs" dxfId="931" priority="949" operator="lessThan">
      <formula>0</formula>
    </cfRule>
  </conditionalFormatting>
  <conditionalFormatting sqref="Q511:Q512">
    <cfRule type="cellIs" dxfId="930" priority="948" operator="lessThan">
      <formula>0</formula>
    </cfRule>
  </conditionalFormatting>
  <conditionalFormatting sqref="Q512">
    <cfRule type="cellIs" dxfId="929" priority="947" operator="lessThan">
      <formula>0</formula>
    </cfRule>
  </conditionalFormatting>
  <conditionalFormatting sqref="Q511">
    <cfRule type="cellIs" dxfId="928" priority="946" operator="lessThan">
      <formula>0</formula>
    </cfRule>
  </conditionalFormatting>
  <conditionalFormatting sqref="P507:P510">
    <cfRule type="cellIs" dxfId="927" priority="945" operator="lessThan">
      <formula>0</formula>
    </cfRule>
  </conditionalFormatting>
  <conditionalFormatting sqref="B506">
    <cfRule type="cellIs" dxfId="926" priority="944" operator="lessThan">
      <formula>0</formula>
    </cfRule>
  </conditionalFormatting>
  <conditionalFormatting sqref="C611:N614">
    <cfRule type="cellIs" dxfId="925" priority="910" operator="lessThan">
      <formula>0</formula>
    </cfRule>
  </conditionalFormatting>
  <conditionalFormatting sqref="Q614">
    <cfRule type="cellIs" dxfId="924" priority="907" operator="lessThan">
      <formula>0</formula>
    </cfRule>
  </conditionalFormatting>
  <conditionalFormatting sqref="P547:P550">
    <cfRule type="cellIs" dxfId="923" priority="938" operator="lessThan">
      <formula>0</formula>
    </cfRule>
  </conditionalFormatting>
  <conditionalFormatting sqref="H611:H614">
    <cfRule type="cellIs" dxfId="922" priority="904" operator="lessThan">
      <formula>0</formula>
    </cfRule>
  </conditionalFormatting>
  <conditionalFormatting sqref="Q504">
    <cfRule type="cellIs" dxfId="921" priority="943" operator="lessThan">
      <formula>0</formula>
    </cfRule>
  </conditionalFormatting>
  <conditionalFormatting sqref="Q547:Q550 Q552 Q554:Q560">
    <cfRule type="cellIs" dxfId="920" priority="942" operator="lessThan">
      <formula>0</formula>
    </cfRule>
  </conditionalFormatting>
  <conditionalFormatting sqref="P546">
    <cfRule type="cellIs" dxfId="919" priority="941" operator="lessThan">
      <formula>0</formula>
    </cfRule>
  </conditionalFormatting>
  <conditionalFormatting sqref="P554:P558">
    <cfRule type="cellIs" dxfId="918" priority="937" operator="lessThan">
      <formula>0</formula>
    </cfRule>
  </conditionalFormatting>
  <conditionalFormatting sqref="Q570:Q573 Q575">
    <cfRule type="cellIs" dxfId="917" priority="935" operator="lessThan">
      <formula>0</formula>
    </cfRule>
  </conditionalFormatting>
  <conditionalFormatting sqref="B546">
    <cfRule type="cellIs" dxfId="916" priority="936" operator="lessThan">
      <formula>0</formula>
    </cfRule>
  </conditionalFormatting>
  <conditionalFormatting sqref="P569">
    <cfRule type="cellIs" dxfId="915" priority="934" operator="lessThan">
      <formula>0</formula>
    </cfRule>
  </conditionalFormatting>
  <conditionalFormatting sqref="Q574">
    <cfRule type="cellIs" dxfId="914" priority="933" operator="lessThan">
      <formula>0</formula>
    </cfRule>
  </conditionalFormatting>
  <conditionalFormatting sqref="Q574">
    <cfRule type="cellIs" dxfId="913" priority="932" operator="lessThan">
      <formula>0</formula>
    </cfRule>
  </conditionalFormatting>
  <conditionalFormatting sqref="P570:P573">
    <cfRule type="cellIs" dxfId="912" priority="931" operator="lessThan">
      <formula>0</formula>
    </cfRule>
  </conditionalFormatting>
  <conditionalFormatting sqref="Q582 Q577:Q580">
    <cfRule type="cellIs" dxfId="911" priority="929" operator="lessThan">
      <formula>0</formula>
    </cfRule>
  </conditionalFormatting>
  <conditionalFormatting sqref="Q581">
    <cfRule type="cellIs" dxfId="910" priority="927" operator="lessThan">
      <formula>0</formula>
    </cfRule>
  </conditionalFormatting>
  <conditionalFormatting sqref="B569">
    <cfRule type="cellIs" dxfId="909" priority="930" operator="lessThan">
      <formula>0</formula>
    </cfRule>
  </conditionalFormatting>
  <conditionalFormatting sqref="P576">
    <cfRule type="cellIs" dxfId="908" priority="928" operator="lessThan">
      <formula>0</formula>
    </cfRule>
  </conditionalFormatting>
  <conditionalFormatting sqref="P577:P580">
    <cfRule type="cellIs" dxfId="907" priority="925" operator="lessThan">
      <formula>0</formula>
    </cfRule>
  </conditionalFormatting>
  <conditionalFormatting sqref="Q581">
    <cfRule type="cellIs" dxfId="906" priority="926" operator="lessThan">
      <formula>0</formula>
    </cfRule>
  </conditionalFormatting>
  <conditionalFormatting sqref="P605:P607 P609">
    <cfRule type="cellIs" dxfId="905" priority="923" operator="lessThan">
      <formula>0</formula>
    </cfRule>
  </conditionalFormatting>
  <conditionalFormatting sqref="Q605:Q607">
    <cfRule type="cellIs" dxfId="904" priority="924" operator="lessThan">
      <formula>0</formula>
    </cfRule>
  </conditionalFormatting>
  <conditionalFormatting sqref="C607:I607">
    <cfRule type="cellIs" dxfId="903" priority="916" operator="lessThan">
      <formula>0</formula>
    </cfRule>
  </conditionalFormatting>
  <conditionalFormatting sqref="C605:I607">
    <cfRule type="cellIs" dxfId="902" priority="915" operator="lessThan">
      <formula>0</formula>
    </cfRule>
  </conditionalFormatting>
  <conditionalFormatting sqref="B604">
    <cfRule type="cellIs" dxfId="901" priority="917" operator="lessThan">
      <formula>0</formula>
    </cfRule>
  </conditionalFormatting>
  <conditionalFormatting sqref="J605:N607">
    <cfRule type="cellIs" dxfId="900" priority="921" operator="lessThan">
      <formula>0</formula>
    </cfRule>
  </conditionalFormatting>
  <conditionalFormatting sqref="P611:P614">
    <cfRule type="cellIs" dxfId="899" priority="912" operator="lessThan">
      <formula>0</formula>
    </cfRule>
  </conditionalFormatting>
  <conditionalFormatting sqref="Q608:Q609">
    <cfRule type="cellIs" dxfId="898" priority="918" operator="lessThan">
      <formula>0</formula>
    </cfRule>
  </conditionalFormatting>
  <conditionalFormatting sqref="C433:M433">
    <cfRule type="cellIs" dxfId="897" priority="685" operator="lessThan">
      <formula>0</formula>
    </cfRule>
  </conditionalFormatting>
  <conditionalFormatting sqref="Q608:Q609">
    <cfRule type="cellIs" dxfId="896" priority="919" operator="lessThan">
      <formula>0</formula>
    </cfRule>
  </conditionalFormatting>
  <conditionalFormatting sqref="J606">
    <cfRule type="cellIs" dxfId="895" priority="920" operator="lessThan">
      <formula>0</formula>
    </cfRule>
  </conditionalFormatting>
  <conditionalFormatting sqref="J607:N607 K605:N606">
    <cfRule type="cellIs" dxfId="894" priority="922" operator="lessThan">
      <formula>0</formula>
    </cfRule>
  </conditionalFormatting>
  <conditionalFormatting sqref="I612 K611:N612 C613:N614">
    <cfRule type="cellIs" dxfId="893" priority="911" operator="lessThan">
      <formula>0</formula>
    </cfRule>
  </conditionalFormatting>
  <conditionalFormatting sqref="N427">
    <cfRule type="cellIs" dxfId="892" priority="688" operator="lessThan">
      <formula>0</formula>
    </cfRule>
  </conditionalFormatting>
  <conditionalFormatting sqref="B429:N429">
    <cfRule type="cellIs" dxfId="891" priority="680" operator="lessThan">
      <formula>0</formula>
    </cfRule>
  </conditionalFormatting>
  <conditionalFormatting sqref="C606:I606">
    <cfRule type="cellIs" dxfId="890" priority="914" operator="lessThan">
      <formula>0</formula>
    </cfRule>
  </conditionalFormatting>
  <conditionalFormatting sqref="B429:N429">
    <cfRule type="cellIs" dxfId="889" priority="681" operator="lessThan">
      <formula>0</formula>
    </cfRule>
  </conditionalFormatting>
  <conditionalFormatting sqref="H433">
    <cfRule type="cellIs" dxfId="888" priority="684" operator="lessThan">
      <formula>0</formula>
    </cfRule>
  </conditionalFormatting>
  <conditionalFormatting sqref="B433">
    <cfRule type="cellIs" dxfId="887" priority="683" operator="lessThan">
      <formula>0</formula>
    </cfRule>
  </conditionalFormatting>
  <conditionalFormatting sqref="B433">
    <cfRule type="cellIs" dxfId="886" priority="682" operator="lessThan">
      <formula>0</formula>
    </cfRule>
  </conditionalFormatting>
  <conditionalFormatting sqref="B429:N429">
    <cfRule type="cellIs" dxfId="885" priority="678" operator="lessThan">
      <formula>0</formula>
    </cfRule>
  </conditionalFormatting>
  <conditionalFormatting sqref="B429:N429">
    <cfRule type="cellIs" dxfId="884" priority="679" operator="lessThan">
      <formula>0</formula>
    </cfRule>
  </conditionalFormatting>
  <conditionalFormatting sqref="B435:N435">
    <cfRule type="cellIs" dxfId="883" priority="665" operator="lessThan">
      <formula>0</formula>
    </cfRule>
  </conditionalFormatting>
  <conditionalFormatting sqref="H611">
    <cfRule type="cellIs" dxfId="882" priority="903" operator="lessThan">
      <formula>0</formula>
    </cfRule>
  </conditionalFormatting>
  <conditionalFormatting sqref="C433:M433">
    <cfRule type="cellIs" dxfId="881" priority="686" operator="lessThan">
      <formula>0</formula>
    </cfRule>
  </conditionalFormatting>
  <conditionalFormatting sqref="H612:H614">
    <cfRule type="cellIs" dxfId="880" priority="905" operator="lessThan">
      <formula>0</formula>
    </cfRule>
  </conditionalFormatting>
  <conditionalFormatting sqref="Q614">
    <cfRule type="cellIs" dxfId="879" priority="906" operator="lessThan">
      <formula>0</formula>
    </cfRule>
  </conditionalFormatting>
  <conditionalFormatting sqref="I611">
    <cfRule type="cellIs" dxfId="878" priority="909" operator="lessThan">
      <formula>0</formula>
    </cfRule>
  </conditionalFormatting>
  <conditionalFormatting sqref="N439">
    <cfRule type="cellIs" dxfId="877" priority="658" operator="lessThan">
      <formula>0</formula>
    </cfRule>
  </conditionalFormatting>
  <conditionalFormatting sqref="C612:J612">
    <cfRule type="cellIs" dxfId="876" priority="908" operator="lessThan">
      <formula>0</formula>
    </cfRule>
  </conditionalFormatting>
  <conditionalFormatting sqref="B610">
    <cfRule type="cellIs" dxfId="875" priority="902" operator="lessThan">
      <formula>0</formula>
    </cfRule>
  </conditionalFormatting>
  <conditionalFormatting sqref="B435:N435">
    <cfRule type="cellIs" dxfId="874" priority="664" operator="lessThan">
      <formula>0</formula>
    </cfRule>
  </conditionalFormatting>
  <conditionalFormatting sqref="C445:M445">
    <cfRule type="cellIs" dxfId="873" priority="655" operator="lessThan">
      <formula>0</formula>
    </cfRule>
  </conditionalFormatting>
  <conditionalFormatting sqref="C445:M445">
    <cfRule type="cellIs" dxfId="872" priority="656" operator="lessThan">
      <formula>0</formula>
    </cfRule>
  </conditionalFormatting>
  <conditionalFormatting sqref="B435:N435">
    <cfRule type="cellIs" dxfId="871" priority="663" operator="lessThan">
      <formula>0</formula>
    </cfRule>
  </conditionalFormatting>
  <conditionalFormatting sqref="N438">
    <cfRule type="cellIs" dxfId="870" priority="659" operator="lessThan">
      <formula>0</formula>
    </cfRule>
  </conditionalFormatting>
  <conditionalFormatting sqref="B435:N435">
    <cfRule type="cellIs" dxfId="869" priority="662" operator="lessThan">
      <formula>0</formula>
    </cfRule>
  </conditionalFormatting>
  <conditionalFormatting sqref="B435:N435">
    <cfRule type="cellIs" dxfId="868" priority="660" operator="lessThan">
      <formula>0</formula>
    </cfRule>
  </conditionalFormatting>
  <conditionalFormatting sqref="B598">
    <cfRule type="cellIs" dxfId="867" priority="901" operator="lessThan">
      <formula>0</formula>
    </cfRule>
  </conditionalFormatting>
  <conditionalFormatting sqref="N439">
    <cfRule type="cellIs" dxfId="866" priority="657" operator="lessThan">
      <formula>0</formula>
    </cfRule>
  </conditionalFormatting>
  <conditionalFormatting sqref="B435:N435">
    <cfRule type="cellIs" dxfId="865" priority="661" operator="lessThan">
      <formula>0</formula>
    </cfRule>
  </conditionalFormatting>
  <conditionalFormatting sqref="B598">
    <cfRule type="cellIs" dxfId="864" priority="900" operator="lessThan">
      <formula>0</formula>
    </cfRule>
  </conditionalFormatting>
  <conditionalFormatting sqref="B641">
    <cfRule type="cellIs" dxfId="863" priority="888" operator="lessThan">
      <formula>0</formula>
    </cfRule>
  </conditionalFormatting>
  <conditionalFormatting sqref="B591">
    <cfRule type="cellIs" dxfId="862" priority="898" operator="lessThan">
      <formula>0</formula>
    </cfRule>
  </conditionalFormatting>
  <conditionalFormatting sqref="B591">
    <cfRule type="cellIs" dxfId="861" priority="899" operator="lessThan">
      <formula>0</formula>
    </cfRule>
  </conditionalFormatting>
  <conditionalFormatting sqref="B609">
    <cfRule type="cellIs" dxfId="860" priority="896" operator="lessThan">
      <formula>0</formula>
    </cfRule>
  </conditionalFormatting>
  <conditionalFormatting sqref="B609">
    <cfRule type="cellIs" dxfId="859"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8" priority="895" operator="lessThan">
      <formula>0</formula>
    </cfRule>
  </conditionalFormatting>
  <conditionalFormatting sqref="B646">
    <cfRule type="cellIs" dxfId="857" priority="892" operator="lessThan">
      <formula>0</formula>
    </cfRule>
  </conditionalFormatting>
  <conditionalFormatting sqref="B631">
    <cfRule type="cellIs" dxfId="856" priority="894" operator="lessThan">
      <formula>0</formula>
    </cfRule>
  </conditionalFormatting>
  <conditionalFormatting sqref="B635">
    <cfRule type="cellIs" dxfId="855" priority="893" operator="lessThan">
      <formula>0</formula>
    </cfRule>
  </conditionalFormatting>
  <conditionalFormatting sqref="B662">
    <cfRule type="cellIs" dxfId="854" priority="891" operator="lessThan">
      <formula>0</formula>
    </cfRule>
  </conditionalFormatting>
  <conditionalFormatting sqref="B671">
    <cfRule type="cellIs" dxfId="853" priority="890" operator="lessThan">
      <formula>0</formula>
    </cfRule>
  </conditionalFormatting>
  <conditionalFormatting sqref="I674:N674 P672:Q675">
    <cfRule type="cellIs" dxfId="852" priority="889" operator="lessThan">
      <formula>0</formula>
    </cfRule>
  </conditionalFormatting>
  <conditionalFormatting sqref="P641">
    <cfRule type="cellIs" dxfId="851" priority="886" operator="lessThan">
      <formula>0</formula>
    </cfRule>
  </conditionalFormatting>
  <conditionalFormatting sqref="P641">
    <cfRule type="cellIs" dxfId="850" priority="887" operator="lessThan">
      <formula>0</formula>
    </cfRule>
  </conditionalFormatting>
  <conditionalFormatting sqref="P422:Q422 Q423:Q425">
    <cfRule type="cellIs" dxfId="849" priority="873" operator="lessThan">
      <formula>0</formula>
    </cfRule>
  </conditionalFormatting>
  <conditionalFormatting sqref="B416">
    <cfRule type="cellIs" dxfId="848" priority="874" operator="lessThan">
      <formula>0</formula>
    </cfRule>
  </conditionalFormatting>
  <conditionalFormatting sqref="P423:P425">
    <cfRule type="cellIs" dxfId="847" priority="871" operator="lessThan">
      <formula>0</formula>
    </cfRule>
  </conditionalFormatting>
  <conditionalFormatting sqref="P422">
    <cfRule type="cellIs" dxfId="846" priority="872" operator="lessThan">
      <formula>0</formula>
    </cfRule>
  </conditionalFormatting>
  <conditionalFormatting sqref="Q426">
    <cfRule type="cellIs" dxfId="845" priority="869" operator="lessThan">
      <formula>0</formula>
    </cfRule>
  </conditionalFormatting>
  <conditionalFormatting sqref="Q427">
    <cfRule type="cellIs" dxfId="844" priority="870" operator="lessThan">
      <formula>0</formula>
    </cfRule>
  </conditionalFormatting>
  <conditionalFormatting sqref="B422">
    <cfRule type="cellIs" dxfId="843" priority="867" operator="lessThan">
      <formula>0</formula>
    </cfRule>
  </conditionalFormatting>
  <conditionalFormatting sqref="Q426">
    <cfRule type="cellIs" dxfId="842" priority="868" operator="lessThan">
      <formula>0</formula>
    </cfRule>
  </conditionalFormatting>
  <conditionalFormatting sqref="B454:N454">
    <cfRule type="cellIs" dxfId="841" priority="618" operator="lessThan">
      <formula>0</formula>
    </cfRule>
  </conditionalFormatting>
  <conditionalFormatting sqref="B454:N454">
    <cfRule type="cellIs" dxfId="840" priority="619" operator="lessThan">
      <formula>0</formula>
    </cfRule>
  </conditionalFormatting>
  <conditionalFormatting sqref="C652:I652">
    <cfRule type="cellIs" dxfId="839" priority="885" operator="lessThan">
      <formula>0</formula>
    </cfRule>
  </conditionalFormatting>
  <conditionalFormatting sqref="C653:I653">
    <cfRule type="cellIs" dxfId="838" priority="884" operator="lessThan">
      <formula>0</formula>
    </cfRule>
  </conditionalFormatting>
  <conditionalFormatting sqref="C658:M658">
    <cfRule type="cellIs" dxfId="837" priority="883" operator="lessThan">
      <formula>0</formula>
    </cfRule>
  </conditionalFormatting>
  <conditionalFormatting sqref="B647:N647">
    <cfRule type="cellIs" dxfId="836" priority="882" operator="lessThan">
      <formula>0</formula>
    </cfRule>
  </conditionalFormatting>
  <conditionalFormatting sqref="P650">
    <cfRule type="cellIs" dxfId="835" priority="881" operator="lessThan">
      <formula>0</formula>
    </cfRule>
  </conditionalFormatting>
  <conditionalFormatting sqref="P417:P419">
    <cfRule type="cellIs" dxfId="834" priority="878" operator="lessThan">
      <formula>0</formula>
    </cfRule>
  </conditionalFormatting>
  <conditionalFormatting sqref="Q420">
    <cfRule type="cellIs" dxfId="833" priority="875" operator="lessThan">
      <formula>0</formula>
    </cfRule>
  </conditionalFormatting>
  <conditionalFormatting sqref="Q421">
    <cfRule type="cellIs" dxfId="832" priority="877" operator="lessThan">
      <formula>0</formula>
    </cfRule>
  </conditionalFormatting>
  <conditionalFormatting sqref="P416:Q416 Q417:Q419">
    <cfRule type="cellIs" dxfId="831" priority="880" operator="lessThan">
      <formula>0</formula>
    </cfRule>
  </conditionalFormatting>
  <conditionalFormatting sqref="P416">
    <cfRule type="cellIs" dxfId="830" priority="879" operator="lessThan">
      <formula>0</formula>
    </cfRule>
  </conditionalFormatting>
  <conditionalFormatting sqref="Q420">
    <cfRule type="cellIs" dxfId="829" priority="876" operator="lessThan">
      <formula>0</formula>
    </cfRule>
  </conditionalFormatting>
  <conditionalFormatting sqref="B454:N454">
    <cfRule type="cellIs" dxfId="828" priority="617" operator="lessThan">
      <formula>0</formula>
    </cfRule>
  </conditionalFormatting>
  <conditionalFormatting sqref="B454:N454">
    <cfRule type="cellIs" dxfId="827" priority="616" operator="lessThan">
      <formula>0</formula>
    </cfRule>
  </conditionalFormatting>
  <conditionalFormatting sqref="B454:N454">
    <cfRule type="cellIs" dxfId="826" priority="615" operator="lessThan">
      <formula>0</formula>
    </cfRule>
  </conditionalFormatting>
  <conditionalFormatting sqref="B454:N454">
    <cfRule type="cellIs" dxfId="825" priority="613" operator="lessThan">
      <formula>0</formula>
    </cfRule>
  </conditionalFormatting>
  <conditionalFormatting sqref="B454:N454">
    <cfRule type="cellIs" dxfId="824" priority="614" operator="lessThan">
      <formula>0</formula>
    </cfRule>
  </conditionalFormatting>
  <conditionalFormatting sqref="N457">
    <cfRule type="cellIs" dxfId="823" priority="611" operator="lessThan">
      <formula>0</formula>
    </cfRule>
  </conditionalFormatting>
  <conditionalFormatting sqref="B454:N454">
    <cfRule type="cellIs" dxfId="822" priority="612" operator="lessThan">
      <formula>0</formula>
    </cfRule>
  </conditionalFormatting>
  <conditionalFormatting sqref="N458">
    <cfRule type="cellIs" dxfId="821" priority="610" operator="lessThan">
      <formula>0</formula>
    </cfRule>
  </conditionalFormatting>
  <conditionalFormatting sqref="P530">
    <cfRule type="cellIs" dxfId="820" priority="332" operator="lessThan">
      <formula>0</formula>
    </cfRule>
  </conditionalFormatting>
  <conditionalFormatting sqref="N458">
    <cfRule type="cellIs" dxfId="819" priority="609" operator="lessThan">
      <formula>0</formula>
    </cfRule>
  </conditionalFormatting>
  <conditionalFormatting sqref="D461:N464">
    <cfRule type="cellIs" dxfId="818" priority="606" operator="lessThan">
      <formula>0</formula>
    </cfRule>
  </conditionalFormatting>
  <conditionalFormatting sqref="P538">
    <cfRule type="cellIs" dxfId="817" priority="329" operator="lessThan">
      <formula>0</formula>
    </cfRule>
  </conditionalFormatting>
  <conditionalFormatting sqref="B461:B464">
    <cfRule type="cellIs" dxfId="816" priority="603" operator="lessThan">
      <formula>0</formula>
    </cfRule>
  </conditionalFormatting>
  <conditionalFormatting sqref="P553">
    <cfRule type="cellIs" dxfId="815" priority="326" operator="lessThan">
      <formula>0</formula>
    </cfRule>
  </conditionalFormatting>
  <conditionalFormatting sqref="B512">
    <cfRule type="cellIs" dxfId="814" priority="600" operator="lessThan">
      <formula>0</formula>
    </cfRule>
  </conditionalFormatting>
  <conditionalFormatting sqref="C512">
    <cfRule type="cellIs" dxfId="813" priority="597" operator="lessThan">
      <formula>0</formula>
    </cfRule>
  </conditionalFormatting>
  <conditionalFormatting sqref="P561">
    <cfRule type="cellIs" dxfId="812" priority="323" operator="lessThan">
      <formula>0</formula>
    </cfRule>
  </conditionalFormatting>
  <conditionalFormatting sqref="P590">
    <cfRule type="cellIs" dxfId="811" priority="320" operator="lessThan">
      <formula>0</formula>
    </cfRule>
  </conditionalFormatting>
  <conditionalFormatting sqref="N365">
    <cfRule type="cellIs" dxfId="810" priority="866" operator="lessThan">
      <formula>0</formula>
    </cfRule>
  </conditionalFormatting>
  <conditionalFormatting sqref="N371">
    <cfRule type="cellIs" dxfId="809" priority="865" operator="lessThan">
      <formula>0</formula>
    </cfRule>
  </conditionalFormatting>
  <conditionalFormatting sqref="N377">
    <cfRule type="cellIs" dxfId="808" priority="864" operator="lessThan">
      <formula>0</formula>
    </cfRule>
  </conditionalFormatting>
  <conditionalFormatting sqref="B376">
    <cfRule type="cellIs" dxfId="807" priority="847" operator="lessThan">
      <formula>0</formula>
    </cfRule>
  </conditionalFormatting>
  <conditionalFormatting sqref="B588">
    <cfRule type="cellIs" dxfId="806" priority="857" operator="lessThan">
      <formula>0</formula>
    </cfRule>
  </conditionalFormatting>
  <conditionalFormatting sqref="B371:B372">
    <cfRule type="cellIs" dxfId="805" priority="852" operator="lessThan">
      <formula>0</formula>
    </cfRule>
  </conditionalFormatting>
  <conditionalFormatting sqref="B377:B378">
    <cfRule type="cellIs" dxfId="804" priority="849" operator="lessThan">
      <formula>0</formula>
    </cfRule>
  </conditionalFormatting>
  <conditionalFormatting sqref="C351:M354">
    <cfRule type="cellIs" dxfId="803" priority="862" operator="lessThan">
      <formula>0</formula>
    </cfRule>
  </conditionalFormatting>
  <conditionalFormatting sqref="B428">
    <cfRule type="cellIs" dxfId="802" priority="861" operator="lessThan">
      <formula>0</formula>
    </cfRule>
  </conditionalFormatting>
  <conditionalFormatting sqref="B428">
    <cfRule type="cellIs" dxfId="801" priority="860" operator="lessThan">
      <formula>0</formula>
    </cfRule>
  </conditionalFormatting>
  <conditionalFormatting sqref="B391 B397 B381:B385 B375:B379 B369:B373 B363:B367 B361 B351:B355">
    <cfRule type="cellIs" dxfId="800" priority="859" operator="lessThan">
      <formula>0</formula>
    </cfRule>
  </conditionalFormatting>
  <conditionalFormatting sqref="B585:B587">
    <cfRule type="cellIs" dxfId="799" priority="858" operator="lessThan">
      <formula>0</formula>
    </cfRule>
  </conditionalFormatting>
  <conditionalFormatting sqref="B584">
    <cfRule type="cellIs" dxfId="798" priority="856" operator="lessThan">
      <formula>0</formula>
    </cfRule>
  </conditionalFormatting>
  <conditionalFormatting sqref="B397">
    <cfRule type="cellIs" dxfId="797" priority="843" operator="lessThan">
      <formula>0</formula>
    </cfRule>
  </conditionalFormatting>
  <conditionalFormatting sqref="B369">
    <cfRule type="cellIs" dxfId="796" priority="851" operator="lessThan">
      <formula>0</formula>
    </cfRule>
  </conditionalFormatting>
  <conditionalFormatting sqref="B370">
    <cfRule type="cellIs" dxfId="795" priority="850" operator="lessThan">
      <formula>0</formula>
    </cfRule>
  </conditionalFormatting>
  <conditionalFormatting sqref="B375">
    <cfRule type="cellIs" dxfId="794" priority="848" operator="lessThan">
      <formula>0</formula>
    </cfRule>
  </conditionalFormatting>
  <conditionalFormatting sqref="B383:B384">
    <cfRule type="cellIs" dxfId="793" priority="846" operator="lessThan">
      <formula>0</formula>
    </cfRule>
  </conditionalFormatting>
  <conditionalFormatting sqref="B381">
    <cfRule type="cellIs" dxfId="792" priority="845" operator="lessThan">
      <formula>0</formula>
    </cfRule>
  </conditionalFormatting>
  <conditionalFormatting sqref="B382">
    <cfRule type="cellIs" dxfId="791" priority="844" operator="lessThan">
      <formula>0</formula>
    </cfRule>
  </conditionalFormatting>
  <conditionalFormatting sqref="B391">
    <cfRule type="cellIs" dxfId="790" priority="842" operator="lessThan">
      <formula>0</formula>
    </cfRule>
  </conditionalFormatting>
  <conditionalFormatting sqref="B385">
    <cfRule type="cellIs" dxfId="789" priority="841" operator="lessThan">
      <formula>0</formula>
    </cfRule>
  </conditionalFormatting>
  <conditionalFormatting sqref="B379">
    <cfRule type="cellIs" dxfId="788" priority="840" operator="lessThan">
      <formula>0</formula>
    </cfRule>
  </conditionalFormatting>
  <conditionalFormatting sqref="B373">
    <cfRule type="cellIs" dxfId="787" priority="839" operator="lessThan">
      <formula>0</formula>
    </cfRule>
  </conditionalFormatting>
  <conditionalFormatting sqref="B361">
    <cfRule type="cellIs" dxfId="786" priority="838" operator="lessThan">
      <formula>0</formula>
    </cfRule>
  </conditionalFormatting>
  <conditionalFormatting sqref="B621:B624">
    <cfRule type="cellIs" dxfId="785" priority="833" operator="lessThan">
      <formula>0</formula>
    </cfRule>
  </conditionalFormatting>
  <conditionalFormatting sqref="B616:B619">
    <cfRule type="cellIs" dxfId="784" priority="836" operator="lessThan">
      <formula>0</formula>
    </cfRule>
  </conditionalFormatting>
  <conditionalFormatting sqref="B617">
    <cfRule type="cellIs" dxfId="783" priority="835" operator="lessThan">
      <formula>0</formula>
    </cfRule>
  </conditionalFormatting>
  <conditionalFormatting sqref="B618:B619">
    <cfRule type="cellIs" dxfId="782" priority="837" operator="lessThan">
      <formula>0</formula>
    </cfRule>
  </conditionalFormatting>
  <conditionalFormatting sqref="B628:B629">
    <cfRule type="cellIs" dxfId="781" priority="831" operator="lessThan">
      <formula>0</formula>
    </cfRule>
  </conditionalFormatting>
  <conditionalFormatting sqref="B622">
    <cfRule type="cellIs" dxfId="780" priority="832" operator="lessThan">
      <formula>0</formula>
    </cfRule>
  </conditionalFormatting>
  <conditionalFormatting sqref="B623:B624">
    <cfRule type="cellIs" dxfId="779" priority="834" operator="lessThan">
      <formula>0</formula>
    </cfRule>
  </conditionalFormatting>
  <conditionalFormatting sqref="B626:B629">
    <cfRule type="cellIs" dxfId="778" priority="830" operator="lessThan">
      <formula>0</formula>
    </cfRule>
  </conditionalFormatting>
  <conditionalFormatting sqref="B627">
    <cfRule type="cellIs" dxfId="777" priority="829" operator="lessThan">
      <formula>0</formula>
    </cfRule>
  </conditionalFormatting>
  <conditionalFormatting sqref="B365:B366">
    <cfRule type="cellIs" dxfId="776" priority="824" operator="lessThan">
      <formula>0</formula>
    </cfRule>
  </conditionalFormatting>
  <conditionalFormatting sqref="B355">
    <cfRule type="cellIs" dxfId="775" priority="825" operator="lessThan">
      <formula>0</formula>
    </cfRule>
  </conditionalFormatting>
  <conditionalFormatting sqref="B393:N393">
    <cfRule type="cellIs" dxfId="774" priority="779" operator="lessThan">
      <formula>0</formula>
    </cfRule>
  </conditionalFormatting>
  <conditionalFormatting sqref="B387:N387">
    <cfRule type="cellIs" dxfId="773" priority="790" operator="lessThan">
      <formula>0</formula>
    </cfRule>
  </conditionalFormatting>
  <conditionalFormatting sqref="B387:N387">
    <cfRule type="cellIs" dxfId="772" priority="789" operator="lessThan">
      <formula>0</formula>
    </cfRule>
  </conditionalFormatting>
  <conditionalFormatting sqref="B353:B354">
    <cfRule type="cellIs" dxfId="771" priority="828" operator="lessThan">
      <formula>0</formula>
    </cfRule>
  </conditionalFormatting>
  <conditionalFormatting sqref="B351">
    <cfRule type="cellIs" dxfId="770" priority="827" operator="lessThan">
      <formula>0</formula>
    </cfRule>
  </conditionalFormatting>
  <conditionalFormatting sqref="B352">
    <cfRule type="cellIs" dxfId="769" priority="826" operator="lessThan">
      <formula>0</formula>
    </cfRule>
  </conditionalFormatting>
  <conditionalFormatting sqref="B363">
    <cfRule type="cellIs" dxfId="768" priority="823" operator="lessThan">
      <formula>0</formula>
    </cfRule>
  </conditionalFormatting>
  <conditionalFormatting sqref="B364">
    <cfRule type="cellIs" dxfId="767" priority="822" operator="lessThan">
      <formula>0</formula>
    </cfRule>
  </conditionalFormatting>
  <conditionalFormatting sqref="B367">
    <cfRule type="cellIs" dxfId="766" priority="821" operator="lessThan">
      <formula>0</formula>
    </cfRule>
  </conditionalFormatting>
  <conditionalFormatting sqref="B593:B596">
    <cfRule type="cellIs" dxfId="765" priority="819" operator="lessThan">
      <formula>0</formula>
    </cfRule>
  </conditionalFormatting>
  <conditionalFormatting sqref="B594">
    <cfRule type="cellIs" dxfId="764" priority="818" operator="lessThan">
      <formula>0</formula>
    </cfRule>
  </conditionalFormatting>
  <conditionalFormatting sqref="B595:B596">
    <cfRule type="cellIs" dxfId="763" priority="820" operator="lessThan">
      <formula>0</formula>
    </cfRule>
  </conditionalFormatting>
  <conditionalFormatting sqref="B603">
    <cfRule type="cellIs" dxfId="762" priority="813" operator="lessThan">
      <formula>0</formula>
    </cfRule>
  </conditionalFormatting>
  <conditionalFormatting sqref="B603">
    <cfRule type="cellIs" dxfId="761" priority="814" operator="lessThan">
      <formula>0</formula>
    </cfRule>
  </conditionalFormatting>
  <conditionalFormatting sqref="B599:B602">
    <cfRule type="cellIs" dxfId="760" priority="816" operator="lessThan">
      <formula>0</formula>
    </cfRule>
  </conditionalFormatting>
  <conditionalFormatting sqref="B600">
    <cfRule type="cellIs" dxfId="759" priority="815" operator="lessThan">
      <formula>0</formula>
    </cfRule>
  </conditionalFormatting>
  <conditionalFormatting sqref="B601:B602">
    <cfRule type="cellIs" dxfId="758" priority="817" operator="lessThan">
      <formula>0</formula>
    </cfRule>
  </conditionalFormatting>
  <conditionalFormatting sqref="N390">
    <cfRule type="cellIs" dxfId="757" priority="784" operator="lessThan">
      <formula>0</formula>
    </cfRule>
  </conditionalFormatting>
  <conditionalFormatting sqref="B393:N393">
    <cfRule type="cellIs" dxfId="756" priority="782" operator="lessThan">
      <formula>0</formula>
    </cfRule>
  </conditionalFormatting>
  <conditionalFormatting sqref="B571:B573">
    <cfRule type="cellIs" dxfId="755" priority="812" operator="lessThan">
      <formula>0</formula>
    </cfRule>
  </conditionalFormatting>
  <conditionalFormatting sqref="B574">
    <cfRule type="cellIs" dxfId="754" priority="811" operator="lessThan">
      <formula>0</formula>
    </cfRule>
  </conditionalFormatting>
  <conditionalFormatting sqref="B570">
    <cfRule type="cellIs" dxfId="753" priority="810" operator="lessThan">
      <formula>0</formula>
    </cfRule>
  </conditionalFormatting>
  <conditionalFormatting sqref="B607:B608">
    <cfRule type="cellIs" dxfId="752" priority="809" operator="lessThan">
      <formula>0</formula>
    </cfRule>
  </conditionalFormatting>
  <conditionalFormatting sqref="B605:B608">
    <cfRule type="cellIs" dxfId="751" priority="808" operator="lessThan">
      <formula>0</formula>
    </cfRule>
  </conditionalFormatting>
  <conditionalFormatting sqref="B589">
    <cfRule type="cellIs" dxfId="750" priority="534" operator="lessThan">
      <formula>0</formula>
    </cfRule>
  </conditionalFormatting>
  <conditionalFormatting sqref="B613:B614">
    <cfRule type="cellIs" dxfId="749" priority="806" operator="lessThan">
      <formula>0</formula>
    </cfRule>
  </conditionalFormatting>
  <conditionalFormatting sqref="B606">
    <cfRule type="cellIs" dxfId="748" priority="807" operator="lessThan">
      <formula>0</formula>
    </cfRule>
  </conditionalFormatting>
  <conditionalFormatting sqref="B611:B614">
    <cfRule type="cellIs" dxfId="747" priority="805" operator="lessThan">
      <formula>0</formula>
    </cfRule>
  </conditionalFormatting>
  <conditionalFormatting sqref="O616:O619">
    <cfRule type="cellIs" dxfId="746" priority="282" operator="lessThan">
      <formula>0</formula>
    </cfRule>
  </conditionalFormatting>
  <conditionalFormatting sqref="O599 O601:O602">
    <cfRule type="cellIs" dxfId="745" priority="284" operator="lessThan">
      <formula>0</formula>
    </cfRule>
  </conditionalFormatting>
  <conditionalFormatting sqref="B612">
    <cfRule type="cellIs" dxfId="744" priority="804" operator="lessThan">
      <formula>0</formula>
    </cfRule>
  </conditionalFormatting>
  <conditionalFormatting sqref="D589">
    <cfRule type="cellIs" dxfId="743" priority="528" operator="lessThan">
      <formula>0</formula>
    </cfRule>
  </conditionalFormatting>
  <conditionalFormatting sqref="O605:O607">
    <cfRule type="cellIs" dxfId="742" priority="276" operator="lessThan">
      <formula>0</formula>
    </cfRule>
  </conditionalFormatting>
  <conditionalFormatting sqref="O626:O629">
    <cfRule type="cellIs" dxfId="741" priority="278" operator="lessThan">
      <formula>0</formula>
    </cfRule>
  </conditionalFormatting>
  <conditionalFormatting sqref="B650 B655:B657 B663 B665:B668 B642:B645 B670">
    <cfRule type="cellIs" dxfId="740" priority="803" operator="lessThan">
      <formula>0</formula>
    </cfRule>
  </conditionalFormatting>
  <conditionalFormatting sqref="N378">
    <cfRule type="cellIs" dxfId="739" priority="794" operator="lessThan">
      <formula>0</formula>
    </cfRule>
  </conditionalFormatting>
  <conditionalFormatting sqref="N372">
    <cfRule type="cellIs" dxfId="738" priority="795" operator="lessThan">
      <formula>0</formula>
    </cfRule>
  </conditionalFormatting>
  <conditionalFormatting sqref="B387:N387">
    <cfRule type="cellIs" dxfId="737" priority="792" operator="lessThan">
      <formula>0</formula>
    </cfRule>
  </conditionalFormatting>
  <conditionalFormatting sqref="N384">
    <cfRule type="cellIs" dxfId="736" priority="793" operator="lessThan">
      <formula>0</formula>
    </cfRule>
  </conditionalFormatting>
  <conditionalFormatting sqref="B387:N387">
    <cfRule type="cellIs" dxfId="735" priority="791" operator="lessThan">
      <formula>0</formula>
    </cfRule>
  </conditionalFormatting>
  <conditionalFormatting sqref="B387:N387">
    <cfRule type="cellIs" dxfId="734" priority="788" operator="lessThan">
      <formula>0</formula>
    </cfRule>
  </conditionalFormatting>
  <conditionalFormatting sqref="B652">
    <cfRule type="cellIs" dxfId="733" priority="802" operator="lessThan">
      <formula>0</formula>
    </cfRule>
  </conditionalFormatting>
  <conditionalFormatting sqref="B653">
    <cfRule type="cellIs" dxfId="732" priority="801" operator="lessThan">
      <formula>0</formula>
    </cfRule>
  </conditionalFormatting>
  <conditionalFormatting sqref="B658">
    <cfRule type="cellIs" dxfId="731" priority="800" operator="lessThan">
      <formula>0</formula>
    </cfRule>
  </conditionalFormatting>
  <conditionalFormatting sqref="O365">
    <cfRule type="cellIs" dxfId="730" priority="270" operator="lessThan">
      <formula>0</formula>
    </cfRule>
  </conditionalFormatting>
  <conditionalFormatting sqref="O371">
    <cfRule type="cellIs" dxfId="729" priority="269" operator="lessThan">
      <formula>0</formula>
    </cfRule>
  </conditionalFormatting>
  <conditionalFormatting sqref="G589">
    <cfRule type="cellIs" dxfId="728" priority="519" operator="lessThan">
      <formula>0</formula>
    </cfRule>
  </conditionalFormatting>
  <conditionalFormatting sqref="H589">
    <cfRule type="cellIs" dxfId="727" priority="516" operator="lessThan">
      <formula>0</formula>
    </cfRule>
  </conditionalFormatting>
  <conditionalFormatting sqref="B351:B354">
    <cfRule type="cellIs" dxfId="726" priority="798" operator="lessThan">
      <formula>0</formula>
    </cfRule>
  </conditionalFormatting>
  <conditionalFormatting sqref="N366">
    <cfRule type="cellIs" dxfId="725" priority="796" operator="lessThan">
      <formula>0</formula>
    </cfRule>
  </conditionalFormatting>
  <conditionalFormatting sqref="B387:N387">
    <cfRule type="cellIs" dxfId="724" priority="787" operator="lessThan">
      <formula>0</formula>
    </cfRule>
  </conditionalFormatting>
  <conditionalFormatting sqref="B387:N387">
    <cfRule type="cellIs" dxfId="723" priority="786" operator="lessThan">
      <formula>0</formula>
    </cfRule>
  </conditionalFormatting>
  <conditionalFormatting sqref="B387:N387">
    <cfRule type="cellIs" dxfId="722" priority="785" operator="lessThan">
      <formula>0</formula>
    </cfRule>
  </conditionalFormatting>
  <conditionalFormatting sqref="B393:N393">
    <cfRule type="cellIs" dxfId="721" priority="780" operator="lessThan">
      <formula>0</formula>
    </cfRule>
  </conditionalFormatting>
  <conditionalFormatting sqref="B393:N393">
    <cfRule type="cellIs" dxfId="720" priority="783" operator="lessThan">
      <formula>0</formula>
    </cfRule>
  </conditionalFormatting>
  <conditionalFormatting sqref="B393:N393">
    <cfRule type="cellIs" dxfId="719" priority="778" operator="lessThan">
      <formula>0</formula>
    </cfRule>
  </conditionalFormatting>
  <conditionalFormatting sqref="B393:N393">
    <cfRule type="cellIs" dxfId="718" priority="781" operator="lessThan">
      <formula>0</formula>
    </cfRule>
  </conditionalFormatting>
  <conditionalFormatting sqref="B393:N393">
    <cfRule type="cellIs" dxfId="717" priority="776" operator="lessThan">
      <formula>0</formula>
    </cfRule>
  </conditionalFormatting>
  <conditionalFormatting sqref="B393:N393">
    <cfRule type="cellIs" dxfId="716" priority="777" operator="lessThan">
      <formula>0</formula>
    </cfRule>
  </conditionalFormatting>
  <conditionalFormatting sqref="B399:N399">
    <cfRule type="cellIs" dxfId="715" priority="774" operator="lessThan">
      <formula>0</formula>
    </cfRule>
  </conditionalFormatting>
  <conditionalFormatting sqref="N396">
    <cfRule type="cellIs" dxfId="714" priority="775" operator="lessThan">
      <formula>0</formula>
    </cfRule>
  </conditionalFormatting>
  <conditionalFormatting sqref="B399:N399">
    <cfRule type="cellIs" dxfId="713" priority="773" operator="lessThan">
      <formula>0</formula>
    </cfRule>
  </conditionalFormatting>
  <conditionalFormatting sqref="B399:N399">
    <cfRule type="cellIs" dxfId="712" priority="772" operator="lessThan">
      <formula>0</formula>
    </cfRule>
  </conditionalFormatting>
  <conditionalFormatting sqref="B399:N399">
    <cfRule type="cellIs" dxfId="711" priority="771" operator="lessThan">
      <formula>0</formula>
    </cfRule>
  </conditionalFormatting>
  <conditionalFormatting sqref="B399:N399">
    <cfRule type="cellIs" dxfId="710" priority="770" operator="lessThan">
      <formula>0</formula>
    </cfRule>
  </conditionalFormatting>
  <conditionalFormatting sqref="B399:N399">
    <cfRule type="cellIs" dxfId="709" priority="769" operator="lessThan">
      <formula>0</formula>
    </cfRule>
  </conditionalFormatting>
  <conditionalFormatting sqref="B399:N399">
    <cfRule type="cellIs" dxfId="708" priority="768" operator="lessThan">
      <formula>0</formula>
    </cfRule>
  </conditionalFormatting>
  <conditionalFormatting sqref="B399:N399">
    <cfRule type="cellIs" dxfId="707" priority="767" operator="lessThan">
      <formula>0</formula>
    </cfRule>
  </conditionalFormatting>
  <conditionalFormatting sqref="N402">
    <cfRule type="cellIs" dxfId="706" priority="766" operator="lessThan">
      <formula>0</formula>
    </cfRule>
  </conditionalFormatting>
  <conditionalFormatting sqref="N355">
    <cfRule type="cellIs" dxfId="705" priority="765" operator="lessThan">
      <formula>0</formula>
    </cfRule>
  </conditionalFormatting>
  <conditionalFormatting sqref="N361">
    <cfRule type="cellIs" dxfId="704" priority="764" operator="lessThan">
      <formula>0</formula>
    </cfRule>
  </conditionalFormatting>
  <conditionalFormatting sqref="N361">
    <cfRule type="cellIs" dxfId="703" priority="763" operator="lessThan">
      <formula>0</formula>
    </cfRule>
  </conditionalFormatting>
  <conditionalFormatting sqref="N367">
    <cfRule type="cellIs" dxfId="702" priority="762" operator="lessThan">
      <formula>0</formula>
    </cfRule>
  </conditionalFormatting>
  <conditionalFormatting sqref="N367">
    <cfRule type="cellIs" dxfId="701" priority="761" operator="lessThan">
      <formula>0</formula>
    </cfRule>
  </conditionalFormatting>
  <conditionalFormatting sqref="N373">
    <cfRule type="cellIs" dxfId="700" priority="760" operator="lessThan">
      <formula>0</formula>
    </cfRule>
  </conditionalFormatting>
  <conditionalFormatting sqref="N373">
    <cfRule type="cellIs" dxfId="699" priority="759" operator="lessThan">
      <formula>0</formula>
    </cfRule>
  </conditionalFormatting>
  <conditionalFormatting sqref="N379">
    <cfRule type="cellIs" dxfId="698" priority="758" operator="lessThan">
      <formula>0</formula>
    </cfRule>
  </conditionalFormatting>
  <conditionalFormatting sqref="N379">
    <cfRule type="cellIs" dxfId="697" priority="757" operator="lessThan">
      <formula>0</formula>
    </cfRule>
  </conditionalFormatting>
  <conditionalFormatting sqref="N385">
    <cfRule type="cellIs" dxfId="696" priority="756" operator="lessThan">
      <formula>0</formula>
    </cfRule>
  </conditionalFormatting>
  <conditionalFormatting sqref="N385">
    <cfRule type="cellIs" dxfId="695" priority="755" operator="lessThan">
      <formula>0</formula>
    </cfRule>
  </conditionalFormatting>
  <conditionalFormatting sqref="N391">
    <cfRule type="cellIs" dxfId="694" priority="754" operator="lessThan">
      <formula>0</formula>
    </cfRule>
  </conditionalFormatting>
  <conditionalFormatting sqref="N391">
    <cfRule type="cellIs" dxfId="693" priority="753" operator="lessThan">
      <formula>0</formula>
    </cfRule>
  </conditionalFormatting>
  <conditionalFormatting sqref="N397">
    <cfRule type="cellIs" dxfId="692" priority="752" operator="lessThan">
      <formula>0</formula>
    </cfRule>
  </conditionalFormatting>
  <conditionalFormatting sqref="N397">
    <cfRule type="cellIs" dxfId="691" priority="751" operator="lessThan">
      <formula>0</formula>
    </cfRule>
  </conditionalFormatting>
  <conditionalFormatting sqref="C409:M409">
    <cfRule type="cellIs" dxfId="690" priority="750" operator="lessThan">
      <formula>0</formula>
    </cfRule>
  </conditionalFormatting>
  <conditionalFormatting sqref="C409:M409">
    <cfRule type="cellIs" dxfId="689" priority="749" operator="lessThan">
      <formula>0</formula>
    </cfRule>
  </conditionalFormatting>
  <conditionalFormatting sqref="H409">
    <cfRule type="cellIs" dxfId="688" priority="748" operator="lessThan">
      <formula>0</formula>
    </cfRule>
  </conditionalFormatting>
  <conditionalFormatting sqref="B409">
    <cfRule type="cellIs" dxfId="687" priority="747" operator="lessThan">
      <formula>0</formula>
    </cfRule>
  </conditionalFormatting>
  <conditionalFormatting sqref="B409">
    <cfRule type="cellIs" dxfId="686" priority="746" operator="lessThan">
      <formula>0</formula>
    </cfRule>
  </conditionalFormatting>
  <conditionalFormatting sqref="B405:N405">
    <cfRule type="cellIs" dxfId="685" priority="745" operator="lessThan">
      <formula>0</formula>
    </cfRule>
  </conditionalFormatting>
  <conditionalFormatting sqref="B405:N405">
    <cfRule type="cellIs" dxfId="684" priority="744" operator="lessThan">
      <formula>0</formula>
    </cfRule>
  </conditionalFormatting>
  <conditionalFormatting sqref="B405:N405">
    <cfRule type="cellIs" dxfId="683" priority="743" operator="lessThan">
      <formula>0</formula>
    </cfRule>
  </conditionalFormatting>
  <conditionalFormatting sqref="B405:N405">
    <cfRule type="cellIs" dxfId="682" priority="742" operator="lessThan">
      <formula>0</formula>
    </cfRule>
  </conditionalFormatting>
  <conditionalFormatting sqref="B405:N405">
    <cfRule type="cellIs" dxfId="681" priority="741" operator="lessThan">
      <formula>0</formula>
    </cfRule>
  </conditionalFormatting>
  <conditionalFormatting sqref="B405:N405">
    <cfRule type="cellIs" dxfId="680" priority="740" operator="lessThan">
      <formula>0</formula>
    </cfRule>
  </conditionalFormatting>
  <conditionalFormatting sqref="B405:N405">
    <cfRule type="cellIs" dxfId="679" priority="739" operator="lessThan">
      <formula>0</formula>
    </cfRule>
  </conditionalFormatting>
  <conditionalFormatting sqref="B405:N405">
    <cfRule type="cellIs" dxfId="678" priority="738" operator="lessThan">
      <formula>0</formula>
    </cfRule>
  </conditionalFormatting>
  <conditionalFormatting sqref="N408">
    <cfRule type="cellIs" dxfId="677" priority="737" operator="lessThan">
      <formula>0</formula>
    </cfRule>
  </conditionalFormatting>
  <conditionalFormatting sqref="N409">
    <cfRule type="cellIs" dxfId="676" priority="736" operator="lessThan">
      <formula>0</formula>
    </cfRule>
  </conditionalFormatting>
  <conditionalFormatting sqref="N409">
    <cfRule type="cellIs" dxfId="675" priority="735" operator="lessThan">
      <formula>0</formula>
    </cfRule>
  </conditionalFormatting>
  <conditionalFormatting sqref="C415:M415">
    <cfRule type="cellIs" dxfId="674" priority="734" operator="lessThan">
      <formula>0</formula>
    </cfRule>
  </conditionalFormatting>
  <conditionalFormatting sqref="C415:M415">
    <cfRule type="cellIs" dxfId="673" priority="733" operator="lessThan">
      <formula>0</formula>
    </cfRule>
  </conditionalFormatting>
  <conditionalFormatting sqref="H415">
    <cfRule type="cellIs" dxfId="672" priority="732" operator="lessThan">
      <formula>0</formula>
    </cfRule>
  </conditionalFormatting>
  <conditionalFormatting sqref="B415">
    <cfRule type="cellIs" dxfId="671" priority="731" operator="lessThan">
      <formula>0</formula>
    </cfRule>
  </conditionalFormatting>
  <conditionalFormatting sqref="B415">
    <cfRule type="cellIs" dxfId="670" priority="730" operator="lessThan">
      <formula>0</formula>
    </cfRule>
  </conditionalFormatting>
  <conditionalFormatting sqref="B411:N411">
    <cfRule type="cellIs" dxfId="669" priority="729" operator="lessThan">
      <formula>0</formula>
    </cfRule>
  </conditionalFormatting>
  <conditionalFormatting sqref="B411:N411">
    <cfRule type="cellIs" dxfId="668" priority="728" operator="lessThan">
      <formula>0</formula>
    </cfRule>
  </conditionalFormatting>
  <conditionalFormatting sqref="B411:N411">
    <cfRule type="cellIs" dxfId="667" priority="727" operator="lessThan">
      <formula>0</formula>
    </cfRule>
  </conditionalFormatting>
  <conditionalFormatting sqref="B411:N411">
    <cfRule type="cellIs" dxfId="666" priority="726" operator="lessThan">
      <formula>0</formula>
    </cfRule>
  </conditionalFormatting>
  <conditionalFormatting sqref="B411:N411">
    <cfRule type="cellIs" dxfId="665" priority="725" operator="lessThan">
      <formula>0</formula>
    </cfRule>
  </conditionalFormatting>
  <conditionalFormatting sqref="B411:N411">
    <cfRule type="cellIs" dxfId="664" priority="724" operator="lessThan">
      <formula>0</formula>
    </cfRule>
  </conditionalFormatting>
  <conditionalFormatting sqref="B411:N411">
    <cfRule type="cellIs" dxfId="663" priority="723" operator="lessThan">
      <formula>0</formula>
    </cfRule>
  </conditionalFormatting>
  <conditionalFormatting sqref="B411:N411">
    <cfRule type="cellIs" dxfId="662" priority="722" operator="lessThan">
      <formula>0</formula>
    </cfRule>
  </conditionalFormatting>
  <conditionalFormatting sqref="N414">
    <cfRule type="cellIs" dxfId="661" priority="721" operator="lessThan">
      <formula>0</formula>
    </cfRule>
  </conditionalFormatting>
  <conditionalFormatting sqref="N415">
    <cfRule type="cellIs" dxfId="660" priority="720" operator="lessThan">
      <formula>0</formula>
    </cfRule>
  </conditionalFormatting>
  <conditionalFormatting sqref="N415">
    <cfRule type="cellIs" dxfId="659" priority="719" operator="lessThan">
      <formula>0</formula>
    </cfRule>
  </conditionalFormatting>
  <conditionalFormatting sqref="C421:M421">
    <cfRule type="cellIs" dxfId="658" priority="718" operator="lessThan">
      <formula>0</formula>
    </cfRule>
  </conditionalFormatting>
  <conditionalFormatting sqref="C421:M421">
    <cfRule type="cellIs" dxfId="657" priority="717" operator="lessThan">
      <formula>0</formula>
    </cfRule>
  </conditionalFormatting>
  <conditionalFormatting sqref="H421">
    <cfRule type="cellIs" dxfId="656" priority="716" operator="lessThan">
      <formula>0</formula>
    </cfRule>
  </conditionalFormatting>
  <conditionalFormatting sqref="B421">
    <cfRule type="cellIs" dxfId="655" priority="715" operator="lessThan">
      <formula>0</formula>
    </cfRule>
  </conditionalFormatting>
  <conditionalFormatting sqref="B421">
    <cfRule type="cellIs" dxfId="654" priority="714" operator="lessThan">
      <formula>0</formula>
    </cfRule>
  </conditionalFormatting>
  <conditionalFormatting sqref="B417:N417">
    <cfRule type="cellIs" dxfId="653" priority="713" operator="lessThan">
      <formula>0</formula>
    </cfRule>
  </conditionalFormatting>
  <conditionalFormatting sqref="B417:N417">
    <cfRule type="cellIs" dxfId="652" priority="712" operator="lessThan">
      <formula>0</formula>
    </cfRule>
  </conditionalFormatting>
  <conditionalFormatting sqref="B417:N417">
    <cfRule type="cellIs" dxfId="651" priority="711" operator="lessThan">
      <formula>0</formula>
    </cfRule>
  </conditionalFormatting>
  <conditionalFormatting sqref="B417:N417">
    <cfRule type="cellIs" dxfId="650" priority="710" operator="lessThan">
      <formula>0</formula>
    </cfRule>
  </conditionalFormatting>
  <conditionalFormatting sqref="B417:N417">
    <cfRule type="cellIs" dxfId="649" priority="709" operator="lessThan">
      <formula>0</formula>
    </cfRule>
  </conditionalFormatting>
  <conditionalFormatting sqref="B417:N417">
    <cfRule type="cellIs" dxfId="648" priority="708" operator="lessThan">
      <formula>0</formula>
    </cfRule>
  </conditionalFormatting>
  <conditionalFormatting sqref="B417:N417">
    <cfRule type="cellIs" dxfId="647" priority="707" operator="lessThan">
      <formula>0</formula>
    </cfRule>
  </conditionalFormatting>
  <conditionalFormatting sqref="B417:N417">
    <cfRule type="cellIs" dxfId="646" priority="706" operator="lessThan">
      <formula>0</formula>
    </cfRule>
  </conditionalFormatting>
  <conditionalFormatting sqref="N420">
    <cfRule type="cellIs" dxfId="645" priority="705" operator="lessThan">
      <formula>0</formula>
    </cfRule>
  </conditionalFormatting>
  <conditionalFormatting sqref="N421">
    <cfRule type="cellIs" dxfId="644" priority="704" operator="lessThan">
      <formula>0</formula>
    </cfRule>
  </conditionalFormatting>
  <conditionalFormatting sqref="N421">
    <cfRule type="cellIs" dxfId="643" priority="703" operator="lessThan">
      <formula>0</formula>
    </cfRule>
  </conditionalFormatting>
  <conditionalFormatting sqref="C427:M427">
    <cfRule type="cellIs" dxfId="642" priority="702" operator="lessThan">
      <formula>0</formula>
    </cfRule>
  </conditionalFormatting>
  <conditionalFormatting sqref="C427:M427">
    <cfRule type="cellIs" dxfId="641" priority="701" operator="lessThan">
      <formula>0</formula>
    </cfRule>
  </conditionalFormatting>
  <conditionalFormatting sqref="H427">
    <cfRule type="cellIs" dxfId="640" priority="700" operator="lessThan">
      <formula>0</formula>
    </cfRule>
  </conditionalFormatting>
  <conditionalFormatting sqref="B427">
    <cfRule type="cellIs" dxfId="639" priority="699" operator="lessThan">
      <formula>0</formula>
    </cfRule>
  </conditionalFormatting>
  <conditionalFormatting sqref="B427">
    <cfRule type="cellIs" dxfId="638" priority="698" operator="lessThan">
      <formula>0</formula>
    </cfRule>
  </conditionalFormatting>
  <conditionalFormatting sqref="B423:N423">
    <cfRule type="cellIs" dxfId="637" priority="697" operator="lessThan">
      <formula>0</formula>
    </cfRule>
  </conditionalFormatting>
  <conditionalFormatting sqref="B423:N423">
    <cfRule type="cellIs" dxfId="636" priority="696" operator="lessThan">
      <formula>0</formula>
    </cfRule>
  </conditionalFormatting>
  <conditionalFormatting sqref="B423:N423">
    <cfRule type="cellIs" dxfId="635" priority="695" operator="lessThan">
      <formula>0</formula>
    </cfRule>
  </conditionalFormatting>
  <conditionalFormatting sqref="B423:N423">
    <cfRule type="cellIs" dxfId="634" priority="694" operator="lessThan">
      <formula>0</formula>
    </cfRule>
  </conditionalFormatting>
  <conditionalFormatting sqref="B423:N423">
    <cfRule type="cellIs" dxfId="633" priority="693" operator="lessThan">
      <formula>0</formula>
    </cfRule>
  </conditionalFormatting>
  <conditionalFormatting sqref="B423:N423">
    <cfRule type="cellIs" dxfId="632" priority="692" operator="lessThan">
      <formula>0</formula>
    </cfRule>
  </conditionalFormatting>
  <conditionalFormatting sqref="B423:N423">
    <cfRule type="cellIs" dxfId="631" priority="691" operator="lessThan">
      <formula>0</formula>
    </cfRule>
  </conditionalFormatting>
  <conditionalFormatting sqref="B423:N423">
    <cfRule type="cellIs" dxfId="630" priority="690" operator="lessThan">
      <formula>0</formula>
    </cfRule>
  </conditionalFormatting>
  <conditionalFormatting sqref="N426">
    <cfRule type="cellIs" dxfId="629" priority="689" operator="lessThan">
      <formula>0</formula>
    </cfRule>
  </conditionalFormatting>
  <conditionalFormatting sqref="C537:N537">
    <cfRule type="cellIs" dxfId="628" priority="409" operator="lessThan">
      <formula>0</formula>
    </cfRule>
  </conditionalFormatting>
  <conditionalFormatting sqref="C568:N568">
    <cfRule type="cellIs" dxfId="627" priority="406" operator="lessThan">
      <formula>0</formula>
    </cfRule>
  </conditionalFormatting>
  <conditionalFormatting sqref="I552:N552">
    <cfRule type="cellIs" dxfId="626" priority="403" operator="lessThan">
      <formula>0</formula>
    </cfRule>
  </conditionalFormatting>
  <conditionalFormatting sqref="I560:N560">
    <cfRule type="cellIs" dxfId="625" priority="400" operator="lessThan">
      <formula>0</formula>
    </cfRule>
  </conditionalFormatting>
  <conditionalFormatting sqref="B429:N429">
    <cfRule type="cellIs" dxfId="624" priority="677" operator="lessThan">
      <formula>0</formula>
    </cfRule>
  </conditionalFormatting>
  <conditionalFormatting sqref="B429:N429">
    <cfRule type="cellIs" dxfId="623" priority="676" operator="lessThan">
      <formula>0</formula>
    </cfRule>
  </conditionalFormatting>
  <conditionalFormatting sqref="B429:N429">
    <cfRule type="cellIs" dxfId="622" priority="675" operator="lessThan">
      <formula>0</formula>
    </cfRule>
  </conditionalFormatting>
  <conditionalFormatting sqref="B429:N429">
    <cfRule type="cellIs" dxfId="621" priority="674" operator="lessThan">
      <formula>0</formula>
    </cfRule>
  </conditionalFormatting>
  <conditionalFormatting sqref="N432">
    <cfRule type="cellIs" dxfId="620" priority="673" operator="lessThan">
      <formula>0</formula>
    </cfRule>
  </conditionalFormatting>
  <conditionalFormatting sqref="C439:M439">
    <cfRule type="cellIs" dxfId="619" priority="672" operator="lessThan">
      <formula>0</formula>
    </cfRule>
  </conditionalFormatting>
  <conditionalFormatting sqref="C439:M439">
    <cfRule type="cellIs" dxfId="618" priority="671" operator="lessThan">
      <formula>0</formula>
    </cfRule>
  </conditionalFormatting>
  <conditionalFormatting sqref="H439">
    <cfRule type="cellIs" dxfId="617" priority="670" operator="lessThan">
      <formula>0</formula>
    </cfRule>
  </conditionalFormatting>
  <conditionalFormatting sqref="B439">
    <cfRule type="cellIs" dxfId="616" priority="669" operator="lessThan">
      <formula>0</formula>
    </cfRule>
  </conditionalFormatting>
  <conditionalFormatting sqref="B439">
    <cfRule type="cellIs" dxfId="615" priority="668" operator="lessThan">
      <formula>0</formula>
    </cfRule>
  </conditionalFormatting>
  <conditionalFormatting sqref="B435:N435">
    <cfRule type="cellIs" dxfId="614" priority="667" operator="lessThan">
      <formula>0</formula>
    </cfRule>
  </conditionalFormatting>
  <conditionalFormatting sqref="B435:N435">
    <cfRule type="cellIs" dxfId="613" priority="666" operator="lessThan">
      <formula>0</formula>
    </cfRule>
  </conditionalFormatting>
  <conditionalFormatting sqref="C641:N645">
    <cfRule type="cellIs" dxfId="612" priority="385" operator="lessThan">
      <formula>0</formula>
    </cfRule>
  </conditionalFormatting>
  <conditionalFormatting sqref="C597:N597">
    <cfRule type="cellIs" dxfId="611" priority="384" operator="lessThan">
      <formula>0</formula>
    </cfRule>
  </conditionalFormatting>
  <conditionalFormatting sqref="C603:N603">
    <cfRule type="cellIs" dxfId="610" priority="381" operator="lessThan">
      <formula>0</formula>
    </cfRule>
  </conditionalFormatting>
  <conditionalFormatting sqref="C603:N603">
    <cfRule type="cellIs" dxfId="609" priority="380" operator="lessThan">
      <formula>0</formula>
    </cfRule>
  </conditionalFormatting>
  <conditionalFormatting sqref="C603:N603">
    <cfRule type="cellIs" dxfId="608" priority="379" operator="lessThan">
      <formula>0</formula>
    </cfRule>
  </conditionalFormatting>
  <conditionalFormatting sqref="H445">
    <cfRule type="cellIs" dxfId="607" priority="654" operator="lessThan">
      <formula>0</formula>
    </cfRule>
  </conditionalFormatting>
  <conditionalFormatting sqref="B445">
    <cfRule type="cellIs" dxfId="606" priority="653" operator="lessThan">
      <formula>0</formula>
    </cfRule>
  </conditionalFormatting>
  <conditionalFormatting sqref="B445">
    <cfRule type="cellIs" dxfId="605" priority="652" operator="lessThan">
      <formula>0</formula>
    </cfRule>
  </conditionalFormatting>
  <conditionalFormatting sqref="B441:N441">
    <cfRule type="cellIs" dxfId="604" priority="651" operator="lessThan">
      <formula>0</formula>
    </cfRule>
  </conditionalFormatting>
  <conditionalFormatting sqref="B441:N441">
    <cfRule type="cellIs" dxfId="603" priority="650" operator="lessThan">
      <formula>0</formula>
    </cfRule>
  </conditionalFormatting>
  <conditionalFormatting sqref="B441:N441">
    <cfRule type="cellIs" dxfId="602" priority="649" operator="lessThan">
      <formula>0</formula>
    </cfRule>
  </conditionalFormatting>
  <conditionalFormatting sqref="B441:N441">
    <cfRule type="cellIs" dxfId="601" priority="648" operator="lessThan">
      <formula>0</formula>
    </cfRule>
  </conditionalFormatting>
  <conditionalFormatting sqref="B441:N441">
    <cfRule type="cellIs" dxfId="600" priority="647" operator="lessThan">
      <formula>0</formula>
    </cfRule>
  </conditionalFormatting>
  <conditionalFormatting sqref="B441:N441">
    <cfRule type="cellIs" dxfId="599" priority="646" operator="lessThan">
      <formula>0</formula>
    </cfRule>
  </conditionalFormatting>
  <conditionalFormatting sqref="B441:N441">
    <cfRule type="cellIs" dxfId="598" priority="645" operator="lessThan">
      <formula>0</formula>
    </cfRule>
  </conditionalFormatting>
  <conditionalFormatting sqref="B441:N441">
    <cfRule type="cellIs" dxfId="597" priority="644" operator="lessThan">
      <formula>0</formula>
    </cfRule>
  </conditionalFormatting>
  <conditionalFormatting sqref="N444">
    <cfRule type="cellIs" dxfId="596" priority="643" operator="lessThan">
      <formula>0</formula>
    </cfRule>
  </conditionalFormatting>
  <conditionalFormatting sqref="N445">
    <cfRule type="cellIs" dxfId="595" priority="642" operator="lessThan">
      <formula>0</formula>
    </cfRule>
  </conditionalFormatting>
  <conditionalFormatting sqref="N445">
    <cfRule type="cellIs" dxfId="594" priority="641" operator="lessThan">
      <formula>0</formula>
    </cfRule>
  </conditionalFormatting>
  <conditionalFormatting sqref="C452:M452">
    <cfRule type="cellIs" dxfId="593" priority="640" operator="lessThan">
      <formula>0</formula>
    </cfRule>
  </conditionalFormatting>
  <conditionalFormatting sqref="C452:M452">
    <cfRule type="cellIs" dxfId="592" priority="639" operator="lessThan">
      <formula>0</formula>
    </cfRule>
  </conditionalFormatting>
  <conditionalFormatting sqref="H452">
    <cfRule type="cellIs" dxfId="591" priority="638" operator="lessThan">
      <formula>0</formula>
    </cfRule>
  </conditionalFormatting>
  <conditionalFormatting sqref="B452">
    <cfRule type="cellIs" dxfId="590" priority="637" operator="lessThan">
      <formula>0</formula>
    </cfRule>
  </conditionalFormatting>
  <conditionalFormatting sqref="B452">
    <cfRule type="cellIs" dxfId="589" priority="636" operator="lessThan">
      <formula>0</formula>
    </cfRule>
  </conditionalFormatting>
  <conditionalFormatting sqref="B448:N448">
    <cfRule type="cellIs" dxfId="588" priority="635" operator="lessThan">
      <formula>0</formula>
    </cfRule>
  </conditionalFormatting>
  <conditionalFormatting sqref="B448:N448">
    <cfRule type="cellIs" dxfId="587" priority="634" operator="lessThan">
      <formula>0</formula>
    </cfRule>
  </conditionalFormatting>
  <conditionalFormatting sqref="B448:N448">
    <cfRule type="cellIs" dxfId="586" priority="633" operator="lessThan">
      <formula>0</formula>
    </cfRule>
  </conditionalFormatting>
  <conditionalFormatting sqref="B448:N448">
    <cfRule type="cellIs" dxfId="585" priority="632" operator="lessThan">
      <formula>0</formula>
    </cfRule>
  </conditionalFormatting>
  <conditionalFormatting sqref="B448:N448">
    <cfRule type="cellIs" dxfId="584" priority="631" operator="lessThan">
      <formula>0</formula>
    </cfRule>
  </conditionalFormatting>
  <conditionalFormatting sqref="B448:N448">
    <cfRule type="cellIs" dxfId="583" priority="630" operator="lessThan">
      <formula>0</formula>
    </cfRule>
  </conditionalFormatting>
  <conditionalFormatting sqref="B448:N448">
    <cfRule type="cellIs" dxfId="582" priority="629" operator="lessThan">
      <formula>0</formula>
    </cfRule>
  </conditionalFormatting>
  <conditionalFormatting sqref="B448:N448">
    <cfRule type="cellIs" dxfId="581" priority="628" operator="lessThan">
      <formula>0</formula>
    </cfRule>
  </conditionalFormatting>
  <conditionalFormatting sqref="N451">
    <cfRule type="cellIs" dxfId="580" priority="627" operator="lessThan">
      <formula>0</formula>
    </cfRule>
  </conditionalFormatting>
  <conditionalFormatting sqref="N452">
    <cfRule type="cellIs" dxfId="579" priority="626" operator="lessThan">
      <formula>0</formula>
    </cfRule>
  </conditionalFormatting>
  <conditionalFormatting sqref="N452">
    <cfRule type="cellIs" dxfId="578" priority="625" operator="lessThan">
      <formula>0</formula>
    </cfRule>
  </conditionalFormatting>
  <conditionalFormatting sqref="C458:M458">
    <cfRule type="cellIs" dxfId="577" priority="624" operator="lessThan">
      <formula>0</formula>
    </cfRule>
  </conditionalFormatting>
  <conditionalFormatting sqref="C458:M458">
    <cfRule type="cellIs" dxfId="576" priority="623" operator="lessThan">
      <formula>0</formula>
    </cfRule>
  </conditionalFormatting>
  <conditionalFormatting sqref="H458">
    <cfRule type="cellIs" dxfId="575" priority="622" operator="lessThan">
      <formula>0</formula>
    </cfRule>
  </conditionalFormatting>
  <conditionalFormatting sqref="B458">
    <cfRule type="cellIs" dxfId="574" priority="621" operator="lessThan">
      <formula>0</formula>
    </cfRule>
  </conditionalFormatting>
  <conditionalFormatting sqref="B458">
    <cfRule type="cellIs" dxfId="573" priority="620" operator="lessThan">
      <formula>0</formula>
    </cfRule>
  </conditionalFormatting>
  <conditionalFormatting sqref="Q505">
    <cfRule type="cellIs" dxfId="572" priority="342" operator="lessThan">
      <formula>0</formula>
    </cfRule>
  </conditionalFormatting>
  <conditionalFormatting sqref="P505">
    <cfRule type="cellIs" dxfId="571" priority="341" operator="lessThan">
      <formula>0</formula>
    </cfRule>
  </conditionalFormatting>
  <conditionalFormatting sqref="Q513">
    <cfRule type="cellIs" dxfId="570" priority="339" operator="lessThan">
      <formula>0</formula>
    </cfRule>
  </conditionalFormatting>
  <conditionalFormatting sqref="P513">
    <cfRule type="cellIs" dxfId="569" priority="338" operator="lessThan">
      <formula>0</formula>
    </cfRule>
  </conditionalFormatting>
  <conditionalFormatting sqref="Q522">
    <cfRule type="cellIs" dxfId="568" priority="336" operator="lessThan">
      <formula>0</formula>
    </cfRule>
  </conditionalFormatting>
  <conditionalFormatting sqref="P522">
    <cfRule type="cellIs" dxfId="567" priority="335" operator="lessThan">
      <formula>0</formula>
    </cfRule>
  </conditionalFormatting>
  <conditionalFormatting sqref="Q530">
    <cfRule type="cellIs" dxfId="566" priority="333" operator="lessThan">
      <formula>0</formula>
    </cfRule>
  </conditionalFormatting>
  <conditionalFormatting sqref="C461:C464">
    <cfRule type="expression" dxfId="565" priority="607">
      <formula>C461/B461&gt;1</formula>
    </cfRule>
    <cfRule type="expression" dxfId="564" priority="608">
      <formula>C461/B461&lt;1</formula>
    </cfRule>
  </conditionalFormatting>
  <conditionalFormatting sqref="Q538">
    <cfRule type="cellIs" dxfId="563" priority="330" operator="lessThan">
      <formula>0</formula>
    </cfRule>
  </conditionalFormatting>
  <conditionalFormatting sqref="D461:N464">
    <cfRule type="expression" dxfId="562" priority="604">
      <formula>D461/C461&gt;1</formula>
    </cfRule>
    <cfRule type="expression" dxfId="561" priority="605">
      <formula>D461/C461&lt;1</formula>
    </cfRule>
  </conditionalFormatting>
  <conditionalFormatting sqref="Q553">
    <cfRule type="cellIs" dxfId="560" priority="327" operator="lessThan">
      <formula>0</formula>
    </cfRule>
  </conditionalFormatting>
  <conditionalFormatting sqref="B461:B464 B552:N552 B560:N560 B575:N575 B589:N589">
    <cfRule type="expression" dxfId="559" priority="601">
      <formula>B461/#REF!&gt;1</formula>
    </cfRule>
    <cfRule type="expression" dxfId="558" priority="602">
      <formula>B461/#REF!&lt;1</formula>
    </cfRule>
  </conditionalFormatting>
  <conditionalFormatting sqref="Q561">
    <cfRule type="cellIs" dxfId="557" priority="324" operator="lessThan">
      <formula>0</formula>
    </cfRule>
  </conditionalFormatting>
  <conditionalFormatting sqref="B512">
    <cfRule type="expression" dxfId="556" priority="598">
      <formula>B512/#REF!&gt;1</formula>
    </cfRule>
    <cfRule type="expression" dxfId="555" priority="599">
      <formula>B512/#REF!&lt;1</formula>
    </cfRule>
  </conditionalFormatting>
  <conditionalFormatting sqref="Q590">
    <cfRule type="cellIs" dxfId="554" priority="321" operator="lessThan">
      <formula>0</formula>
    </cfRule>
  </conditionalFormatting>
  <conditionalFormatting sqref="C512">
    <cfRule type="expression" dxfId="553" priority="595">
      <formula>C512/B512&gt;1</formula>
    </cfRule>
    <cfRule type="expression" dxfId="552" priority="596">
      <formula>C512/B512&lt;1</formula>
    </cfRule>
  </conditionalFormatting>
  <conditionalFormatting sqref="D512">
    <cfRule type="cellIs" dxfId="551" priority="594" operator="lessThan">
      <formula>0</formula>
    </cfRule>
  </conditionalFormatting>
  <conditionalFormatting sqref="D512">
    <cfRule type="expression" dxfId="550" priority="592">
      <formula>D512/C512&gt;1</formula>
    </cfRule>
    <cfRule type="expression" dxfId="549" priority="593">
      <formula>D512/C512&lt;1</formula>
    </cfRule>
  </conditionalFormatting>
  <conditionalFormatting sqref="E512">
    <cfRule type="cellIs" dxfId="548" priority="591" operator="lessThan">
      <formula>0</formula>
    </cfRule>
  </conditionalFormatting>
  <conditionalFormatting sqref="E512">
    <cfRule type="expression" dxfId="547" priority="589">
      <formula>E512/D512&gt;1</formula>
    </cfRule>
    <cfRule type="expression" dxfId="546" priority="590">
      <formula>E512/D512&lt;1</formula>
    </cfRule>
  </conditionalFormatting>
  <conditionalFormatting sqref="F512">
    <cfRule type="cellIs" dxfId="545" priority="588" operator="lessThan">
      <formula>0</formula>
    </cfRule>
  </conditionalFormatting>
  <conditionalFormatting sqref="F512">
    <cfRule type="expression" dxfId="544" priority="586">
      <formula>F512/E512&gt;1</formula>
    </cfRule>
    <cfRule type="expression" dxfId="543" priority="587">
      <formula>F512/E512&lt;1</formula>
    </cfRule>
  </conditionalFormatting>
  <conditionalFormatting sqref="G512">
    <cfRule type="cellIs" dxfId="542" priority="585" operator="lessThan">
      <formula>0</formula>
    </cfRule>
  </conditionalFormatting>
  <conditionalFormatting sqref="G512">
    <cfRule type="expression" dxfId="541" priority="583">
      <formula>G512/F512&gt;1</formula>
    </cfRule>
    <cfRule type="expression" dxfId="540" priority="584">
      <formula>G512/F512&lt;1</formula>
    </cfRule>
  </conditionalFormatting>
  <conditionalFormatting sqref="H512">
    <cfRule type="cellIs" dxfId="539" priority="582" operator="lessThan">
      <formula>0</formula>
    </cfRule>
  </conditionalFormatting>
  <conditionalFormatting sqref="H512">
    <cfRule type="expression" dxfId="538" priority="580">
      <formula>H512/G512&gt;1</formula>
    </cfRule>
    <cfRule type="expression" dxfId="537" priority="581">
      <formula>H512/G512&lt;1</formula>
    </cfRule>
  </conditionalFormatting>
  <conditionalFormatting sqref="I512:N512">
    <cfRule type="cellIs" dxfId="536" priority="579" operator="lessThan">
      <formula>0</formula>
    </cfRule>
  </conditionalFormatting>
  <conditionalFormatting sqref="I512:N512">
    <cfRule type="expression" dxfId="535" priority="577">
      <formula>I512/H512&gt;1</formula>
    </cfRule>
    <cfRule type="expression" dxfId="534" priority="578">
      <formula>I512/H512&lt;1</formula>
    </cfRule>
  </conditionalFormatting>
  <conditionalFormatting sqref="B552">
    <cfRule type="cellIs" dxfId="533" priority="576" operator="lessThan">
      <formula>0</formula>
    </cfRule>
  </conditionalFormatting>
  <conditionalFormatting sqref="B552">
    <cfRule type="expression" dxfId="532" priority="574">
      <formula>B552/#REF!&gt;1</formula>
    </cfRule>
    <cfRule type="expression" dxfId="531" priority="575">
      <formula>B552/#REF!&lt;1</formula>
    </cfRule>
  </conditionalFormatting>
  <conditionalFormatting sqref="C552">
    <cfRule type="cellIs" dxfId="530" priority="573" operator="lessThan">
      <formula>0</formula>
    </cfRule>
  </conditionalFormatting>
  <conditionalFormatting sqref="C552">
    <cfRule type="expression" dxfId="529" priority="571">
      <formula>C552/B552&gt;1</formula>
    </cfRule>
    <cfRule type="expression" dxfId="528" priority="572">
      <formula>C552/B552&lt;1</formula>
    </cfRule>
  </conditionalFormatting>
  <conditionalFormatting sqref="D552">
    <cfRule type="cellIs" dxfId="527" priority="570" operator="lessThan">
      <formula>0</formula>
    </cfRule>
  </conditionalFormatting>
  <conditionalFormatting sqref="D552">
    <cfRule type="expression" dxfId="526" priority="568">
      <formula>D552/C552&gt;1</formula>
    </cfRule>
    <cfRule type="expression" dxfId="525" priority="569">
      <formula>D552/C552&lt;1</formula>
    </cfRule>
  </conditionalFormatting>
  <conditionalFormatting sqref="E552">
    <cfRule type="cellIs" dxfId="524" priority="567" operator="lessThan">
      <formula>0</formula>
    </cfRule>
  </conditionalFormatting>
  <conditionalFormatting sqref="E552">
    <cfRule type="expression" dxfId="523" priority="565">
      <formula>E552/D552&gt;1</formula>
    </cfRule>
    <cfRule type="expression" dxfId="522" priority="566">
      <formula>E552/D552&lt;1</formula>
    </cfRule>
  </conditionalFormatting>
  <conditionalFormatting sqref="F552">
    <cfRule type="cellIs" dxfId="521" priority="564" operator="lessThan">
      <formula>0</formula>
    </cfRule>
  </conditionalFormatting>
  <conditionalFormatting sqref="F552">
    <cfRule type="expression" dxfId="520" priority="562">
      <formula>F552/E552&gt;1</formula>
    </cfRule>
    <cfRule type="expression" dxfId="519" priority="563">
      <formula>F552/E552&lt;1</formula>
    </cfRule>
  </conditionalFormatting>
  <conditionalFormatting sqref="G552">
    <cfRule type="cellIs" dxfId="518" priority="561" operator="lessThan">
      <formula>0</formula>
    </cfRule>
  </conditionalFormatting>
  <conditionalFormatting sqref="G552">
    <cfRule type="expression" dxfId="517" priority="559">
      <formula>G552/F552&gt;1</formula>
    </cfRule>
    <cfRule type="expression" dxfId="516" priority="560">
      <formula>G552/F552&lt;1</formula>
    </cfRule>
  </conditionalFormatting>
  <conditionalFormatting sqref="H552">
    <cfRule type="cellIs" dxfId="515" priority="558" operator="lessThan">
      <formula>0</formula>
    </cfRule>
  </conditionalFormatting>
  <conditionalFormatting sqref="H552">
    <cfRule type="expression" dxfId="514" priority="556">
      <formula>H552/G552&gt;1</formula>
    </cfRule>
    <cfRule type="expression" dxfId="513" priority="557">
      <formula>H552/G552&lt;1</formula>
    </cfRule>
  </conditionalFormatting>
  <conditionalFormatting sqref="B560">
    <cfRule type="cellIs" dxfId="512" priority="555" operator="lessThan">
      <formula>0</formula>
    </cfRule>
  </conditionalFormatting>
  <conditionalFormatting sqref="B560">
    <cfRule type="expression" dxfId="511" priority="553">
      <formula>B560/#REF!&gt;1</formula>
    </cfRule>
    <cfRule type="expression" dxfId="510" priority="554">
      <formula>B560/#REF!&lt;1</formula>
    </cfRule>
  </conditionalFormatting>
  <conditionalFormatting sqref="C560">
    <cfRule type="cellIs" dxfId="509" priority="552" operator="lessThan">
      <formula>0</formula>
    </cfRule>
  </conditionalFormatting>
  <conditionalFormatting sqref="C560">
    <cfRule type="expression" dxfId="508" priority="550">
      <formula>C560/B560&gt;1</formula>
    </cfRule>
    <cfRule type="expression" dxfId="507" priority="551">
      <formula>C560/B560&lt;1</formula>
    </cfRule>
  </conditionalFormatting>
  <conditionalFormatting sqref="D560">
    <cfRule type="cellIs" dxfId="506" priority="549" operator="lessThan">
      <formula>0</formula>
    </cfRule>
  </conditionalFormatting>
  <conditionalFormatting sqref="D560">
    <cfRule type="expression" dxfId="505" priority="547">
      <formula>D560/C560&gt;1</formula>
    </cfRule>
    <cfRule type="expression" dxfId="504" priority="548">
      <formula>D560/C560&lt;1</formula>
    </cfRule>
  </conditionalFormatting>
  <conditionalFormatting sqref="E560">
    <cfRule type="cellIs" dxfId="503" priority="546" operator="lessThan">
      <formula>0</formula>
    </cfRule>
  </conditionalFormatting>
  <conditionalFormatting sqref="E560">
    <cfRule type="expression" dxfId="502" priority="544">
      <formula>E560/D560&gt;1</formula>
    </cfRule>
    <cfRule type="expression" dxfId="501" priority="545">
      <formula>E560/D560&lt;1</formula>
    </cfRule>
  </conditionalFormatting>
  <conditionalFormatting sqref="F560">
    <cfRule type="cellIs" dxfId="500" priority="543" operator="lessThan">
      <formula>0</formula>
    </cfRule>
  </conditionalFormatting>
  <conditionalFormatting sqref="F560">
    <cfRule type="expression" dxfId="499" priority="541">
      <formula>F560/E560&gt;1</formula>
    </cfRule>
    <cfRule type="expression" dxfId="498" priority="542">
      <formula>F560/E560&lt;1</formula>
    </cfRule>
  </conditionalFormatting>
  <conditionalFormatting sqref="G560">
    <cfRule type="cellIs" dxfId="497" priority="540" operator="lessThan">
      <formula>0</formula>
    </cfRule>
  </conditionalFormatting>
  <conditionalFormatting sqref="G560">
    <cfRule type="expression" dxfId="496" priority="538">
      <formula>G560/F560&gt;1</formula>
    </cfRule>
    <cfRule type="expression" dxfId="495" priority="539">
      <formula>G560/F560&lt;1</formula>
    </cfRule>
  </conditionalFormatting>
  <conditionalFormatting sqref="H560">
    <cfRule type="cellIs" dxfId="494" priority="537" operator="lessThan">
      <formula>0</formula>
    </cfRule>
  </conditionalFormatting>
  <conditionalFormatting sqref="H560">
    <cfRule type="expression" dxfId="493" priority="535">
      <formula>H560/G560&gt;1</formula>
    </cfRule>
    <cfRule type="expression" dxfId="492" priority="536">
      <formula>H560/G560&lt;1</formula>
    </cfRule>
  </conditionalFormatting>
  <conditionalFormatting sqref="O616:O619">
    <cfRule type="cellIs" dxfId="491" priority="283" operator="lessThan">
      <formula>0</formula>
    </cfRule>
  </conditionalFormatting>
  <conditionalFormatting sqref="B589">
    <cfRule type="expression" dxfId="490" priority="532">
      <formula>B589/#REF!&gt;1</formula>
    </cfRule>
    <cfRule type="expression" dxfId="489" priority="533">
      <formula>B589/#REF!&lt;1</formula>
    </cfRule>
  </conditionalFormatting>
  <conditionalFormatting sqref="C589">
    <cfRule type="cellIs" dxfId="488" priority="531" operator="lessThan">
      <formula>0</formula>
    </cfRule>
  </conditionalFormatting>
  <conditionalFormatting sqref="C589">
    <cfRule type="expression" dxfId="487" priority="529">
      <formula>C589/B589&gt;1</formula>
    </cfRule>
    <cfRule type="expression" dxfId="486" priority="530">
      <formula>C589/B589&lt;1</formula>
    </cfRule>
  </conditionalFormatting>
  <conditionalFormatting sqref="O605:O607">
    <cfRule type="cellIs" dxfId="485" priority="277" operator="lessThan">
      <formula>0</formula>
    </cfRule>
  </conditionalFormatting>
  <conditionalFormatting sqref="D589">
    <cfRule type="expression" dxfId="484" priority="526">
      <formula>D589/C589&gt;1</formula>
    </cfRule>
    <cfRule type="expression" dxfId="483" priority="527">
      <formula>D589/C589&lt;1</formula>
    </cfRule>
  </conditionalFormatting>
  <conditionalFormatting sqref="E589">
    <cfRule type="cellIs" dxfId="482" priority="525" operator="lessThan">
      <formula>0</formula>
    </cfRule>
  </conditionalFormatting>
  <conditionalFormatting sqref="E589">
    <cfRule type="expression" dxfId="481" priority="523">
      <formula>E589/D589&gt;1</formula>
    </cfRule>
    <cfRule type="expression" dxfId="480" priority="524">
      <formula>E589/D589&lt;1</formula>
    </cfRule>
  </conditionalFormatting>
  <conditionalFormatting sqref="F589">
    <cfRule type="cellIs" dxfId="479" priority="522" operator="lessThan">
      <formula>0</formula>
    </cfRule>
  </conditionalFormatting>
  <conditionalFormatting sqref="F589">
    <cfRule type="expression" dxfId="478" priority="520">
      <formula>F589/E589&gt;1</formula>
    </cfRule>
    <cfRule type="expression" dxfId="477" priority="521">
      <formula>F589/E589&lt;1</formula>
    </cfRule>
  </conditionalFormatting>
  <conditionalFormatting sqref="O377">
    <cfRule type="cellIs" dxfId="476" priority="268" operator="lessThan">
      <formula>0</formula>
    </cfRule>
  </conditionalFormatting>
  <conditionalFormatting sqref="G589">
    <cfRule type="expression" dxfId="475" priority="517">
      <formula>G589/F589&gt;1</formula>
    </cfRule>
    <cfRule type="expression" dxfId="474" priority="518">
      <formula>G589/F589&lt;1</formula>
    </cfRule>
  </conditionalFormatting>
  <conditionalFormatting sqref="O366">
    <cfRule type="cellIs" dxfId="473" priority="265" operator="lessThan">
      <formula>0</formula>
    </cfRule>
  </conditionalFormatting>
  <conditionalFormatting sqref="H589">
    <cfRule type="expression" dxfId="472" priority="514">
      <formula>H589/G589&gt;1</formula>
    </cfRule>
    <cfRule type="expression" dxfId="471" priority="515">
      <formula>H589/G589&lt;1</formula>
    </cfRule>
  </conditionalFormatting>
  <conditionalFormatting sqref="N596">
    <cfRule type="cellIs" dxfId="470" priority="513" operator="lessThan">
      <formula>0</formula>
    </cfRule>
  </conditionalFormatting>
  <conditionalFormatting sqref="O387">
    <cfRule type="cellIs" dxfId="469" priority="260" operator="lessThan">
      <formula>0</formula>
    </cfRule>
  </conditionalFormatting>
  <conditionalFormatting sqref="O387">
    <cfRule type="cellIs" dxfId="468" priority="261" operator="lessThan">
      <formula>0</formula>
    </cfRule>
  </conditionalFormatting>
  <conditionalFormatting sqref="O387">
    <cfRule type="cellIs" dxfId="467" priority="258" operator="lessThan">
      <formula>0</formula>
    </cfRule>
  </conditionalFormatting>
  <conditionalFormatting sqref="O387">
    <cfRule type="cellIs" dxfId="466" priority="259" operator="lessThan">
      <formula>0</formula>
    </cfRule>
  </conditionalFormatting>
  <conditionalFormatting sqref="N600">
    <cfRule type="cellIs" dxfId="465" priority="512" operator="lessThan">
      <formula>0</formula>
    </cfRule>
  </conditionalFormatting>
  <conditionalFormatting sqref="N600">
    <cfRule type="cellIs" dxfId="464" priority="511" operator="lessThan">
      <formula>0</formula>
    </cfRule>
  </conditionalFormatting>
  <conditionalFormatting sqref="P363">
    <cfRule type="cellIs" dxfId="463" priority="510" operator="lessThan">
      <formula>0</formula>
    </cfRule>
  </conditionalFormatting>
  <conditionalFormatting sqref="P364:P365">
    <cfRule type="cellIs" dxfId="462" priority="509" operator="lessThan">
      <formula>0</formula>
    </cfRule>
  </conditionalFormatting>
  <conditionalFormatting sqref="P461:P464">
    <cfRule type="cellIs" dxfId="461" priority="508" operator="lessThan">
      <formula>0</formula>
    </cfRule>
  </conditionalFormatting>
  <conditionalFormatting sqref="P361">
    <cfRule type="cellIs" dxfId="460" priority="507" operator="lessThan">
      <formula>0</formula>
    </cfRule>
  </conditionalFormatting>
  <conditionalFormatting sqref="P366:P367">
    <cfRule type="cellIs" dxfId="459" priority="506" operator="lessThan">
      <formula>0</formula>
    </cfRule>
  </conditionalFormatting>
  <conditionalFormatting sqref="P369:P373">
    <cfRule type="cellIs" dxfId="458" priority="505" operator="lessThan">
      <formula>0</formula>
    </cfRule>
  </conditionalFormatting>
  <conditionalFormatting sqref="P378:P379">
    <cfRule type="cellIs" dxfId="457" priority="504" operator="lessThan">
      <formula>0</formula>
    </cfRule>
  </conditionalFormatting>
  <conditionalFormatting sqref="P384:P385">
    <cfRule type="cellIs" dxfId="456" priority="503" operator="lessThan">
      <formula>0</formula>
    </cfRule>
  </conditionalFormatting>
  <conditionalFormatting sqref="P390:P391">
    <cfRule type="cellIs" dxfId="455" priority="502" operator="lessThan">
      <formula>0</formula>
    </cfRule>
  </conditionalFormatting>
  <conditionalFormatting sqref="P396:P397">
    <cfRule type="cellIs" dxfId="454" priority="501" operator="lessThan">
      <formula>0</formula>
    </cfRule>
  </conditionalFormatting>
  <conditionalFormatting sqref="P402">
    <cfRule type="cellIs" dxfId="453" priority="500" operator="lessThan">
      <formula>0</formula>
    </cfRule>
  </conditionalFormatting>
  <conditionalFormatting sqref="P408:P409">
    <cfRule type="cellIs" dxfId="452" priority="499" operator="lessThan">
      <formula>0</formula>
    </cfRule>
  </conditionalFormatting>
  <conditionalFormatting sqref="P414:P415">
    <cfRule type="cellIs" dxfId="451" priority="498" operator="lessThan">
      <formula>0</formula>
    </cfRule>
  </conditionalFormatting>
  <conditionalFormatting sqref="P420:P421">
    <cfRule type="cellIs" dxfId="450" priority="497" operator="lessThan">
      <formula>0</formula>
    </cfRule>
  </conditionalFormatting>
  <conditionalFormatting sqref="P426:P427">
    <cfRule type="cellIs" dxfId="449" priority="496" operator="lessThan">
      <formula>0</formula>
    </cfRule>
  </conditionalFormatting>
  <conditionalFormatting sqref="P432:P433">
    <cfRule type="cellIs" dxfId="448" priority="495" operator="lessThan">
      <formula>0</formula>
    </cfRule>
  </conditionalFormatting>
  <conditionalFormatting sqref="P438:P439">
    <cfRule type="cellIs" dxfId="447" priority="494" operator="lessThan">
      <formula>0</formula>
    </cfRule>
  </conditionalFormatting>
  <conditionalFormatting sqref="P444:P445">
    <cfRule type="cellIs" dxfId="446" priority="493" operator="lessThan">
      <formula>0</formula>
    </cfRule>
  </conditionalFormatting>
  <conditionalFormatting sqref="P451:P452">
    <cfRule type="cellIs" dxfId="445" priority="492" operator="lessThan">
      <formula>0</formula>
    </cfRule>
  </conditionalFormatting>
  <conditionalFormatting sqref="P457:P458">
    <cfRule type="cellIs" dxfId="444" priority="491" operator="lessThan">
      <formula>0</formula>
    </cfRule>
  </conditionalFormatting>
  <conditionalFormatting sqref="P465">
    <cfRule type="cellIs" dxfId="443" priority="490" operator="lessThan">
      <formula>0</formula>
    </cfRule>
  </conditionalFormatting>
  <conditionalFormatting sqref="P472">
    <cfRule type="cellIs" dxfId="442" priority="489" operator="lessThan">
      <formula>0</formula>
    </cfRule>
  </conditionalFormatting>
  <conditionalFormatting sqref="P503:P504">
    <cfRule type="cellIs" dxfId="441" priority="488" operator="lessThan">
      <formula>0</formula>
    </cfRule>
  </conditionalFormatting>
  <conditionalFormatting sqref="P511:P512">
    <cfRule type="cellIs" dxfId="440" priority="487" operator="lessThan">
      <formula>0</formula>
    </cfRule>
  </conditionalFormatting>
  <conditionalFormatting sqref="P520:P521">
    <cfRule type="cellIs" dxfId="439" priority="486" operator="lessThan">
      <formula>0</formula>
    </cfRule>
  </conditionalFormatting>
  <conditionalFormatting sqref="P528:P529">
    <cfRule type="cellIs" dxfId="438" priority="485" operator="lessThan">
      <formula>0</formula>
    </cfRule>
  </conditionalFormatting>
  <conditionalFormatting sqref="P544:P545">
    <cfRule type="cellIs" dxfId="437" priority="484" operator="lessThan">
      <formula>0</formula>
    </cfRule>
  </conditionalFormatting>
  <conditionalFormatting sqref="P536:P537">
    <cfRule type="cellIs" dxfId="436" priority="483" operator="lessThan">
      <formula>0</formula>
    </cfRule>
  </conditionalFormatting>
  <conditionalFormatting sqref="P551:P552">
    <cfRule type="cellIs" dxfId="435" priority="482" operator="lessThan">
      <formula>0</formula>
    </cfRule>
  </conditionalFormatting>
  <conditionalFormatting sqref="P559:P560">
    <cfRule type="cellIs" dxfId="434" priority="481" operator="lessThan">
      <formula>0</formula>
    </cfRule>
  </conditionalFormatting>
  <conditionalFormatting sqref="P567:P568">
    <cfRule type="cellIs" dxfId="433" priority="480" operator="lessThan">
      <formula>0</formula>
    </cfRule>
  </conditionalFormatting>
  <conditionalFormatting sqref="P574:P575">
    <cfRule type="cellIs" dxfId="432" priority="479" operator="lessThan">
      <formula>0</formula>
    </cfRule>
  </conditionalFormatting>
  <conditionalFormatting sqref="P581:P582">
    <cfRule type="cellIs" dxfId="431" priority="478" operator="lessThan">
      <formula>0</formula>
    </cfRule>
  </conditionalFormatting>
  <conditionalFormatting sqref="P588:P589">
    <cfRule type="cellIs" dxfId="430" priority="477" operator="lessThan">
      <formula>0</formula>
    </cfRule>
  </conditionalFormatting>
  <conditionalFormatting sqref="P596:P597">
    <cfRule type="cellIs" dxfId="429" priority="476" operator="lessThan">
      <formula>0</formula>
    </cfRule>
  </conditionalFormatting>
  <conditionalFormatting sqref="P603">
    <cfRule type="cellIs" dxfId="428" priority="475" operator="lessThan">
      <formula>0</formula>
    </cfRule>
  </conditionalFormatting>
  <conditionalFormatting sqref="P608">
    <cfRule type="cellIs" dxfId="427" priority="474" operator="lessThan">
      <formula>0</formula>
    </cfRule>
  </conditionalFormatting>
  <conditionalFormatting sqref="O405">
    <cfRule type="cellIs" dxfId="426" priority="218" operator="lessThan">
      <formula>0</formula>
    </cfRule>
  </conditionalFormatting>
  <conditionalFormatting sqref="P632:P634">
    <cfRule type="cellIs" dxfId="425" priority="473" operator="lessThan">
      <formula>0</formula>
    </cfRule>
  </conditionalFormatting>
  <conditionalFormatting sqref="I710:N710 P708:Q711">
    <cfRule type="cellIs" dxfId="424" priority="467" operator="lessThan">
      <formula>0</formula>
    </cfRule>
  </conditionalFormatting>
  <conditionalFormatting sqref="P636:P637 P641:P645">
    <cfRule type="cellIs" dxfId="423" priority="472" operator="lessThan">
      <formula>0</formula>
    </cfRule>
  </conditionalFormatting>
  <conditionalFormatting sqref="P648">
    <cfRule type="cellIs" dxfId="422" priority="471" operator="lessThan">
      <formula>0</formula>
    </cfRule>
  </conditionalFormatting>
  <conditionalFormatting sqref="P649">
    <cfRule type="cellIs" dxfId="421" priority="470" operator="lessThan">
      <formula>0</formula>
    </cfRule>
  </conditionalFormatting>
  <conditionalFormatting sqref="P651">
    <cfRule type="cellIs" dxfId="420" priority="469" operator="lessThan">
      <formula>0</formula>
    </cfRule>
  </conditionalFormatting>
  <conditionalFormatting sqref="P652">
    <cfRule type="cellIs" dxfId="419" priority="468" operator="lessThan">
      <formula>0</formula>
    </cfRule>
  </conditionalFormatting>
  <conditionalFormatting sqref="D654:N654 D651:N651 D648:N649 D632:N634">
    <cfRule type="expression" dxfId="418" priority="440">
      <formula>D632/C632&gt;1</formula>
    </cfRule>
    <cfRule type="expression" dxfId="417" priority="441">
      <formula>D632/C632&lt;1</formula>
    </cfRule>
  </conditionalFormatting>
  <conditionalFormatting sqref="C507:C510">
    <cfRule type="cellIs" dxfId="416" priority="466" operator="lessThan">
      <formula>0</formula>
    </cfRule>
  </conditionalFormatting>
  <conditionalFormatting sqref="C507:C510">
    <cfRule type="expression" dxfId="415" priority="464">
      <formula>C507/B507&gt;1</formula>
    </cfRule>
    <cfRule type="expression" dxfId="414" priority="465">
      <formula>C507/B507&lt;1</formula>
    </cfRule>
  </conditionalFormatting>
  <conditionalFormatting sqref="D507:N510">
    <cfRule type="cellIs" dxfId="413" priority="463" operator="lessThan">
      <formula>0</formula>
    </cfRule>
  </conditionalFormatting>
  <conditionalFormatting sqref="D507:N510">
    <cfRule type="expression" dxfId="412" priority="461">
      <formula>D507/C507&gt;1</formula>
    </cfRule>
    <cfRule type="expression" dxfId="411" priority="462">
      <formula>D507/C507&lt;1</formula>
    </cfRule>
  </conditionalFormatting>
  <conditionalFormatting sqref="B507:B510">
    <cfRule type="cellIs" dxfId="410" priority="460" operator="lessThan">
      <formula>0</formula>
    </cfRule>
  </conditionalFormatting>
  <conditionalFormatting sqref="B507:B510">
    <cfRule type="expression" dxfId="409" priority="458">
      <formula>B507/#REF!&gt;1</formula>
    </cfRule>
    <cfRule type="expression" dxfId="408" priority="459">
      <formula>B507/#REF!&lt;1</formula>
    </cfRule>
  </conditionalFormatting>
  <conditionalFormatting sqref="J588:N588 J574:N574 J559:N559 J551:N551">
    <cfRule type="cellIs" dxfId="407" priority="457" operator="lessThan">
      <formula>0</formula>
    </cfRule>
  </conditionalFormatting>
  <conditionalFormatting sqref="C588:I588 C584:C587 C574:I574 C570:C573 C559:I559 C555:C558 C551:I551 C547:C550">
    <cfRule type="cellIs" dxfId="406" priority="456" operator="lessThan">
      <formula>0</formula>
    </cfRule>
  </conditionalFormatting>
  <conditionalFormatting sqref="C588:M588 C574:M574 C559:M559 C551:M551">
    <cfRule type="cellIs" dxfId="405" priority="455" operator="lessThan">
      <formula>0</formula>
    </cfRule>
  </conditionalFormatting>
  <conditionalFormatting sqref="C584:C587 C570:C573 C555:C558 C547:C550">
    <cfRule type="expression" dxfId="404" priority="453">
      <formula>C547/B547&gt;1</formula>
    </cfRule>
    <cfRule type="expression" dxfId="403" priority="454">
      <formula>C547/B547&lt;1</formula>
    </cfRule>
  </conditionalFormatting>
  <conditionalFormatting sqref="D584:N587 D570:N573 D555:N558 D547:N550">
    <cfRule type="cellIs" dxfId="402" priority="452" operator="lessThan">
      <formula>0</formula>
    </cfRule>
  </conditionalFormatting>
  <conditionalFormatting sqref="D584:N587 D570:N573 D555:N558 D547:N550">
    <cfRule type="expression" dxfId="401" priority="450">
      <formula>D547/C547&gt;1</formula>
    </cfRule>
    <cfRule type="expression" dxfId="400" priority="451">
      <formula>D547/C547&lt;1</formula>
    </cfRule>
  </conditionalFormatting>
  <conditionalFormatting sqref="C588:N588 C574:N574 C559:N559 C551:N551">
    <cfRule type="cellIs" dxfId="399" priority="449" operator="lessThan">
      <formula>0</formula>
    </cfRule>
  </conditionalFormatting>
  <conditionalFormatting sqref="C588:N588 C574:N574 C559:N559 C551:N551">
    <cfRule type="expression" dxfId="398" priority="447">
      <formula>C551/B551&gt;1</formula>
    </cfRule>
    <cfRule type="expression" dxfId="397" priority="448">
      <formula>C551/B551&lt;1</formula>
    </cfRule>
  </conditionalFormatting>
  <conditionalFormatting sqref="B654 B651 B648:B649 B632:B634 B641:B645">
    <cfRule type="cellIs" dxfId="396" priority="446" operator="lessThan">
      <formula>0</formula>
    </cfRule>
  </conditionalFormatting>
  <conditionalFormatting sqref="C654 C651 C648:C649 C632:C634">
    <cfRule type="cellIs" dxfId="395" priority="445" operator="lessThan">
      <formula>0</formula>
    </cfRule>
  </conditionalFormatting>
  <conditionalFormatting sqref="C654 C651 C648:C649 C632:C634">
    <cfRule type="expression" dxfId="394" priority="443">
      <formula>C632/B632&gt;1</formula>
    </cfRule>
    <cfRule type="expression" dxfId="393" priority="444">
      <formula>C632/B632&lt;1</formula>
    </cfRule>
  </conditionalFormatting>
  <conditionalFormatting sqref="D654:N654 D651:N651 D648:N649 D632:N634">
    <cfRule type="cellIs" dxfId="392" priority="442" operator="lessThan">
      <formula>0</formula>
    </cfRule>
  </conditionalFormatting>
  <conditionalFormatting sqref="B504:N504 B537 B568 B597">
    <cfRule type="expression" dxfId="391" priority="1212">
      <formula>B504/#REF!&gt;1</formula>
    </cfRule>
    <cfRule type="expression" dxfId="390" priority="1213">
      <formula>B504/#REF!&lt;1</formula>
    </cfRule>
  </conditionalFormatting>
  <conditionalFormatting sqref="C465">
    <cfRule type="cellIs" dxfId="389" priority="439" operator="lessThan">
      <formula>0</formula>
    </cfRule>
  </conditionalFormatting>
  <conditionalFormatting sqref="C465">
    <cfRule type="expression" dxfId="388" priority="437">
      <formula>C465/B465&gt;1</formula>
    </cfRule>
    <cfRule type="expression" dxfId="387" priority="438">
      <formula>C465/B465&lt;1</formula>
    </cfRule>
  </conditionalFormatting>
  <conditionalFormatting sqref="D465:N465">
    <cfRule type="cellIs" dxfId="386" priority="436" operator="lessThan">
      <formula>0</formula>
    </cfRule>
  </conditionalFormatting>
  <conditionalFormatting sqref="D465:N465">
    <cfRule type="expression" dxfId="385" priority="434">
      <formula>D465/C465&gt;1</formula>
    </cfRule>
    <cfRule type="expression" dxfId="384" priority="435">
      <formula>D465/C465&lt;1</formula>
    </cfRule>
  </conditionalFormatting>
  <conditionalFormatting sqref="B465">
    <cfRule type="cellIs" dxfId="383" priority="433" operator="lessThan">
      <formula>0</formula>
    </cfRule>
  </conditionalFormatting>
  <conditionalFormatting sqref="B465">
    <cfRule type="expression" dxfId="382" priority="431">
      <formula>B465/#REF!&gt;1</formula>
    </cfRule>
    <cfRule type="expression" dxfId="381" priority="432">
      <formula>B465/#REF!&lt;1</formula>
    </cfRule>
  </conditionalFormatting>
  <conditionalFormatting sqref="C511">
    <cfRule type="cellIs" dxfId="380" priority="430" operator="lessThan">
      <formula>0</formula>
    </cfRule>
  </conditionalFormatting>
  <conditionalFormatting sqref="D511:N511">
    <cfRule type="cellIs" dxfId="379" priority="427" operator="lessThan">
      <formula>0</formula>
    </cfRule>
  </conditionalFormatting>
  <conditionalFormatting sqref="C511">
    <cfRule type="expression" dxfId="378" priority="428">
      <formula>C511/B511&gt;1</formula>
    </cfRule>
    <cfRule type="expression" dxfId="377" priority="429">
      <formula>C511/B511&lt;1</formula>
    </cfRule>
  </conditionalFormatting>
  <conditionalFormatting sqref="D511:N511">
    <cfRule type="expression" dxfId="376" priority="425">
      <formula>D511/C511&gt;1</formula>
    </cfRule>
    <cfRule type="expression" dxfId="375" priority="426">
      <formula>D511/C511&lt;1</formula>
    </cfRule>
  </conditionalFormatting>
  <conditionalFormatting sqref="B511">
    <cfRule type="cellIs" dxfId="374" priority="424" operator="lessThan">
      <formula>0</formula>
    </cfRule>
  </conditionalFormatting>
  <conditionalFormatting sqref="B511">
    <cfRule type="expression" dxfId="373" priority="422">
      <formula>B511/#REF!&gt;1</formula>
    </cfRule>
    <cfRule type="expression" dxfId="372" priority="423">
      <formula>B511/#REF!&lt;1</formula>
    </cfRule>
  </conditionalFormatting>
  <conditionalFormatting sqref="B529 B521">
    <cfRule type="cellIs" dxfId="371" priority="421" operator="lessThan">
      <formula>0</formula>
    </cfRule>
  </conditionalFormatting>
  <conditionalFormatting sqref="B529 B521">
    <cfRule type="expression" dxfId="370" priority="419">
      <formula>B521/#REF!&gt;1</formula>
    </cfRule>
    <cfRule type="expression" dxfId="369" priority="420">
      <formula>B521/#REF!&lt;1</formula>
    </cfRule>
  </conditionalFormatting>
  <conditionalFormatting sqref="C521">
    <cfRule type="cellIs" dxfId="368" priority="418" operator="lessThan">
      <formula>0</formula>
    </cfRule>
  </conditionalFormatting>
  <conditionalFormatting sqref="C521 B636:O637">
    <cfRule type="expression" dxfId="367" priority="416">
      <formula>B521/A521&gt;1</formula>
    </cfRule>
    <cfRule type="expression" dxfId="366" priority="417">
      <formula>B521/A521&lt;1</formula>
    </cfRule>
  </conditionalFormatting>
  <conditionalFormatting sqref="C603:N603">
    <cfRule type="expression" dxfId="365" priority="377">
      <formula>C603/B603&gt;1</formula>
    </cfRule>
    <cfRule type="expression" dxfId="364" priority="378">
      <formula>C603/B603&lt;1</formula>
    </cfRule>
  </conditionalFormatting>
  <conditionalFormatting sqref="I552:N552">
    <cfRule type="expression" dxfId="363" priority="401">
      <formula>I552/H552&gt;1</formula>
    </cfRule>
    <cfRule type="expression" dxfId="362" priority="402">
      <formula>I552/H552&lt;1</formula>
    </cfRule>
  </conditionalFormatting>
  <conditionalFormatting sqref="I560:N560">
    <cfRule type="expression" dxfId="361" priority="398">
      <formula>I560/H560&gt;1</formula>
    </cfRule>
    <cfRule type="expression" dxfId="360" priority="399">
      <formula>I560/H560&lt;1</formula>
    </cfRule>
  </conditionalFormatting>
  <conditionalFormatting sqref="B575:N575">
    <cfRule type="cellIs" dxfId="359" priority="397" operator="lessThan">
      <formula>0</formula>
    </cfRule>
  </conditionalFormatting>
  <conditionalFormatting sqref="B575:N575">
    <cfRule type="expression" dxfId="358" priority="395">
      <formula>B575/A575&gt;1</formula>
    </cfRule>
    <cfRule type="expression" dxfId="357" priority="396">
      <formula>B575/A575&lt;1</formula>
    </cfRule>
  </conditionalFormatting>
  <conditionalFormatting sqref="B589:N589">
    <cfRule type="cellIs" dxfId="356" priority="394" operator="lessThan">
      <formula>0</formula>
    </cfRule>
  </conditionalFormatting>
  <conditionalFormatting sqref="B589:N589">
    <cfRule type="expression" dxfId="355" priority="392">
      <formula>B589/A589&gt;1</formula>
    </cfRule>
    <cfRule type="expression" dxfId="354" priority="393">
      <formula>B589/A589&lt;1</formula>
    </cfRule>
  </conditionalFormatting>
  <conditionalFormatting sqref="N608">
    <cfRule type="cellIs" dxfId="353" priority="370" operator="lessThan">
      <formula>0</formula>
    </cfRule>
  </conditionalFormatting>
  <conditionalFormatting sqref="D521:N521">
    <cfRule type="cellIs" dxfId="352" priority="415" operator="lessThan">
      <formula>0</formula>
    </cfRule>
  </conditionalFormatting>
  <conditionalFormatting sqref="D521:N521">
    <cfRule type="expression" dxfId="351" priority="413">
      <formula>D521/C521&gt;1</formula>
    </cfRule>
    <cfRule type="expression" dxfId="350" priority="414">
      <formula>D521/C521&lt;1</formula>
    </cfRule>
  </conditionalFormatting>
  <conditionalFormatting sqref="C529:N529">
    <cfRule type="cellIs" dxfId="349" priority="412" operator="lessThan">
      <formula>0</formula>
    </cfRule>
  </conditionalFormatting>
  <conditionalFormatting sqref="C529:N529">
    <cfRule type="expression" dxfId="348" priority="410">
      <formula>C529/B529&gt;1</formula>
    </cfRule>
    <cfRule type="expression" dxfId="347" priority="411">
      <formula>C529/B529&lt;1</formula>
    </cfRule>
  </conditionalFormatting>
  <conditionalFormatting sqref="C582:N582">
    <cfRule type="expression" dxfId="346" priority="386">
      <formula>C582/B582&gt;1</formula>
    </cfRule>
    <cfRule type="expression" dxfId="345" priority="387">
      <formula>C582/B582&lt;1</formula>
    </cfRule>
  </conditionalFormatting>
  <conditionalFormatting sqref="C537:N537">
    <cfRule type="expression" dxfId="344" priority="407">
      <formula>C537/B537&gt;1</formula>
    </cfRule>
    <cfRule type="expression" dxfId="343" priority="408">
      <formula>C537/B537&lt;1</formula>
    </cfRule>
  </conditionalFormatting>
  <conditionalFormatting sqref="C568:N568">
    <cfRule type="expression" dxfId="342" priority="404">
      <formula>C568/B568&gt;1</formula>
    </cfRule>
    <cfRule type="expression" dxfId="341" priority="405">
      <formula>C568/B568&lt;1</formula>
    </cfRule>
  </conditionalFormatting>
  <conditionalFormatting sqref="C608:M608">
    <cfRule type="expression" dxfId="340" priority="372">
      <formula>C608/B608&gt;1</formula>
    </cfRule>
    <cfRule type="expression" dxfId="339" priority="373">
      <formula>C608/B608&lt;1</formula>
    </cfRule>
  </conditionalFormatting>
  <conditionalFormatting sqref="N608">
    <cfRule type="expression" dxfId="338" priority="367">
      <formula>N608/M608&gt;1</formula>
    </cfRule>
    <cfRule type="expression" dxfId="337" priority="368">
      <formula>N608/M608&lt;1</formula>
    </cfRule>
  </conditionalFormatting>
  <conditionalFormatting sqref="C608:M608">
    <cfRule type="cellIs" dxfId="336" priority="376" operator="lessThan">
      <formula>0</formula>
    </cfRule>
  </conditionalFormatting>
  <conditionalFormatting sqref="C608:M608">
    <cfRule type="cellIs" dxfId="335" priority="375" operator="lessThan">
      <formula>0</formula>
    </cfRule>
  </conditionalFormatting>
  <conditionalFormatting sqref="B582">
    <cfRule type="cellIs" dxfId="334" priority="389" operator="lessThan">
      <formula>0</formula>
    </cfRule>
  </conditionalFormatting>
  <conditionalFormatting sqref="B582">
    <cfRule type="expression" dxfId="333" priority="390">
      <formula>B582/#REF!&gt;1</formula>
    </cfRule>
    <cfRule type="expression" dxfId="332" priority="391">
      <formula>B582/#REF!&lt;1</formula>
    </cfRule>
  </conditionalFormatting>
  <conditionalFormatting sqref="C582:N582">
    <cfRule type="cellIs" dxfId="331" priority="388" operator="lessThan">
      <formula>0</formula>
    </cfRule>
  </conditionalFormatting>
  <conditionalFormatting sqref="C597:N597">
    <cfRule type="expression" dxfId="330" priority="382">
      <formula>C597/B597&gt;1</formula>
    </cfRule>
    <cfRule type="expression" dxfId="329" priority="383">
      <formula>C597/B597&lt;1</formula>
    </cfRule>
  </conditionalFormatting>
  <conditionalFormatting sqref="N608">
    <cfRule type="cellIs" dxfId="328" priority="371" operator="lessThan">
      <formula>0</formula>
    </cfRule>
  </conditionalFormatting>
  <conditionalFormatting sqref="C608:M608">
    <cfRule type="cellIs" dxfId="327" priority="374" operator="lessThan">
      <formula>0</formula>
    </cfRule>
  </conditionalFormatting>
  <conditionalFormatting sqref="N608">
    <cfRule type="cellIs" dxfId="326" priority="369" operator="lessThan">
      <formula>0</formula>
    </cfRule>
  </conditionalFormatting>
  <conditionalFormatting sqref="B676:N679">
    <cfRule type="cellIs" dxfId="325" priority="366" operator="lessThan">
      <formula>0</formula>
    </cfRule>
  </conditionalFormatting>
  <conditionalFormatting sqref="I678:N678 P676:Q679">
    <cfRule type="cellIs" dxfId="324" priority="365" operator="lessThan">
      <formula>0</formula>
    </cfRule>
  </conditionalFormatting>
  <conditionalFormatting sqref="B680:N683">
    <cfRule type="cellIs" dxfId="323" priority="364" operator="lessThan">
      <formula>0</formula>
    </cfRule>
  </conditionalFormatting>
  <conditionalFormatting sqref="I682:N682 P680:Q683">
    <cfRule type="cellIs" dxfId="322" priority="363" operator="lessThan">
      <formula>0</formula>
    </cfRule>
  </conditionalFormatting>
  <conditionalFormatting sqref="B684:N687">
    <cfRule type="cellIs" dxfId="321" priority="362" operator="lessThan">
      <formula>0</formula>
    </cfRule>
  </conditionalFormatting>
  <conditionalFormatting sqref="I686:N686 P684:Q687">
    <cfRule type="cellIs" dxfId="320" priority="361" operator="lessThan">
      <formula>0</formula>
    </cfRule>
  </conditionalFormatting>
  <conditionalFormatting sqref="B688:N691">
    <cfRule type="cellIs" dxfId="319" priority="360" operator="lessThan">
      <formula>0</formula>
    </cfRule>
  </conditionalFormatting>
  <conditionalFormatting sqref="I690:N690 P688:Q691">
    <cfRule type="cellIs" dxfId="318" priority="359" operator="lessThan">
      <formula>0</formula>
    </cfRule>
  </conditionalFormatting>
  <conditionalFormatting sqref="B692:N695 O694">
    <cfRule type="cellIs" dxfId="317" priority="358" operator="lessThan">
      <formula>0</formula>
    </cfRule>
  </conditionalFormatting>
  <conditionalFormatting sqref="P692:Q695 I694:O694">
    <cfRule type="cellIs" dxfId="316" priority="357" operator="lessThan">
      <formula>0</formula>
    </cfRule>
  </conditionalFormatting>
  <conditionalFormatting sqref="B696:N699">
    <cfRule type="cellIs" dxfId="315" priority="356" operator="lessThan">
      <formula>0</formula>
    </cfRule>
  </conditionalFormatting>
  <conditionalFormatting sqref="I698:N698 P696:Q699">
    <cfRule type="cellIs" dxfId="314" priority="355" operator="lessThan">
      <formula>0</formula>
    </cfRule>
  </conditionalFormatting>
  <conditionalFormatting sqref="B700:N703">
    <cfRule type="cellIs" dxfId="313" priority="354" operator="lessThan">
      <formula>0</formula>
    </cfRule>
  </conditionalFormatting>
  <conditionalFormatting sqref="I702:N702 P700:Q703">
    <cfRule type="cellIs" dxfId="312" priority="353" operator="lessThan">
      <formula>0</formula>
    </cfRule>
  </conditionalFormatting>
  <conditionalFormatting sqref="B704:N707">
    <cfRule type="cellIs" dxfId="311" priority="352" operator="lessThan">
      <formula>0</formula>
    </cfRule>
  </conditionalFormatting>
  <conditionalFormatting sqref="I706:N706 P704:Q707">
    <cfRule type="cellIs" dxfId="310" priority="351" operator="lessThan">
      <formula>0</formula>
    </cfRule>
  </conditionalFormatting>
  <conditionalFormatting sqref="B712:N715">
    <cfRule type="cellIs" dxfId="309" priority="350" operator="lessThan">
      <formula>0</formula>
    </cfRule>
  </conditionalFormatting>
  <conditionalFormatting sqref="I714:N714 P712:Q715">
    <cfRule type="cellIs" dxfId="308" priority="349" operator="lessThan">
      <formula>0</formula>
    </cfRule>
  </conditionalFormatting>
  <conditionalFormatting sqref="B716:N719">
    <cfRule type="cellIs" dxfId="307" priority="348" operator="lessThan">
      <formula>0</formula>
    </cfRule>
  </conditionalFormatting>
  <conditionalFormatting sqref="I718:N718 P716:Q719">
    <cfRule type="cellIs" dxfId="306" priority="347" operator="lessThan">
      <formula>0</formula>
    </cfRule>
  </conditionalFormatting>
  <conditionalFormatting sqref="P654">
    <cfRule type="cellIs" dxfId="305" priority="346" operator="lessThan">
      <formula>0</formula>
    </cfRule>
  </conditionalFormatting>
  <conditionalFormatting sqref="Q466">
    <cfRule type="cellIs" dxfId="304" priority="345" operator="lessThan">
      <formula>0</formula>
    </cfRule>
  </conditionalFormatting>
  <conditionalFormatting sqref="P466">
    <cfRule type="cellIs" dxfId="303" priority="344" operator="lessThan">
      <formula>0</formula>
    </cfRule>
  </conditionalFormatting>
  <conditionalFormatting sqref="B466:N466">
    <cfRule type="cellIs" dxfId="302" priority="343" operator="lessThan">
      <formula>0</formula>
    </cfRule>
  </conditionalFormatting>
  <conditionalFormatting sqref="B505:N505">
    <cfRule type="cellIs" dxfId="301" priority="340" operator="lessThan">
      <formula>0</formula>
    </cfRule>
  </conditionalFormatting>
  <conditionalFormatting sqref="B513:N513">
    <cfRule type="cellIs" dxfId="300" priority="337" operator="lessThan">
      <formula>0</formula>
    </cfRule>
  </conditionalFormatting>
  <conditionalFormatting sqref="B522:N522">
    <cfRule type="cellIs" dxfId="299" priority="334" operator="lessThan">
      <formula>0</formula>
    </cfRule>
  </conditionalFormatting>
  <conditionalFormatting sqref="B530:N530">
    <cfRule type="cellIs" dxfId="298" priority="331" operator="lessThan">
      <formula>0</formula>
    </cfRule>
  </conditionalFormatting>
  <conditionalFormatting sqref="B538:N538">
    <cfRule type="cellIs" dxfId="297" priority="328" operator="lessThan">
      <formula>0</formula>
    </cfRule>
  </conditionalFormatting>
  <conditionalFormatting sqref="B553:N553">
    <cfRule type="cellIs" dxfId="296" priority="325" operator="lessThan">
      <formula>0</formula>
    </cfRule>
  </conditionalFormatting>
  <conditionalFormatting sqref="B561:N561">
    <cfRule type="cellIs" dxfId="295" priority="322" operator="lessThan">
      <formula>0</formula>
    </cfRule>
  </conditionalFormatting>
  <conditionalFormatting sqref="B590:N590">
    <cfRule type="cellIs" dxfId="294" priority="319" operator="lessThan">
      <formula>0</formula>
    </cfRule>
  </conditionalFormatting>
  <conditionalFormatting sqref="O608">
    <cfRule type="cellIs" dxfId="293" priority="54" operator="lessThan">
      <formula>0</formula>
    </cfRule>
  </conditionalFormatting>
  <conditionalFormatting sqref="O608">
    <cfRule type="cellIs" dxfId="292" priority="55" operator="lessThan">
      <formula>0</formula>
    </cfRule>
  </conditionalFormatting>
  <conditionalFormatting sqref="O603">
    <cfRule type="cellIs" dxfId="291" priority="58" operator="lessThan">
      <formula>0</formula>
    </cfRule>
  </conditionalFormatting>
  <conditionalFormatting sqref="O603">
    <cfRule type="cellIs" dxfId="290" priority="59" operator="lessThan">
      <formula>0</formula>
    </cfRule>
  </conditionalFormatting>
  <conditionalFormatting sqref="O603">
    <cfRule type="cellIs" dxfId="289" priority="60" operator="lessThan">
      <formula>0</formula>
    </cfRule>
  </conditionalFormatting>
  <conditionalFormatting sqref="O608">
    <cfRule type="cellIs" dxfId="288" priority="53" operator="lessThan">
      <formula>0</formula>
    </cfRule>
  </conditionalFormatting>
  <conditionalFormatting sqref="P491:Q491">
    <cfRule type="cellIs" dxfId="287" priority="318" operator="lessThan">
      <formula>0</formula>
    </cfRule>
  </conditionalFormatting>
  <conditionalFormatting sqref="Q492:Q496">
    <cfRule type="cellIs" dxfId="286" priority="317" operator="lessThan">
      <formula>0</formula>
    </cfRule>
  </conditionalFormatting>
  <conditionalFormatting sqref="P492:P495">
    <cfRule type="cellIs" dxfId="285" priority="316" operator="lessThan">
      <formula>0</formula>
    </cfRule>
  </conditionalFormatting>
  <conditionalFormatting sqref="P496">
    <cfRule type="cellIs" dxfId="284" priority="315" operator="lessThan">
      <formula>0</formula>
    </cfRule>
  </conditionalFormatting>
  <conditionalFormatting sqref="P473:Q473 B473">
    <cfRule type="cellIs" dxfId="283" priority="314" operator="lessThan">
      <formula>0</formula>
    </cfRule>
  </conditionalFormatting>
  <conditionalFormatting sqref="Q474:Q478">
    <cfRule type="cellIs" dxfId="282" priority="313" operator="lessThan">
      <formula>0</formula>
    </cfRule>
  </conditionalFormatting>
  <conditionalFormatting sqref="P474:P477">
    <cfRule type="cellIs" dxfId="281" priority="312" operator="lessThan">
      <formula>0</formula>
    </cfRule>
  </conditionalFormatting>
  <conditionalFormatting sqref="P478">
    <cfRule type="cellIs" dxfId="280" priority="311" operator="lessThan">
      <formula>0</formula>
    </cfRule>
  </conditionalFormatting>
  <conditionalFormatting sqref="P479:Q479 B479">
    <cfRule type="cellIs" dxfId="279" priority="310" operator="lessThan">
      <formula>0</formula>
    </cfRule>
  </conditionalFormatting>
  <conditionalFormatting sqref="Q480:Q484">
    <cfRule type="cellIs" dxfId="278" priority="309" operator="lessThan">
      <formula>0</formula>
    </cfRule>
  </conditionalFormatting>
  <conditionalFormatting sqref="P480:P483">
    <cfRule type="cellIs" dxfId="277" priority="308" operator="lessThan">
      <formula>0</formula>
    </cfRule>
  </conditionalFormatting>
  <conditionalFormatting sqref="P484">
    <cfRule type="cellIs" dxfId="276" priority="307" operator="lessThan">
      <formula>0</formula>
    </cfRule>
  </conditionalFormatting>
  <conditionalFormatting sqref="P485:Q485 B485">
    <cfRule type="cellIs" dxfId="275" priority="306" operator="lessThan">
      <formula>0</formula>
    </cfRule>
  </conditionalFormatting>
  <conditionalFormatting sqref="Q486:Q490">
    <cfRule type="cellIs" dxfId="274" priority="305" operator="lessThan">
      <formula>0</formula>
    </cfRule>
  </conditionalFormatting>
  <conditionalFormatting sqref="P486:P489">
    <cfRule type="cellIs" dxfId="273" priority="304" operator="lessThan">
      <formula>0</formula>
    </cfRule>
  </conditionalFormatting>
  <conditionalFormatting sqref="P490">
    <cfRule type="cellIs" dxfId="27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297" operator="lessThan">
      <formula>0</formula>
    </cfRule>
  </conditionalFormatting>
  <conditionalFormatting sqref="O348">
    <cfRule type="cellIs" dxfId="270" priority="296" operator="lessThan">
      <formula>0</formula>
    </cfRule>
  </conditionalFormatting>
  <conditionalFormatting sqref="O348">
    <cfRule type="cellIs" dxfId="269" priority="295" operator="lessThan">
      <formula>0</formula>
    </cfRule>
  </conditionalFormatting>
  <conditionalFormatting sqref="O351:O354">
    <cfRule type="cellIs" dxfId="268" priority="294" operator="lessThan">
      <formula>0</formula>
    </cfRule>
  </conditionalFormatting>
  <conditionalFormatting sqref="O363:O364">
    <cfRule type="cellIs" dxfId="267" priority="292" operator="lessThan">
      <formula>0</formula>
    </cfRule>
  </conditionalFormatting>
  <conditionalFormatting sqref="O369:O370">
    <cfRule type="cellIs" dxfId="266" priority="291" operator="lessThan">
      <formula>0</formula>
    </cfRule>
  </conditionalFormatting>
  <conditionalFormatting sqref="O375:O376">
    <cfRule type="cellIs" dxfId="265" priority="290" operator="lessThan">
      <formula>0</formula>
    </cfRule>
  </conditionalFormatting>
  <conditionalFormatting sqref="O381:O383">
    <cfRule type="cellIs" dxfId="264" priority="289" operator="lessThan">
      <formula>0</formula>
    </cfRule>
  </conditionalFormatting>
  <conditionalFormatting sqref="O355">
    <cfRule type="cellIs" dxfId="263" priority="288" operator="lessThan">
      <formula>0</formula>
    </cfRule>
  </conditionalFormatting>
  <conditionalFormatting sqref="O593:O595">
    <cfRule type="cellIs" dxfId="262" priority="286" operator="lessThan">
      <formula>0</formula>
    </cfRule>
  </conditionalFormatting>
  <conditionalFormatting sqref="O593:O595">
    <cfRule type="cellIs" dxfId="261" priority="287" operator="lessThan">
      <formula>0</formula>
    </cfRule>
  </conditionalFormatting>
  <conditionalFormatting sqref="O601:O602 O599">
    <cfRule type="cellIs" dxfId="260" priority="285" operator="lessThan">
      <formula>0</formula>
    </cfRule>
  </conditionalFormatting>
  <conditionalFormatting sqref="O621:O624">
    <cfRule type="cellIs" dxfId="259" priority="280" operator="lessThan">
      <formula>0</formula>
    </cfRule>
  </conditionalFormatting>
  <conditionalFormatting sqref="O621:O624">
    <cfRule type="cellIs" dxfId="258" priority="281" operator="lessThan">
      <formula>0</formula>
    </cfRule>
  </conditionalFormatting>
  <conditionalFormatting sqref="O626:O629">
    <cfRule type="cellIs" dxfId="257" priority="279" operator="lessThan">
      <formula>0</formula>
    </cfRule>
  </conditionalFormatting>
  <conditionalFormatting sqref="O611:O614">
    <cfRule type="cellIs" dxfId="256" priority="274" operator="lessThan">
      <formula>0</formula>
    </cfRule>
  </conditionalFormatting>
  <conditionalFormatting sqref="O611:O614">
    <cfRule type="cellIs" dxfId="255" priority="275" operator="lessThan">
      <formula>0</formula>
    </cfRule>
  </conditionalFormatting>
  <conditionalFormatting sqref="O650 O663 O655:O661 O642:O645 O652:O653 O672:O675 O708:O711 O665:O670">
    <cfRule type="cellIs" dxfId="254" priority="273" operator="lessThan">
      <formula>0</formula>
    </cfRule>
  </conditionalFormatting>
  <conditionalFormatting sqref="O674">
    <cfRule type="cellIs" dxfId="253" priority="272" operator="lessThan">
      <formula>0</formula>
    </cfRule>
  </conditionalFormatting>
  <conditionalFormatting sqref="O647">
    <cfRule type="cellIs" dxfId="252" priority="271" operator="lessThan">
      <formula>0</formula>
    </cfRule>
  </conditionalFormatting>
  <conditionalFormatting sqref="O393">
    <cfRule type="cellIs" dxfId="251" priority="248" operator="lessThan">
      <formula>0</formula>
    </cfRule>
  </conditionalFormatting>
  <conditionalFormatting sqref="O390">
    <cfRule type="cellIs" dxfId="250" priority="253" operator="lessThan">
      <formula>0</formula>
    </cfRule>
  </conditionalFormatting>
  <conditionalFormatting sqref="O393">
    <cfRule type="cellIs" dxfId="249" priority="251" operator="lessThan">
      <formula>0</formula>
    </cfRule>
  </conditionalFormatting>
  <conditionalFormatting sqref="O378">
    <cfRule type="cellIs" dxfId="248" priority="263" operator="lessThan">
      <formula>0</formula>
    </cfRule>
  </conditionalFormatting>
  <conditionalFormatting sqref="O372">
    <cfRule type="cellIs" dxfId="247" priority="264" operator="lessThan">
      <formula>0</formula>
    </cfRule>
  </conditionalFormatting>
  <conditionalFormatting sqref="O384">
    <cfRule type="cellIs" dxfId="246" priority="262" operator="lessThan">
      <formula>0</formula>
    </cfRule>
  </conditionalFormatting>
  <conditionalFormatting sqref="O387">
    <cfRule type="cellIs" dxfId="245" priority="257" operator="lessThan">
      <formula>0</formula>
    </cfRule>
  </conditionalFormatting>
  <conditionalFormatting sqref="O387">
    <cfRule type="cellIs" dxfId="244" priority="256" operator="lessThan">
      <formula>0</formula>
    </cfRule>
  </conditionalFormatting>
  <conditionalFormatting sqref="O387">
    <cfRule type="cellIs" dxfId="243" priority="255" operator="lessThan">
      <formula>0</formula>
    </cfRule>
  </conditionalFormatting>
  <conditionalFormatting sqref="O387">
    <cfRule type="cellIs" dxfId="242" priority="254" operator="lessThan">
      <formula>0</formula>
    </cfRule>
  </conditionalFormatting>
  <conditionalFormatting sqref="O393">
    <cfRule type="cellIs" dxfId="241" priority="249" operator="lessThan">
      <formula>0</formula>
    </cfRule>
  </conditionalFormatting>
  <conditionalFormatting sqref="O393">
    <cfRule type="cellIs" dxfId="240" priority="252" operator="lessThan">
      <formula>0</formula>
    </cfRule>
  </conditionalFormatting>
  <conditionalFormatting sqref="O393">
    <cfRule type="cellIs" dxfId="239" priority="247" operator="lessThan">
      <formula>0</formula>
    </cfRule>
  </conditionalFormatting>
  <conditionalFormatting sqref="O393">
    <cfRule type="cellIs" dxfId="238" priority="250" operator="lessThan">
      <formula>0</formula>
    </cfRule>
  </conditionalFormatting>
  <conditionalFormatting sqref="O393">
    <cfRule type="cellIs" dxfId="237" priority="245" operator="lessThan">
      <formula>0</formula>
    </cfRule>
  </conditionalFormatting>
  <conditionalFormatting sqref="O393">
    <cfRule type="cellIs" dxfId="236" priority="246" operator="lessThan">
      <formula>0</formula>
    </cfRule>
  </conditionalFormatting>
  <conditionalFormatting sqref="O399">
    <cfRule type="cellIs" dxfId="235" priority="243" operator="lessThan">
      <formula>0</formula>
    </cfRule>
  </conditionalFormatting>
  <conditionalFormatting sqref="O396">
    <cfRule type="cellIs" dxfId="234" priority="244" operator="lessThan">
      <formula>0</formula>
    </cfRule>
  </conditionalFormatting>
  <conditionalFormatting sqref="O399">
    <cfRule type="cellIs" dxfId="233" priority="242" operator="lessThan">
      <formula>0</formula>
    </cfRule>
  </conditionalFormatting>
  <conditionalFormatting sqref="O399">
    <cfRule type="cellIs" dxfId="232" priority="241" operator="lessThan">
      <formula>0</formula>
    </cfRule>
  </conditionalFormatting>
  <conditionalFormatting sqref="O399">
    <cfRule type="cellIs" dxfId="231" priority="240" operator="lessThan">
      <formula>0</formula>
    </cfRule>
  </conditionalFormatting>
  <conditionalFormatting sqref="O399">
    <cfRule type="cellIs" dxfId="230" priority="239" operator="lessThan">
      <formula>0</formula>
    </cfRule>
  </conditionalFormatting>
  <conditionalFormatting sqref="O399">
    <cfRule type="cellIs" dxfId="229" priority="238" operator="lessThan">
      <formula>0</formula>
    </cfRule>
  </conditionalFormatting>
  <conditionalFormatting sqref="O399">
    <cfRule type="cellIs" dxfId="228" priority="237" operator="lessThan">
      <formula>0</formula>
    </cfRule>
  </conditionalFormatting>
  <conditionalFormatting sqref="O399">
    <cfRule type="cellIs" dxfId="227" priority="236" operator="lessThan">
      <formula>0</formula>
    </cfRule>
  </conditionalFormatting>
  <conditionalFormatting sqref="O402">
    <cfRule type="cellIs" dxfId="226" priority="235" operator="lessThan">
      <formula>0</formula>
    </cfRule>
  </conditionalFormatting>
  <conditionalFormatting sqref="O355">
    <cfRule type="cellIs" dxfId="225" priority="234" operator="lessThan">
      <formula>0</formula>
    </cfRule>
  </conditionalFormatting>
  <conditionalFormatting sqref="O361">
    <cfRule type="cellIs" dxfId="224" priority="233" operator="lessThan">
      <formula>0</formula>
    </cfRule>
  </conditionalFormatting>
  <conditionalFormatting sqref="O361">
    <cfRule type="cellIs" dxfId="223" priority="232" operator="lessThan">
      <formula>0</formula>
    </cfRule>
  </conditionalFormatting>
  <conditionalFormatting sqref="O367">
    <cfRule type="cellIs" dxfId="222" priority="231" operator="lessThan">
      <formula>0</formula>
    </cfRule>
  </conditionalFormatting>
  <conditionalFormatting sqref="O367">
    <cfRule type="cellIs" dxfId="221" priority="230" operator="lessThan">
      <formula>0</formula>
    </cfRule>
  </conditionalFormatting>
  <conditionalFormatting sqref="O373">
    <cfRule type="cellIs" dxfId="220" priority="229" operator="lessThan">
      <formula>0</formula>
    </cfRule>
  </conditionalFormatting>
  <conditionalFormatting sqref="O373">
    <cfRule type="cellIs" dxfId="219" priority="228" operator="lessThan">
      <formula>0</formula>
    </cfRule>
  </conditionalFormatting>
  <conditionalFormatting sqref="O379">
    <cfRule type="cellIs" dxfId="218" priority="227" operator="lessThan">
      <formula>0</formula>
    </cfRule>
  </conditionalFormatting>
  <conditionalFormatting sqref="O379">
    <cfRule type="cellIs" dxfId="217" priority="226" operator="lessThan">
      <formula>0</formula>
    </cfRule>
  </conditionalFormatting>
  <conditionalFormatting sqref="O385">
    <cfRule type="cellIs" dxfId="216" priority="225" operator="lessThan">
      <formula>0</formula>
    </cfRule>
  </conditionalFormatting>
  <conditionalFormatting sqref="O385">
    <cfRule type="cellIs" dxfId="215" priority="224" operator="lessThan">
      <formula>0</formula>
    </cfRule>
  </conditionalFormatting>
  <conditionalFormatting sqref="O391">
    <cfRule type="cellIs" dxfId="214" priority="223" operator="lessThan">
      <formula>0</formula>
    </cfRule>
  </conditionalFormatting>
  <conditionalFormatting sqref="O391">
    <cfRule type="cellIs" dxfId="213" priority="222" operator="lessThan">
      <formula>0</formula>
    </cfRule>
  </conditionalFormatting>
  <conditionalFormatting sqref="O397">
    <cfRule type="cellIs" dxfId="212" priority="221" operator="lessThan">
      <formula>0</formula>
    </cfRule>
  </conditionalFormatting>
  <conditionalFormatting sqref="O397">
    <cfRule type="cellIs" dxfId="211" priority="220" operator="lessThan">
      <formula>0</formula>
    </cfRule>
  </conditionalFormatting>
  <conditionalFormatting sqref="O405">
    <cfRule type="cellIs" dxfId="210" priority="219" operator="lessThan">
      <formula>0</formula>
    </cfRule>
  </conditionalFormatting>
  <conditionalFormatting sqref="O405">
    <cfRule type="cellIs" dxfId="209" priority="217" operator="lessThan">
      <formula>0</formula>
    </cfRule>
  </conditionalFormatting>
  <conditionalFormatting sqref="O405">
    <cfRule type="cellIs" dxfId="208" priority="216" operator="lessThan">
      <formula>0</formula>
    </cfRule>
  </conditionalFormatting>
  <conditionalFormatting sqref="O405">
    <cfRule type="cellIs" dxfId="207" priority="215" operator="lessThan">
      <formula>0</formula>
    </cfRule>
  </conditionalFormatting>
  <conditionalFormatting sqref="O405">
    <cfRule type="cellIs" dxfId="206" priority="214" operator="lessThan">
      <formula>0</formula>
    </cfRule>
  </conditionalFormatting>
  <conditionalFormatting sqref="O405">
    <cfRule type="cellIs" dxfId="205" priority="213" operator="lessThan">
      <formula>0</formula>
    </cfRule>
  </conditionalFormatting>
  <conditionalFormatting sqref="O405">
    <cfRule type="cellIs" dxfId="204" priority="212" operator="lessThan">
      <formula>0</formula>
    </cfRule>
  </conditionalFormatting>
  <conditionalFormatting sqref="O408">
    <cfRule type="cellIs" dxfId="203" priority="211" operator="lessThan">
      <formula>0</formula>
    </cfRule>
  </conditionalFormatting>
  <conditionalFormatting sqref="O409">
    <cfRule type="cellIs" dxfId="202" priority="210" operator="lessThan">
      <formula>0</formula>
    </cfRule>
  </conditionalFormatting>
  <conditionalFormatting sqref="O409">
    <cfRule type="cellIs" dxfId="201" priority="209" operator="lessThan">
      <formula>0</formula>
    </cfRule>
  </conditionalFormatting>
  <conditionalFormatting sqref="O411">
    <cfRule type="cellIs" dxfId="200" priority="208" operator="lessThan">
      <formula>0</formula>
    </cfRule>
  </conditionalFormatting>
  <conditionalFormatting sqref="O411">
    <cfRule type="cellIs" dxfId="199" priority="207" operator="lessThan">
      <formula>0</formula>
    </cfRule>
  </conditionalFormatting>
  <conditionalFormatting sqref="O411">
    <cfRule type="cellIs" dxfId="198" priority="206" operator="lessThan">
      <formula>0</formula>
    </cfRule>
  </conditionalFormatting>
  <conditionalFormatting sqref="O411">
    <cfRule type="cellIs" dxfId="197" priority="205" operator="lessThan">
      <formula>0</formula>
    </cfRule>
  </conditionalFormatting>
  <conditionalFormatting sqref="O411">
    <cfRule type="cellIs" dxfId="196" priority="204" operator="lessThan">
      <formula>0</formula>
    </cfRule>
  </conditionalFormatting>
  <conditionalFormatting sqref="O411">
    <cfRule type="cellIs" dxfId="195" priority="203" operator="lessThan">
      <formula>0</formula>
    </cfRule>
  </conditionalFormatting>
  <conditionalFormatting sqref="O411">
    <cfRule type="cellIs" dxfId="194" priority="202" operator="lessThan">
      <formula>0</formula>
    </cfRule>
  </conditionalFormatting>
  <conditionalFormatting sqref="O411">
    <cfRule type="cellIs" dxfId="193" priority="201" operator="lessThan">
      <formula>0</formula>
    </cfRule>
  </conditionalFormatting>
  <conditionalFormatting sqref="O414">
    <cfRule type="cellIs" dxfId="192" priority="200" operator="lessThan">
      <formula>0</formula>
    </cfRule>
  </conditionalFormatting>
  <conditionalFormatting sqref="O415">
    <cfRule type="cellIs" dxfId="191" priority="199" operator="lessThan">
      <formula>0</formula>
    </cfRule>
  </conditionalFormatting>
  <conditionalFormatting sqref="O415">
    <cfRule type="cellIs" dxfId="190" priority="198" operator="lessThan">
      <formula>0</formula>
    </cfRule>
  </conditionalFormatting>
  <conditionalFormatting sqref="O417">
    <cfRule type="cellIs" dxfId="189" priority="197" operator="lessThan">
      <formula>0</formula>
    </cfRule>
  </conditionalFormatting>
  <conditionalFormatting sqref="O417">
    <cfRule type="cellIs" dxfId="188" priority="196" operator="lessThan">
      <formula>0</formula>
    </cfRule>
  </conditionalFormatting>
  <conditionalFormatting sqref="O417">
    <cfRule type="cellIs" dxfId="187" priority="195" operator="lessThan">
      <formula>0</formula>
    </cfRule>
  </conditionalFormatting>
  <conditionalFormatting sqref="O417">
    <cfRule type="cellIs" dxfId="186" priority="194" operator="lessThan">
      <formula>0</formula>
    </cfRule>
  </conditionalFormatting>
  <conditionalFormatting sqref="O417">
    <cfRule type="cellIs" dxfId="185" priority="193" operator="lessThan">
      <formula>0</formula>
    </cfRule>
  </conditionalFormatting>
  <conditionalFormatting sqref="O417">
    <cfRule type="cellIs" dxfId="184" priority="192" operator="lessThan">
      <formula>0</formula>
    </cfRule>
  </conditionalFormatting>
  <conditionalFormatting sqref="O417">
    <cfRule type="cellIs" dxfId="183" priority="191" operator="lessThan">
      <formula>0</formula>
    </cfRule>
  </conditionalFormatting>
  <conditionalFormatting sqref="O417">
    <cfRule type="cellIs" dxfId="182" priority="190" operator="lessThan">
      <formula>0</formula>
    </cfRule>
  </conditionalFormatting>
  <conditionalFormatting sqref="O420">
    <cfRule type="cellIs" dxfId="181" priority="189" operator="lessThan">
      <formula>0</formula>
    </cfRule>
  </conditionalFormatting>
  <conditionalFormatting sqref="O421">
    <cfRule type="cellIs" dxfId="180" priority="188" operator="lessThan">
      <formula>0</formula>
    </cfRule>
  </conditionalFormatting>
  <conditionalFormatting sqref="O421">
    <cfRule type="cellIs" dxfId="179" priority="187" operator="lessThan">
      <formula>0</formula>
    </cfRule>
  </conditionalFormatting>
  <conditionalFormatting sqref="O423">
    <cfRule type="cellIs" dxfId="178" priority="186" operator="lessThan">
      <formula>0</formula>
    </cfRule>
  </conditionalFormatting>
  <conditionalFormatting sqref="O423">
    <cfRule type="cellIs" dxfId="177" priority="185" operator="lessThan">
      <formula>0</formula>
    </cfRule>
  </conditionalFormatting>
  <conditionalFormatting sqref="O423">
    <cfRule type="cellIs" dxfId="176" priority="184" operator="lessThan">
      <formula>0</formula>
    </cfRule>
  </conditionalFormatting>
  <conditionalFormatting sqref="O423">
    <cfRule type="cellIs" dxfId="175" priority="183" operator="lessThan">
      <formula>0</formula>
    </cfRule>
  </conditionalFormatting>
  <conditionalFormatting sqref="O423">
    <cfRule type="cellIs" dxfId="174" priority="182" operator="lessThan">
      <formula>0</formula>
    </cfRule>
  </conditionalFormatting>
  <conditionalFormatting sqref="O423">
    <cfRule type="cellIs" dxfId="173" priority="181" operator="lessThan">
      <formula>0</formula>
    </cfRule>
  </conditionalFormatting>
  <conditionalFormatting sqref="O423">
    <cfRule type="cellIs" dxfId="172" priority="180" operator="lessThan">
      <formula>0</formula>
    </cfRule>
  </conditionalFormatting>
  <conditionalFormatting sqref="O423">
    <cfRule type="cellIs" dxfId="171" priority="179" operator="lessThan">
      <formula>0</formula>
    </cfRule>
  </conditionalFormatting>
  <conditionalFormatting sqref="O426">
    <cfRule type="cellIs" dxfId="170" priority="178" operator="lessThan">
      <formula>0</formula>
    </cfRule>
  </conditionalFormatting>
  <conditionalFormatting sqref="O427">
    <cfRule type="cellIs" dxfId="169" priority="177" operator="lessThan">
      <formula>0</formula>
    </cfRule>
  </conditionalFormatting>
  <conditionalFormatting sqref="O427">
    <cfRule type="cellIs" dxfId="168" priority="176" operator="lessThan">
      <formula>0</formula>
    </cfRule>
  </conditionalFormatting>
  <conditionalFormatting sqref="O429">
    <cfRule type="cellIs" dxfId="167" priority="175" operator="lessThan">
      <formula>0</formula>
    </cfRule>
  </conditionalFormatting>
  <conditionalFormatting sqref="O429">
    <cfRule type="cellIs" dxfId="166" priority="174" operator="lessThan">
      <formula>0</formula>
    </cfRule>
  </conditionalFormatting>
  <conditionalFormatting sqref="O429">
    <cfRule type="cellIs" dxfId="165" priority="173" operator="lessThan">
      <formula>0</formula>
    </cfRule>
  </conditionalFormatting>
  <conditionalFormatting sqref="O429">
    <cfRule type="cellIs" dxfId="164" priority="172" operator="lessThan">
      <formula>0</formula>
    </cfRule>
  </conditionalFormatting>
  <conditionalFormatting sqref="O429">
    <cfRule type="cellIs" dxfId="163" priority="171" operator="lessThan">
      <formula>0</formula>
    </cfRule>
  </conditionalFormatting>
  <conditionalFormatting sqref="O429">
    <cfRule type="cellIs" dxfId="162" priority="170" operator="lessThan">
      <formula>0</formula>
    </cfRule>
  </conditionalFormatting>
  <conditionalFormatting sqref="O429">
    <cfRule type="cellIs" dxfId="161" priority="169" operator="lessThan">
      <formula>0</formula>
    </cfRule>
  </conditionalFormatting>
  <conditionalFormatting sqref="O429">
    <cfRule type="cellIs" dxfId="160" priority="168" operator="lessThan">
      <formula>0</formula>
    </cfRule>
  </conditionalFormatting>
  <conditionalFormatting sqref="O432">
    <cfRule type="cellIs" dxfId="159" priority="167" operator="lessThan">
      <formula>0</formula>
    </cfRule>
  </conditionalFormatting>
  <conditionalFormatting sqref="O435">
    <cfRule type="cellIs" dxfId="158" priority="166" operator="lessThan">
      <formula>0</formula>
    </cfRule>
  </conditionalFormatting>
  <conditionalFormatting sqref="O435">
    <cfRule type="cellIs" dxfId="157" priority="165" operator="lessThan">
      <formula>0</formula>
    </cfRule>
  </conditionalFormatting>
  <conditionalFormatting sqref="O435">
    <cfRule type="cellIs" dxfId="156" priority="164" operator="lessThan">
      <formula>0</formula>
    </cfRule>
  </conditionalFormatting>
  <conditionalFormatting sqref="O435">
    <cfRule type="cellIs" dxfId="155" priority="163" operator="lessThan">
      <formula>0</formula>
    </cfRule>
  </conditionalFormatting>
  <conditionalFormatting sqref="O435">
    <cfRule type="cellIs" dxfId="154" priority="162" operator="lessThan">
      <formula>0</formula>
    </cfRule>
  </conditionalFormatting>
  <conditionalFormatting sqref="O435">
    <cfRule type="cellIs" dxfId="153" priority="161" operator="lessThan">
      <formula>0</formula>
    </cfRule>
  </conditionalFormatting>
  <conditionalFormatting sqref="O435">
    <cfRule type="cellIs" dxfId="152" priority="160" operator="lessThan">
      <formula>0</formula>
    </cfRule>
  </conditionalFormatting>
  <conditionalFormatting sqref="O435">
    <cfRule type="cellIs" dxfId="151" priority="159" operator="lessThan">
      <formula>0</formula>
    </cfRule>
  </conditionalFormatting>
  <conditionalFormatting sqref="O438">
    <cfRule type="cellIs" dxfId="150" priority="158" operator="lessThan">
      <formula>0</formula>
    </cfRule>
  </conditionalFormatting>
  <conditionalFormatting sqref="O439">
    <cfRule type="cellIs" dxfId="149" priority="157" operator="lessThan">
      <formula>0</formula>
    </cfRule>
  </conditionalFormatting>
  <conditionalFormatting sqref="O439">
    <cfRule type="cellIs" dxfId="148" priority="156" operator="lessThan">
      <formula>0</formula>
    </cfRule>
  </conditionalFormatting>
  <conditionalFormatting sqref="O441">
    <cfRule type="cellIs" dxfId="147" priority="155" operator="lessThan">
      <formula>0</formula>
    </cfRule>
  </conditionalFormatting>
  <conditionalFormatting sqref="O441">
    <cfRule type="cellIs" dxfId="146" priority="154" operator="lessThan">
      <formula>0</formula>
    </cfRule>
  </conditionalFormatting>
  <conditionalFormatting sqref="O441">
    <cfRule type="cellIs" dxfId="145" priority="153" operator="lessThan">
      <formula>0</formula>
    </cfRule>
  </conditionalFormatting>
  <conditionalFormatting sqref="O441">
    <cfRule type="cellIs" dxfId="144" priority="152" operator="lessThan">
      <formula>0</formula>
    </cfRule>
  </conditionalFormatting>
  <conditionalFormatting sqref="O441">
    <cfRule type="cellIs" dxfId="143" priority="151" operator="lessThan">
      <formula>0</formula>
    </cfRule>
  </conditionalFormatting>
  <conditionalFormatting sqref="O441">
    <cfRule type="cellIs" dxfId="142" priority="150" operator="lessThan">
      <formula>0</formula>
    </cfRule>
  </conditionalFormatting>
  <conditionalFormatting sqref="O441">
    <cfRule type="cellIs" dxfId="141" priority="149" operator="lessThan">
      <formula>0</formula>
    </cfRule>
  </conditionalFormatting>
  <conditionalFormatting sqref="O441">
    <cfRule type="cellIs" dxfId="140" priority="148" operator="lessThan">
      <formula>0</formula>
    </cfRule>
  </conditionalFormatting>
  <conditionalFormatting sqref="O444">
    <cfRule type="cellIs" dxfId="139" priority="147" operator="lessThan">
      <formula>0</formula>
    </cfRule>
  </conditionalFormatting>
  <conditionalFormatting sqref="O445">
    <cfRule type="cellIs" dxfId="138" priority="146" operator="lessThan">
      <formula>0</formula>
    </cfRule>
  </conditionalFormatting>
  <conditionalFormatting sqref="O445">
    <cfRule type="cellIs" dxfId="137" priority="145" operator="lessThan">
      <formula>0</formula>
    </cfRule>
  </conditionalFormatting>
  <conditionalFormatting sqref="O448">
    <cfRule type="cellIs" dxfId="136" priority="144" operator="lessThan">
      <formula>0</formula>
    </cfRule>
  </conditionalFormatting>
  <conditionalFormatting sqref="O448">
    <cfRule type="cellIs" dxfId="135" priority="143" operator="lessThan">
      <formula>0</formula>
    </cfRule>
  </conditionalFormatting>
  <conditionalFormatting sqref="O448">
    <cfRule type="cellIs" dxfId="134" priority="142" operator="lessThan">
      <formula>0</formula>
    </cfRule>
  </conditionalFormatting>
  <conditionalFormatting sqref="O448">
    <cfRule type="cellIs" dxfId="133" priority="141" operator="lessThan">
      <formula>0</formula>
    </cfRule>
  </conditionalFormatting>
  <conditionalFormatting sqref="O448">
    <cfRule type="cellIs" dxfId="132" priority="140" operator="lessThan">
      <formula>0</formula>
    </cfRule>
  </conditionalFormatting>
  <conditionalFormatting sqref="O448">
    <cfRule type="cellIs" dxfId="131" priority="139" operator="lessThan">
      <formula>0</formula>
    </cfRule>
  </conditionalFormatting>
  <conditionalFormatting sqref="O448">
    <cfRule type="cellIs" dxfId="130" priority="138" operator="lessThan">
      <formula>0</formula>
    </cfRule>
  </conditionalFormatting>
  <conditionalFormatting sqref="O448">
    <cfRule type="cellIs" dxfId="129" priority="137" operator="lessThan">
      <formula>0</formula>
    </cfRule>
  </conditionalFormatting>
  <conditionalFormatting sqref="O451">
    <cfRule type="cellIs" dxfId="128" priority="136" operator="lessThan">
      <formula>0</formula>
    </cfRule>
  </conditionalFormatting>
  <conditionalFormatting sqref="O452">
    <cfRule type="cellIs" dxfId="127" priority="135" operator="lessThan">
      <formula>0</formula>
    </cfRule>
  </conditionalFormatting>
  <conditionalFormatting sqref="O452">
    <cfRule type="cellIs" dxfId="126" priority="134" operator="lessThan">
      <formula>0</formula>
    </cfRule>
  </conditionalFormatting>
  <conditionalFormatting sqref="O454">
    <cfRule type="cellIs" dxfId="125" priority="133" operator="lessThan">
      <formula>0</formula>
    </cfRule>
  </conditionalFormatting>
  <conditionalFormatting sqref="O454">
    <cfRule type="cellIs" dxfId="124" priority="132" operator="lessThan">
      <formula>0</formula>
    </cfRule>
  </conditionalFormatting>
  <conditionalFormatting sqref="O454">
    <cfRule type="cellIs" dxfId="123" priority="131" operator="lessThan">
      <formula>0</formula>
    </cfRule>
  </conditionalFormatting>
  <conditionalFormatting sqref="O454">
    <cfRule type="cellIs" dxfId="122" priority="130" operator="lessThan">
      <formula>0</formula>
    </cfRule>
  </conditionalFormatting>
  <conditionalFormatting sqref="O454">
    <cfRule type="cellIs" dxfId="121" priority="129" operator="lessThan">
      <formula>0</formula>
    </cfRule>
  </conditionalFormatting>
  <conditionalFormatting sqref="O454">
    <cfRule type="cellIs" dxfId="120" priority="128" operator="lessThan">
      <formula>0</formula>
    </cfRule>
  </conditionalFormatting>
  <conditionalFormatting sqref="O454">
    <cfRule type="cellIs" dxfId="119" priority="127" operator="lessThan">
      <formula>0</formula>
    </cfRule>
  </conditionalFormatting>
  <conditionalFormatting sqref="O454">
    <cfRule type="cellIs" dxfId="118" priority="126" operator="lessThan">
      <formula>0</formula>
    </cfRule>
  </conditionalFormatting>
  <conditionalFormatting sqref="O457">
    <cfRule type="cellIs" dxfId="117" priority="125" operator="lessThan">
      <formula>0</formula>
    </cfRule>
  </conditionalFormatting>
  <conditionalFormatting sqref="O458">
    <cfRule type="cellIs" dxfId="116" priority="124" operator="lessThan">
      <formula>0</formula>
    </cfRule>
  </conditionalFormatting>
  <conditionalFormatting sqref="O458">
    <cfRule type="cellIs" dxfId="115" priority="123" operator="lessThan">
      <formula>0</formula>
    </cfRule>
  </conditionalFormatting>
  <conditionalFormatting sqref="O461:O464">
    <cfRule type="cellIs" dxfId="114" priority="122" operator="lessThan">
      <formula>0</formula>
    </cfRule>
  </conditionalFormatting>
  <conditionalFormatting sqref="O461:O464">
    <cfRule type="expression" dxfId="113" priority="120">
      <formula>O461/N461&gt;1</formula>
    </cfRule>
    <cfRule type="expression" dxfId="112" priority="121">
      <formula>O461/N461&lt;1</formula>
    </cfRule>
  </conditionalFormatting>
  <conditionalFormatting sqref="O552 O560 O575 O589">
    <cfRule type="expression" dxfId="111" priority="118">
      <formula>O552/#REF!&gt;1</formula>
    </cfRule>
    <cfRule type="expression" dxfId="110" priority="119">
      <formula>O552/#REF!&lt;1</formula>
    </cfRule>
  </conditionalFormatting>
  <conditionalFormatting sqref="O512">
    <cfRule type="cellIs" dxfId="109" priority="117" operator="lessThan">
      <formula>0</formula>
    </cfRule>
  </conditionalFormatting>
  <conditionalFormatting sqref="O512">
    <cfRule type="expression" dxfId="108" priority="115">
      <formula>O512/N512&gt;1</formula>
    </cfRule>
    <cfRule type="expression" dxfId="107" priority="116">
      <formula>O512/N512&lt;1</formula>
    </cfRule>
  </conditionalFormatting>
  <conditionalFormatting sqref="O596">
    <cfRule type="cellIs" dxfId="106" priority="114" operator="lessThan">
      <formula>0</formula>
    </cfRule>
  </conditionalFormatting>
  <conditionalFormatting sqref="O600">
    <cfRule type="cellIs" dxfId="105" priority="113" operator="lessThan">
      <formula>0</formula>
    </cfRule>
  </conditionalFormatting>
  <conditionalFormatting sqref="O600">
    <cfRule type="cellIs" dxfId="104" priority="112" operator="lessThan">
      <formula>0</formula>
    </cfRule>
  </conditionalFormatting>
  <conditionalFormatting sqref="O710">
    <cfRule type="cellIs" dxfId="103" priority="111" operator="lessThan">
      <formula>0</formula>
    </cfRule>
  </conditionalFormatting>
  <conditionalFormatting sqref="O654 O651 O648:O649 O632:O634">
    <cfRule type="expression" dxfId="102" priority="98">
      <formula>O632/N632&gt;1</formula>
    </cfRule>
    <cfRule type="expression" dxfId="101" priority="99">
      <formula>O632/N632&lt;1</formula>
    </cfRule>
  </conditionalFormatting>
  <conditionalFormatting sqref="O507:O510">
    <cfRule type="cellIs" dxfId="100" priority="110" operator="lessThan">
      <formula>0</formula>
    </cfRule>
  </conditionalFormatting>
  <conditionalFormatting sqref="O507:O510">
    <cfRule type="expression" dxfId="99" priority="108">
      <formula>O507/N507&gt;1</formula>
    </cfRule>
    <cfRule type="expression" dxfId="98" priority="109">
      <formula>O507/N507&lt;1</formula>
    </cfRule>
  </conditionalFormatting>
  <conditionalFormatting sqref="O588 O574 O559 O551">
    <cfRule type="cellIs" dxfId="97" priority="107" operator="lessThan">
      <formula>0</formula>
    </cfRule>
  </conditionalFormatting>
  <conditionalFormatting sqref="O584:O587 O570:O573 O555:O558 O547:O550">
    <cfRule type="cellIs" dxfId="96" priority="106" operator="lessThan">
      <formula>0</formula>
    </cfRule>
  </conditionalFormatting>
  <conditionalFormatting sqref="O584:O587 O570:O573 O555:O558 O547:O550">
    <cfRule type="expression" dxfId="95" priority="104">
      <formula>O547/N547&gt;1</formula>
    </cfRule>
    <cfRule type="expression" dxfId="94" priority="105">
      <formula>O547/N547&lt;1</formula>
    </cfRule>
  </conditionalFormatting>
  <conditionalFormatting sqref="O588 O574 O559 O551">
    <cfRule type="cellIs" dxfId="93" priority="103" operator="lessThan">
      <formula>0</formula>
    </cfRule>
  </conditionalFormatting>
  <conditionalFormatting sqref="O588 O574 O559 O551">
    <cfRule type="expression" dxfId="92" priority="101">
      <formula>O551/N551&gt;1</formula>
    </cfRule>
    <cfRule type="expression" dxfId="91" priority="102">
      <formula>O551/N551&lt;1</formula>
    </cfRule>
  </conditionalFormatting>
  <conditionalFormatting sqref="O654 O651 O648:O649 O632:O634">
    <cfRule type="cellIs" dxfId="90" priority="100" operator="lessThan">
      <formula>0</formula>
    </cfRule>
  </conditionalFormatting>
  <conditionalFormatting sqref="O504">
    <cfRule type="expression" dxfId="89" priority="298">
      <formula>O504/#REF!&gt;1</formula>
    </cfRule>
    <cfRule type="expression" dxfId="88" priority="299">
      <formula>O504/#REF!&lt;1</formula>
    </cfRule>
  </conditionalFormatting>
  <conditionalFormatting sqref="O465">
    <cfRule type="cellIs" dxfId="87" priority="97" operator="lessThan">
      <formula>0</formula>
    </cfRule>
  </conditionalFormatting>
  <conditionalFormatting sqref="O465">
    <cfRule type="expression" dxfId="86" priority="95">
      <formula>O465/N465&gt;1</formula>
    </cfRule>
    <cfRule type="expression" dxfId="85" priority="96">
      <formula>O465/N465&lt;1</formula>
    </cfRule>
  </conditionalFormatting>
  <conditionalFormatting sqref="O511">
    <cfRule type="cellIs" dxfId="84" priority="94" operator="lessThan">
      <formula>0</formula>
    </cfRule>
  </conditionalFormatting>
  <conditionalFormatting sqref="O511">
    <cfRule type="expression" dxfId="83" priority="92">
      <formula>O511/N511&gt;1</formula>
    </cfRule>
    <cfRule type="expression" dxfId="82" priority="93">
      <formula>O511/N511&lt;1</formula>
    </cfRule>
  </conditionalFormatting>
  <conditionalFormatting sqref="O568">
    <cfRule type="cellIs" dxfId="81" priority="82" operator="lessThan">
      <formula>0</formula>
    </cfRule>
  </conditionalFormatting>
  <conditionalFormatting sqref="O603">
    <cfRule type="expression" dxfId="80" priority="56">
      <formula>O603/N603&gt;1</formula>
    </cfRule>
    <cfRule type="expression" dxfId="79" priority="57">
      <formula>O603/N603&lt;1</formula>
    </cfRule>
  </conditionalFormatting>
  <conditionalFormatting sqref="O552">
    <cfRule type="cellIs" dxfId="78" priority="79" operator="lessThan">
      <formula>0</formula>
    </cfRule>
  </conditionalFormatting>
  <conditionalFormatting sqref="O552">
    <cfRule type="expression" dxfId="77" priority="77">
      <formula>O552/N552&gt;1</formula>
    </cfRule>
    <cfRule type="expression" dxfId="76" priority="78">
      <formula>O552/N552&lt;1</formula>
    </cfRule>
  </conditionalFormatting>
  <conditionalFormatting sqref="O560">
    <cfRule type="cellIs" dxfId="75" priority="76" operator="lessThan">
      <formula>0</formula>
    </cfRule>
  </conditionalFormatting>
  <conditionalFormatting sqref="O560">
    <cfRule type="expression" dxfId="74" priority="74">
      <formula>O560/N560&gt;1</formula>
    </cfRule>
    <cfRule type="expression" dxfId="73" priority="75">
      <formula>O560/N560&lt;1</formula>
    </cfRule>
  </conditionalFormatting>
  <conditionalFormatting sqref="O575">
    <cfRule type="cellIs" dxfId="72" priority="73" operator="lessThan">
      <formula>0</formula>
    </cfRule>
  </conditionalFormatting>
  <conditionalFormatting sqref="O575">
    <cfRule type="expression" dxfId="71" priority="71">
      <formula>O575/N575&gt;1</formula>
    </cfRule>
    <cfRule type="expression" dxfId="70" priority="72">
      <formula>O575/N575&lt;1</formula>
    </cfRule>
  </conditionalFormatting>
  <conditionalFormatting sqref="O589">
    <cfRule type="cellIs" dxfId="69" priority="70" operator="lessThan">
      <formula>0</formula>
    </cfRule>
  </conditionalFormatting>
  <conditionalFormatting sqref="O589">
    <cfRule type="expression" dxfId="68" priority="68">
      <formula>O589/N589&gt;1</formula>
    </cfRule>
    <cfRule type="expression" dxfId="67" priority="69">
      <formula>O589/N589&lt;1</formula>
    </cfRule>
  </conditionalFormatting>
  <conditionalFormatting sqref="O521">
    <cfRule type="cellIs" dxfId="66" priority="91" operator="lessThan">
      <formula>0</formula>
    </cfRule>
  </conditionalFormatting>
  <conditionalFormatting sqref="O521">
    <cfRule type="expression" dxfId="65" priority="89">
      <formula>O521/N521&gt;1</formula>
    </cfRule>
    <cfRule type="expression" dxfId="64" priority="90">
      <formula>O521/N521&lt;1</formula>
    </cfRule>
  </conditionalFormatting>
  <conditionalFormatting sqref="O529">
    <cfRule type="cellIs" dxfId="63" priority="88" operator="lessThan">
      <formula>0</formula>
    </cfRule>
  </conditionalFormatting>
  <conditionalFormatting sqref="O529">
    <cfRule type="expression" dxfId="62" priority="86">
      <formula>O529/N529&gt;1</formula>
    </cfRule>
    <cfRule type="expression" dxfId="61" priority="87">
      <formula>O529/N529&lt;1</formula>
    </cfRule>
  </conditionalFormatting>
  <conditionalFormatting sqref="O582">
    <cfRule type="expression" dxfId="60" priority="65">
      <formula>O582/N582&gt;1</formula>
    </cfRule>
    <cfRule type="expression" dxfId="59" priority="66">
      <formula>O582/N582&lt;1</formula>
    </cfRule>
  </conditionalFormatting>
  <conditionalFormatting sqref="O537">
    <cfRule type="cellIs" dxfId="58" priority="85" operator="lessThan">
      <formula>0</formula>
    </cfRule>
  </conditionalFormatting>
  <conditionalFormatting sqref="O537">
    <cfRule type="expression" dxfId="57" priority="83">
      <formula>O537/N537&gt;1</formula>
    </cfRule>
    <cfRule type="expression" dxfId="56" priority="84">
      <formula>O537/N537&lt;1</formula>
    </cfRule>
  </conditionalFormatting>
  <conditionalFormatting sqref="O641:O645 B636:O637">
    <cfRule type="cellIs" dxfId="55" priority="64" operator="lessThan">
      <formula>0</formula>
    </cfRule>
  </conditionalFormatting>
  <conditionalFormatting sqref="O568">
    <cfRule type="expression" dxfId="54" priority="80">
      <formula>O568/N568&gt;1</formula>
    </cfRule>
    <cfRule type="expression" dxfId="53" priority="81">
      <formula>O568/N568&lt;1</formula>
    </cfRule>
  </conditionalFormatting>
  <conditionalFormatting sqref="O597">
    <cfRule type="cellIs" dxfId="52" priority="63" operator="lessThan">
      <formula>0</formula>
    </cfRule>
  </conditionalFormatting>
  <conditionalFormatting sqref="O608">
    <cfRule type="expression" dxfId="51" priority="51">
      <formula>O608/N608&gt;1</formula>
    </cfRule>
    <cfRule type="expression" dxfId="50" priority="52">
      <formula>O608/N608&lt;1</formula>
    </cfRule>
  </conditionalFormatting>
  <conditionalFormatting sqref="O582">
    <cfRule type="cellIs" dxfId="49" priority="67" operator="lessThan">
      <formula>0</formula>
    </cfRule>
  </conditionalFormatting>
  <conditionalFormatting sqref="O597">
    <cfRule type="expression" dxfId="48" priority="61">
      <formula>O597/N597&gt;1</formula>
    </cfRule>
    <cfRule type="expression" dxfId="47" priority="62">
      <formula>O597/N597&lt;1</formula>
    </cfRule>
  </conditionalFormatting>
  <conditionalFormatting sqref="O676:O679">
    <cfRule type="cellIs" dxfId="46" priority="50" operator="lessThan">
      <formula>0</formula>
    </cfRule>
  </conditionalFormatting>
  <conditionalFormatting sqref="O678">
    <cfRule type="cellIs" dxfId="45" priority="49" operator="lessThan">
      <formula>0</formula>
    </cfRule>
  </conditionalFormatting>
  <conditionalFormatting sqref="O680:O683">
    <cfRule type="cellIs" dxfId="44" priority="48" operator="lessThan">
      <formula>0</formula>
    </cfRule>
  </conditionalFormatting>
  <conditionalFormatting sqref="O682">
    <cfRule type="cellIs" dxfId="43" priority="47" operator="lessThan">
      <formula>0</formula>
    </cfRule>
  </conditionalFormatting>
  <conditionalFormatting sqref="O684:O687">
    <cfRule type="cellIs" dxfId="42" priority="46" operator="lessThan">
      <formula>0</formula>
    </cfRule>
  </conditionalFormatting>
  <conditionalFormatting sqref="O686">
    <cfRule type="cellIs" dxfId="41" priority="45" operator="lessThan">
      <formula>0</formula>
    </cfRule>
  </conditionalFormatting>
  <conditionalFormatting sqref="O688:O691">
    <cfRule type="cellIs" dxfId="40" priority="44" operator="lessThan">
      <formula>0</formula>
    </cfRule>
  </conditionalFormatting>
  <conditionalFormatting sqref="O690">
    <cfRule type="cellIs" dxfId="39" priority="43" operator="lessThan">
      <formula>0</formula>
    </cfRule>
  </conditionalFormatting>
  <conditionalFormatting sqref="O692:O693 O695">
    <cfRule type="cellIs" dxfId="38" priority="42" operator="lessThan">
      <formula>0</formula>
    </cfRule>
  </conditionalFormatting>
  <conditionalFormatting sqref="O696:O699">
    <cfRule type="cellIs" dxfId="37" priority="41" operator="lessThan">
      <formula>0</formula>
    </cfRule>
  </conditionalFormatting>
  <conditionalFormatting sqref="O698">
    <cfRule type="cellIs" dxfId="36" priority="40" operator="lessThan">
      <formula>0</formula>
    </cfRule>
  </conditionalFormatting>
  <conditionalFormatting sqref="O700:O703">
    <cfRule type="cellIs" dxfId="35" priority="39" operator="lessThan">
      <formula>0</formula>
    </cfRule>
  </conditionalFormatting>
  <conditionalFormatting sqref="O702">
    <cfRule type="cellIs" dxfId="34" priority="38" operator="lessThan">
      <formula>0</formula>
    </cfRule>
  </conditionalFormatting>
  <conditionalFormatting sqref="O704:O707">
    <cfRule type="cellIs" dxfId="33" priority="37" operator="lessThan">
      <formula>0</formula>
    </cfRule>
  </conditionalFormatting>
  <conditionalFormatting sqref="O706">
    <cfRule type="cellIs" dxfId="32" priority="36" operator="lessThan">
      <formula>0</formula>
    </cfRule>
  </conditionalFormatting>
  <conditionalFormatting sqref="O712:O715">
    <cfRule type="cellIs" dxfId="31" priority="35" operator="lessThan">
      <formula>0</formula>
    </cfRule>
  </conditionalFormatting>
  <conditionalFormatting sqref="O714">
    <cfRule type="cellIs" dxfId="30" priority="34" operator="lessThan">
      <formula>0</formula>
    </cfRule>
  </conditionalFormatting>
  <conditionalFormatting sqref="O716:O719">
    <cfRule type="cellIs" dxfId="29" priority="33" operator="lessThan">
      <formula>0</formula>
    </cfRule>
  </conditionalFormatting>
  <conditionalFormatting sqref="O718">
    <cfRule type="cellIs" dxfId="28" priority="32" operator="lessThan">
      <formula>0</formula>
    </cfRule>
  </conditionalFormatting>
  <conditionalFormatting sqref="O466">
    <cfRule type="cellIs" dxfId="27" priority="31" operator="lessThan">
      <formula>0</formula>
    </cfRule>
  </conditionalFormatting>
  <conditionalFormatting sqref="O505">
    <cfRule type="cellIs" dxfId="26" priority="30" operator="lessThan">
      <formula>0</formula>
    </cfRule>
  </conditionalFormatting>
  <conditionalFormatting sqref="O513">
    <cfRule type="cellIs" dxfId="25" priority="29" operator="lessThan">
      <formula>0</formula>
    </cfRule>
  </conditionalFormatting>
  <conditionalFormatting sqref="O522">
    <cfRule type="cellIs" dxfId="24" priority="28" operator="lessThan">
      <formula>0</formula>
    </cfRule>
  </conditionalFormatting>
  <conditionalFormatting sqref="O530">
    <cfRule type="cellIs" dxfId="23" priority="27" operator="lessThan">
      <formula>0</formula>
    </cfRule>
  </conditionalFormatting>
  <conditionalFormatting sqref="O538">
    <cfRule type="cellIs" dxfId="22" priority="26" operator="lessThan">
      <formula>0</formula>
    </cfRule>
  </conditionalFormatting>
  <conditionalFormatting sqref="O553">
    <cfRule type="cellIs" dxfId="21" priority="25" operator="lessThan">
      <formula>0</formula>
    </cfRule>
  </conditionalFormatting>
  <conditionalFormatting sqref="O561">
    <cfRule type="cellIs" dxfId="20" priority="24" operator="lessThan">
      <formula>0</formula>
    </cfRule>
  </conditionalFormatting>
  <conditionalFormatting sqref="O590">
    <cfRule type="cellIs" dxfId="19" priority="23" operator="lessThan">
      <formula>0</formula>
    </cfRule>
  </conditionalFormatting>
  <conditionalFormatting sqref="B720:N723">
    <cfRule type="cellIs" dxfId="18" priority="19" operator="lessThan">
      <formula>0</formula>
    </cfRule>
  </conditionalFormatting>
  <conditionalFormatting sqref="I722:N722 P720:Q723">
    <cfRule type="cellIs" dxfId="17" priority="18" operator="lessThan">
      <formula>0</formula>
    </cfRule>
  </conditionalFormatting>
  <conditionalFormatting sqref="O720:O723">
    <cfRule type="cellIs" dxfId="16" priority="17" operator="lessThan">
      <formula>0</formula>
    </cfRule>
  </conditionalFormatting>
  <conditionalFormatting sqref="O722">
    <cfRule type="cellIs" dxfId="15" priority="16" operator="lessThan">
      <formula>0</formula>
    </cfRule>
  </conditionalFormatting>
  <conditionalFormatting sqref="P655:P658">
    <cfRule type="cellIs" dxfId="14" priority="15" operator="lessThan">
      <formula>0</formula>
    </cfRule>
  </conditionalFormatting>
  <conditionalFormatting sqref="P638:Q638 Q639:Q640">
    <cfRule type="cellIs" dxfId="13" priority="14" operator="lessThan">
      <formula>0</formula>
    </cfRule>
  </conditionalFormatting>
  <conditionalFormatting sqref="B638">
    <cfRule type="cellIs" dxfId="12" priority="13" operator="lessThan">
      <formula>0</formula>
    </cfRule>
  </conditionalFormatting>
  <conditionalFormatting sqref="P639:P640">
    <cfRule type="cellIs" dxfId="11" priority="12" operator="lessThan">
      <formula>0</formula>
    </cfRule>
  </conditionalFormatting>
  <conditionalFormatting sqref="B639:O640">
    <cfRule type="expression" dxfId="10" priority="10">
      <formula>B639/A639&gt;1</formula>
    </cfRule>
    <cfRule type="expression" dxfId="9" priority="11">
      <formula>B639/A639&lt;1</formula>
    </cfRule>
  </conditionalFormatting>
  <conditionalFormatting sqref="B639:O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O496">
    <cfRule type="cellIs" dxfId="3" priority="4" operator="lessThan">
      <formula>0</formula>
    </cfRule>
  </conditionalFormatting>
  <conditionalFormatting sqref="O492:O496">
    <cfRule type="expression" dxfId="2" priority="2">
      <formula>O492/N492&gt;1</formula>
    </cfRule>
    <cfRule type="expression" dxfId="1" priority="3">
      <formula>O492/N492&lt;1</formula>
    </cfRule>
  </conditionalFormatting>
  <conditionalFormatting sqref="B357:O360">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R364"/>
  <sheetViews>
    <sheetView topLeftCell="A34" workbookViewId="0">
      <selection activeCell="K28" sqref="K28"/>
    </sheetView>
  </sheetViews>
  <sheetFormatPr defaultColWidth="9" defaultRowHeight="13.8" x14ac:dyDescent="0.25"/>
  <cols>
    <col min="1" max="1" width="60.19921875" style="133" bestFit="1" customWidth="1"/>
    <col min="2" max="2" width="36.296875" style="133" hidden="1" customWidth="1"/>
    <col min="3" max="3" width="46" style="133" bestFit="1" customWidth="1"/>
    <col min="4" max="4" width="45.796875" style="133" bestFit="1" customWidth="1"/>
    <col min="5" max="5" width="46" style="133" bestFit="1" customWidth="1"/>
    <col min="6" max="6" width="48" style="133" bestFit="1" customWidth="1"/>
    <col min="7" max="7" width="46" style="133" bestFit="1" customWidth="1"/>
    <col min="8" max="8" width="45.796875" style="133" bestFit="1" customWidth="1"/>
    <col min="9" max="9" width="46" style="133" bestFit="1" customWidth="1"/>
    <col min="10" max="10" width="48" style="133" bestFit="1" customWidth="1"/>
    <col min="11" max="11" width="27.59765625" style="133" bestFit="1" customWidth="1"/>
    <col min="12" max="12" width="29" style="133" bestFit="1" customWidth="1"/>
    <col min="13" max="13" width="25.19921875" style="133" bestFit="1" customWidth="1"/>
    <col min="14" max="14" width="30.69921875" style="133" bestFit="1" customWidth="1"/>
    <col min="15" max="15" width="27.59765625" style="133" bestFit="1" customWidth="1"/>
    <col min="16" max="16" width="29" style="133" bestFit="1" customWidth="1"/>
    <col min="17" max="17" width="25.19921875" style="133" bestFit="1" customWidth="1"/>
    <col min="18" max="18" width="30.69921875" style="133" bestFit="1" customWidth="1"/>
    <col min="19" max="19" width="46.796875" style="133" hidden="1" customWidth="1"/>
    <col min="20" max="20" width="46.69921875" style="133" hidden="1" customWidth="1"/>
    <col min="21" max="21" width="46.796875" style="133" hidden="1" customWidth="1"/>
    <col min="22" max="22" width="48.69921875" style="133" hidden="1" customWidth="1"/>
    <col min="23" max="23" width="46.796875" style="133" hidden="1" customWidth="1"/>
    <col min="24" max="24" width="46.69921875" style="133" hidden="1" customWidth="1"/>
    <col min="25" max="25" width="46.796875" style="133" hidden="1" customWidth="1"/>
    <col min="26" max="26" width="48.69921875" style="133" hidden="1" customWidth="1"/>
    <col min="27" max="27" width="28.5" style="133" bestFit="1" customWidth="1"/>
    <col min="28" max="28" width="30" style="133" bestFit="1" customWidth="1"/>
    <col min="29" max="29" width="26.09765625" style="133" bestFit="1" customWidth="1"/>
    <col min="30" max="30" width="31.796875" style="133" bestFit="1" customWidth="1"/>
    <col min="31" max="31" width="28.5" style="133" bestFit="1" customWidth="1"/>
    <col min="32" max="32" width="30" style="133" bestFit="1" customWidth="1"/>
    <col min="33" max="33" width="26.09765625" style="133" bestFit="1" customWidth="1"/>
    <col min="34" max="34" width="31.796875" style="133" bestFit="1" customWidth="1"/>
    <col min="35" max="35" width="26.09765625" style="133" bestFit="1" customWidth="1"/>
    <col min="36" max="36" width="31.796875" style="133" bestFit="1" customWidth="1"/>
    <col min="37" max="37" width="26.09765625" style="133" bestFit="1" customWidth="1"/>
    <col min="38" max="38" width="31.796875" style="133" bestFit="1" customWidth="1"/>
    <col min="39" max="39" width="28.5" style="133" hidden="1" customWidth="1"/>
    <col min="40" max="40" width="30" style="133" hidden="1" customWidth="1"/>
    <col min="41" max="41" width="26.09765625" style="133" hidden="1" customWidth="1"/>
    <col min="42" max="42" width="31.796875" style="133" bestFit="1" customWidth="1"/>
    <col min="43" max="43" width="27.59765625" style="133" customWidth="1"/>
    <col min="44" max="44" width="8.59765625"/>
    <col min="45" max="45" width="54.69921875" style="133" bestFit="1" customWidth="1"/>
    <col min="46" max="46" width="55.296875" style="133" bestFit="1" customWidth="1"/>
    <col min="47" max="47" width="56.19921875" style="133" bestFit="1" customWidth="1"/>
    <col min="48" max="48" width="28.5" style="133" bestFit="1" customWidth="1"/>
    <col min="49" max="49" width="30" style="133" bestFit="1" customWidth="1"/>
    <col min="50" max="50" width="26.09765625" style="133" bestFit="1" customWidth="1"/>
    <col min="51" max="51" width="31.796875" style="133" bestFit="1" customWidth="1"/>
    <col min="52" max="16384" width="9" style="133"/>
  </cols>
  <sheetData>
    <row r="1" spans="1:44" x14ac:dyDescent="0.25">
      <c r="A1" s="133" t="s">
        <v>1075</v>
      </c>
      <c r="B1" t="s">
        <v>2419</v>
      </c>
      <c r="C1" t="s">
        <v>2420</v>
      </c>
      <c r="D1" t="s">
        <v>2421</v>
      </c>
      <c r="E1" t="s">
        <v>2766</v>
      </c>
      <c r="F1" t="s">
        <v>2767</v>
      </c>
      <c r="G1" t="s">
        <v>2422</v>
      </c>
      <c r="H1" t="s">
        <v>2423</v>
      </c>
      <c r="I1" t="s">
        <v>2768</v>
      </c>
      <c r="J1" t="s">
        <v>2769</v>
      </c>
      <c r="K1" t="s">
        <v>2424</v>
      </c>
      <c r="L1" t="s">
        <v>2425</v>
      </c>
      <c r="M1" t="s">
        <v>2426</v>
      </c>
      <c r="N1" s="133" t="s">
        <v>1076</v>
      </c>
      <c r="P1"/>
      <c r="AR1" s="133"/>
    </row>
    <row r="2" spans="1:44" x14ac:dyDescent="0.25">
      <c r="A2" s="169" t="s">
        <v>770</v>
      </c>
      <c r="B2" s="169" t="s">
        <v>900</v>
      </c>
      <c r="C2" s="169" t="s">
        <v>2265</v>
      </c>
      <c r="D2" s="169" t="s">
        <v>2732</v>
      </c>
      <c r="E2" s="169" t="s">
        <v>2733</v>
      </c>
      <c r="F2" s="169" t="s">
        <v>3146</v>
      </c>
      <c r="G2" s="169" t="s">
        <v>2266</v>
      </c>
      <c r="H2" s="169" t="s">
        <v>2734</v>
      </c>
      <c r="I2" s="169" t="s">
        <v>2735</v>
      </c>
      <c r="J2" s="169" t="s">
        <v>3147</v>
      </c>
      <c r="K2" s="169" t="s">
        <v>3483</v>
      </c>
      <c r="L2" s="169" t="s">
        <v>1126</v>
      </c>
      <c r="M2" s="169" t="s">
        <v>900</v>
      </c>
      <c r="N2" s="169" t="s">
        <v>885</v>
      </c>
      <c r="P2"/>
      <c r="AR2" s="133"/>
    </row>
    <row r="3" spans="1:44" x14ac:dyDescent="0.25">
      <c r="A3" s="169" t="s">
        <v>765</v>
      </c>
      <c r="B3" s="169" t="s">
        <v>900</v>
      </c>
      <c r="C3" s="169" t="s">
        <v>2067</v>
      </c>
      <c r="D3" s="169" t="s">
        <v>1974</v>
      </c>
      <c r="E3" s="169" t="s">
        <v>2866</v>
      </c>
      <c r="F3" s="169" t="s">
        <v>1198</v>
      </c>
      <c r="G3" s="169" t="s">
        <v>2068</v>
      </c>
      <c r="H3" s="169" t="s">
        <v>2055</v>
      </c>
      <c r="I3" s="169" t="s">
        <v>900</v>
      </c>
      <c r="J3" s="169" t="s">
        <v>2867</v>
      </c>
      <c r="K3" s="169" t="s">
        <v>3164</v>
      </c>
      <c r="L3" s="169" t="s">
        <v>1118</v>
      </c>
      <c r="M3" s="169" t="s">
        <v>1118</v>
      </c>
      <c r="N3" s="169" t="s">
        <v>3015</v>
      </c>
      <c r="O3" s="133">
        <v>5.0999999999999996</v>
      </c>
      <c r="P3"/>
      <c r="AR3" s="133"/>
    </row>
    <row r="4" spans="1:44" x14ac:dyDescent="0.25">
      <c r="A4" s="169" t="s">
        <v>762</v>
      </c>
      <c r="B4" s="169" t="s">
        <v>900</v>
      </c>
      <c r="C4" s="169" t="s">
        <v>1867</v>
      </c>
      <c r="D4" s="169" t="s">
        <v>2184</v>
      </c>
      <c r="E4" s="169" t="s">
        <v>2639</v>
      </c>
      <c r="F4" s="169" t="s">
        <v>3025</v>
      </c>
      <c r="G4" s="169" t="s">
        <v>1868</v>
      </c>
      <c r="H4" s="169" t="s">
        <v>2640</v>
      </c>
      <c r="I4" s="169" t="s">
        <v>2641</v>
      </c>
      <c r="J4" s="169" t="s">
        <v>2641</v>
      </c>
      <c r="K4" s="169" t="s">
        <v>2218</v>
      </c>
      <c r="L4" s="169" t="s">
        <v>3026</v>
      </c>
      <c r="M4" s="169" t="s">
        <v>1088</v>
      </c>
      <c r="N4" s="169" t="s">
        <v>3027</v>
      </c>
      <c r="P4"/>
      <c r="AR4" s="133"/>
    </row>
    <row r="5" spans="1:44" x14ac:dyDescent="0.25">
      <c r="A5" s="169" t="s">
        <v>761</v>
      </c>
      <c r="B5" s="169" t="s">
        <v>900</v>
      </c>
      <c r="C5" s="169" t="s">
        <v>1954</v>
      </c>
      <c r="D5" s="169" t="s">
        <v>2575</v>
      </c>
      <c r="E5" s="169" t="s">
        <v>2939</v>
      </c>
      <c r="F5" s="169" t="s">
        <v>2939</v>
      </c>
      <c r="G5" s="169" t="s">
        <v>2127</v>
      </c>
      <c r="H5" s="169" t="s">
        <v>2576</v>
      </c>
      <c r="I5" s="169" t="s">
        <v>2940</v>
      </c>
      <c r="J5" s="169" t="s">
        <v>2941</v>
      </c>
      <c r="K5" s="169" t="s">
        <v>3364</v>
      </c>
      <c r="L5" s="169" t="s">
        <v>1118</v>
      </c>
      <c r="M5" s="169" t="s">
        <v>1082</v>
      </c>
      <c r="N5" s="169" t="s">
        <v>1380</v>
      </c>
      <c r="P5"/>
      <c r="AR5" s="133"/>
    </row>
    <row r="6" spans="1:44" x14ac:dyDescent="0.25">
      <c r="A6" s="169" t="s">
        <v>757</v>
      </c>
      <c r="B6" s="169" t="s">
        <v>900</v>
      </c>
      <c r="C6" s="169" t="s">
        <v>1826</v>
      </c>
      <c r="D6" s="169" t="s">
        <v>2433</v>
      </c>
      <c r="E6" s="169" t="s">
        <v>2779</v>
      </c>
      <c r="F6" s="169" t="s">
        <v>2779</v>
      </c>
      <c r="G6" s="169" t="s">
        <v>1827</v>
      </c>
      <c r="H6" s="169" t="s">
        <v>1099</v>
      </c>
      <c r="I6" s="169" t="s">
        <v>2780</v>
      </c>
      <c r="J6" s="169" t="s">
        <v>2780</v>
      </c>
      <c r="K6" s="169" t="s">
        <v>900</v>
      </c>
      <c r="L6" s="169" t="s">
        <v>900</v>
      </c>
      <c r="M6" s="169" t="s">
        <v>900</v>
      </c>
      <c r="N6" s="169" t="s">
        <v>900</v>
      </c>
      <c r="P6"/>
      <c r="AR6" s="133"/>
    </row>
    <row r="7" spans="1:44" x14ac:dyDescent="0.25">
      <c r="A7" s="169" t="s">
        <v>751</v>
      </c>
      <c r="B7" s="169" t="s">
        <v>900</v>
      </c>
      <c r="C7" s="169" t="s">
        <v>1179</v>
      </c>
      <c r="D7" s="169" t="s">
        <v>2561</v>
      </c>
      <c r="E7" s="169" t="s">
        <v>2047</v>
      </c>
      <c r="F7" s="169" t="s">
        <v>2205</v>
      </c>
      <c r="G7" s="169" t="s">
        <v>2210</v>
      </c>
      <c r="H7" s="169" t="s">
        <v>1184</v>
      </c>
      <c r="I7" s="169" t="s">
        <v>900</v>
      </c>
      <c r="J7" s="169" t="s">
        <v>900</v>
      </c>
      <c r="K7" s="169" t="s">
        <v>900</v>
      </c>
      <c r="L7" s="169" t="s">
        <v>900</v>
      </c>
      <c r="M7" s="169" t="s">
        <v>900</v>
      </c>
      <c r="N7" s="169" t="s">
        <v>900</v>
      </c>
      <c r="P7"/>
      <c r="AR7" s="133"/>
    </row>
    <row r="8" spans="1:44" x14ac:dyDescent="0.25">
      <c r="A8" s="169" t="s">
        <v>1796</v>
      </c>
      <c r="B8" s="169" t="s">
        <v>900</v>
      </c>
      <c r="C8" s="169" t="s">
        <v>1797</v>
      </c>
      <c r="D8" s="169" t="s">
        <v>900</v>
      </c>
      <c r="E8" s="169" t="s">
        <v>900</v>
      </c>
      <c r="F8" s="169" t="s">
        <v>900</v>
      </c>
      <c r="G8" s="169" t="s">
        <v>1798</v>
      </c>
      <c r="H8" s="169" t="s">
        <v>900</v>
      </c>
      <c r="I8" s="169" t="s">
        <v>900</v>
      </c>
      <c r="J8" s="169" t="s">
        <v>900</v>
      </c>
      <c r="K8" s="169" t="s">
        <v>900</v>
      </c>
      <c r="L8" s="169" t="s">
        <v>900</v>
      </c>
      <c r="M8" s="169" t="s">
        <v>900</v>
      </c>
      <c r="N8" s="169" t="s">
        <v>900</v>
      </c>
      <c r="P8"/>
      <c r="AR8" s="133"/>
    </row>
    <row r="9" spans="1:44" x14ac:dyDescent="0.25">
      <c r="A9" s="169" t="s">
        <v>742</v>
      </c>
      <c r="B9" s="169" t="s">
        <v>900</v>
      </c>
      <c r="C9" s="169" t="s">
        <v>1955</v>
      </c>
      <c r="D9" s="169" t="s">
        <v>1840</v>
      </c>
      <c r="E9" s="169" t="s">
        <v>2942</v>
      </c>
      <c r="F9" s="169" t="s">
        <v>2564</v>
      </c>
      <c r="G9" s="169" t="s">
        <v>1229</v>
      </c>
      <c r="H9" s="169" t="s">
        <v>2564</v>
      </c>
      <c r="I9" s="169" t="s">
        <v>1900</v>
      </c>
      <c r="J9" s="169" t="s">
        <v>1900</v>
      </c>
      <c r="K9" s="169" t="s">
        <v>900</v>
      </c>
      <c r="L9" s="169" t="s">
        <v>900</v>
      </c>
      <c r="M9" s="169" t="s">
        <v>900</v>
      </c>
      <c r="N9" s="169" t="s">
        <v>900</v>
      </c>
      <c r="O9" s="133">
        <v>7.2</v>
      </c>
      <c r="P9"/>
      <c r="AR9" s="133"/>
    </row>
    <row r="10" spans="1:44" x14ac:dyDescent="0.25">
      <c r="A10" s="169" t="s">
        <v>740</v>
      </c>
      <c r="B10" s="169" t="s">
        <v>900</v>
      </c>
      <c r="C10" s="169" t="s">
        <v>1967</v>
      </c>
      <c r="D10" s="169" t="s">
        <v>2434</v>
      </c>
      <c r="E10" s="169" t="s">
        <v>3097</v>
      </c>
      <c r="F10" s="169" t="s">
        <v>3098</v>
      </c>
      <c r="G10" s="169" t="s">
        <v>2231</v>
      </c>
      <c r="H10" s="169" t="s">
        <v>2694</v>
      </c>
      <c r="I10" s="169" t="s">
        <v>3099</v>
      </c>
      <c r="J10" s="169" t="s">
        <v>1886</v>
      </c>
      <c r="K10" s="169" t="s">
        <v>2978</v>
      </c>
      <c r="L10" s="169" t="s">
        <v>1090</v>
      </c>
      <c r="M10" s="169" t="s">
        <v>1134</v>
      </c>
      <c r="N10" s="169" t="s">
        <v>2583</v>
      </c>
      <c r="P10"/>
      <c r="AR10" s="133"/>
    </row>
    <row r="11" spans="1:44" x14ac:dyDescent="0.25">
      <c r="A11" s="169" t="s">
        <v>737</v>
      </c>
      <c r="B11" s="169" t="s">
        <v>900</v>
      </c>
      <c r="C11" s="169" t="s">
        <v>1287</v>
      </c>
      <c r="D11" s="169" t="s">
        <v>2695</v>
      </c>
      <c r="E11" s="169" t="s">
        <v>1211</v>
      </c>
      <c r="F11" s="169" t="s">
        <v>2858</v>
      </c>
      <c r="G11" s="169" t="s">
        <v>2232</v>
      </c>
      <c r="H11" s="169" t="s">
        <v>1877</v>
      </c>
      <c r="I11" s="169" t="s">
        <v>2226</v>
      </c>
      <c r="J11" s="169" t="s">
        <v>3074</v>
      </c>
      <c r="K11" s="169" t="s">
        <v>3461</v>
      </c>
      <c r="L11" s="169" t="s">
        <v>3462</v>
      </c>
      <c r="M11" s="169" t="s">
        <v>1126</v>
      </c>
      <c r="N11" s="169" t="s">
        <v>990</v>
      </c>
      <c r="P11"/>
      <c r="AR11" s="133"/>
    </row>
    <row r="12" spans="1:44" x14ac:dyDescent="0.25">
      <c r="A12" s="169" t="s">
        <v>736</v>
      </c>
      <c r="B12" s="169" t="s">
        <v>900</v>
      </c>
      <c r="C12" s="169" t="s">
        <v>2267</v>
      </c>
      <c r="D12" s="169" t="s">
        <v>2736</v>
      </c>
      <c r="E12" s="169" t="s">
        <v>3148</v>
      </c>
      <c r="F12" s="169" t="s">
        <v>3484</v>
      </c>
      <c r="G12" s="169" t="s">
        <v>2268</v>
      </c>
      <c r="H12" s="169" t="s">
        <v>2737</v>
      </c>
      <c r="I12" s="169" t="s">
        <v>2738</v>
      </c>
      <c r="J12" s="169" t="s">
        <v>3149</v>
      </c>
      <c r="K12" s="169" t="s">
        <v>3485</v>
      </c>
      <c r="L12" s="169" t="s">
        <v>1775</v>
      </c>
      <c r="M12" s="169" t="s">
        <v>900</v>
      </c>
      <c r="N12" s="169" t="s">
        <v>3486</v>
      </c>
      <c r="P12"/>
      <c r="AR12" s="133"/>
    </row>
    <row r="13" spans="1:44" x14ac:dyDescent="0.25">
      <c r="A13" s="169" t="s">
        <v>735</v>
      </c>
      <c r="B13" s="169" t="s">
        <v>900</v>
      </c>
      <c r="C13" s="169" t="s">
        <v>2233</v>
      </c>
      <c r="D13" s="169" t="s">
        <v>2696</v>
      </c>
      <c r="E13" s="169" t="s">
        <v>3101</v>
      </c>
      <c r="F13" s="169" t="s">
        <v>3102</v>
      </c>
      <c r="G13" s="169" t="s">
        <v>1882</v>
      </c>
      <c r="H13" s="169" t="s">
        <v>2234</v>
      </c>
      <c r="I13" s="169" t="s">
        <v>2697</v>
      </c>
      <c r="J13" s="169" t="s">
        <v>3103</v>
      </c>
      <c r="K13" s="169" t="s">
        <v>1279</v>
      </c>
      <c r="L13" s="169" t="s">
        <v>1087</v>
      </c>
      <c r="M13" s="169" t="s">
        <v>1137</v>
      </c>
      <c r="N13" s="169" t="s">
        <v>1070</v>
      </c>
      <c r="P13"/>
      <c r="AR13" s="133"/>
    </row>
    <row r="14" spans="1:44" x14ac:dyDescent="0.25">
      <c r="A14" s="169" t="s">
        <v>733</v>
      </c>
      <c r="B14" s="169" t="s">
        <v>900</v>
      </c>
      <c r="C14" s="169" t="s">
        <v>2059</v>
      </c>
      <c r="D14" s="169" t="s">
        <v>900</v>
      </c>
      <c r="E14" s="169" t="s">
        <v>900</v>
      </c>
      <c r="F14" s="169" t="s">
        <v>900</v>
      </c>
      <c r="G14" s="169" t="s">
        <v>900</v>
      </c>
      <c r="H14" s="169" t="s">
        <v>900</v>
      </c>
      <c r="I14" s="169" t="s">
        <v>900</v>
      </c>
      <c r="J14" s="169" t="s">
        <v>900</v>
      </c>
      <c r="K14" s="169" t="s">
        <v>900</v>
      </c>
      <c r="L14" s="169" t="s">
        <v>900</v>
      </c>
      <c r="M14" s="169" t="s">
        <v>900</v>
      </c>
      <c r="N14" s="169" t="s">
        <v>900</v>
      </c>
      <c r="P14"/>
      <c r="AR14" s="133"/>
    </row>
    <row r="15" spans="1:44" x14ac:dyDescent="0.25">
      <c r="A15" s="169" t="s">
        <v>730</v>
      </c>
      <c r="B15" s="169" t="s">
        <v>900</v>
      </c>
      <c r="C15" s="169" t="s">
        <v>1216</v>
      </c>
      <c r="D15" s="169" t="s">
        <v>2571</v>
      </c>
      <c r="E15" s="169" t="s">
        <v>1211</v>
      </c>
      <c r="F15" s="169" t="s">
        <v>1211</v>
      </c>
      <c r="G15" s="169" t="s">
        <v>2144</v>
      </c>
      <c r="H15" s="169" t="s">
        <v>2159</v>
      </c>
      <c r="I15" s="169" t="s">
        <v>900</v>
      </c>
      <c r="J15" s="169" t="s">
        <v>900</v>
      </c>
      <c r="K15" s="169" t="s">
        <v>900</v>
      </c>
      <c r="L15" s="169" t="s">
        <v>900</v>
      </c>
      <c r="M15" s="169" t="s">
        <v>900</v>
      </c>
      <c r="N15" s="169" t="s">
        <v>900</v>
      </c>
      <c r="P15"/>
      <c r="AR15" s="133"/>
    </row>
    <row r="16" spans="1:44" x14ac:dyDescent="0.25">
      <c r="A16" s="169" t="s">
        <v>720</v>
      </c>
      <c r="B16" s="169" t="s">
        <v>900</v>
      </c>
      <c r="C16" s="169" t="s">
        <v>2145</v>
      </c>
      <c r="D16" s="169" t="s">
        <v>2603</v>
      </c>
      <c r="E16" s="169" t="s">
        <v>2971</v>
      </c>
      <c r="F16" s="169" t="s">
        <v>2971</v>
      </c>
      <c r="G16" s="169" t="s">
        <v>2146</v>
      </c>
      <c r="H16" s="169" t="s">
        <v>2604</v>
      </c>
      <c r="I16" s="169" t="s">
        <v>2972</v>
      </c>
      <c r="J16" s="169" t="s">
        <v>2972</v>
      </c>
      <c r="K16" s="169" t="s">
        <v>3382</v>
      </c>
      <c r="L16" s="169" t="s">
        <v>1203</v>
      </c>
      <c r="M16" s="169" t="s">
        <v>1100</v>
      </c>
      <c r="N16" s="169" t="s">
        <v>2973</v>
      </c>
      <c r="P16"/>
      <c r="AR16" s="133"/>
    </row>
    <row r="17" spans="1:44" x14ac:dyDescent="0.25">
      <c r="A17" s="169" t="s">
        <v>718</v>
      </c>
      <c r="B17" s="169" t="s">
        <v>900</v>
      </c>
      <c r="C17" s="169" t="s">
        <v>1078</v>
      </c>
      <c r="D17" s="169" t="s">
        <v>2577</v>
      </c>
      <c r="E17" s="169" t="s">
        <v>2943</v>
      </c>
      <c r="F17" s="169" t="s">
        <v>2944</v>
      </c>
      <c r="G17" s="169" t="s">
        <v>1302</v>
      </c>
      <c r="H17" s="169" t="s">
        <v>2578</v>
      </c>
      <c r="I17" s="169" t="s">
        <v>2945</v>
      </c>
      <c r="J17" s="169" t="s">
        <v>2945</v>
      </c>
      <c r="K17" s="169" t="s">
        <v>900</v>
      </c>
      <c r="L17" s="169" t="s">
        <v>900</v>
      </c>
      <c r="M17" s="169" t="s">
        <v>900</v>
      </c>
      <c r="N17" s="169" t="s">
        <v>900</v>
      </c>
      <c r="P17"/>
      <c r="AR17" s="133"/>
    </row>
    <row r="18" spans="1:44" x14ac:dyDescent="0.25">
      <c r="A18" s="169" t="s">
        <v>716</v>
      </c>
      <c r="B18" s="169" t="s">
        <v>900</v>
      </c>
      <c r="C18" s="169" t="s">
        <v>1956</v>
      </c>
      <c r="D18" s="169" t="s">
        <v>1956</v>
      </c>
      <c r="E18" s="169" t="s">
        <v>1112</v>
      </c>
      <c r="F18" s="169" t="s">
        <v>3365</v>
      </c>
      <c r="G18" s="169" t="s">
        <v>2128</v>
      </c>
      <c r="H18" s="169" t="s">
        <v>2128</v>
      </c>
      <c r="I18" s="169" t="s">
        <v>2946</v>
      </c>
      <c r="J18" s="169" t="s">
        <v>2947</v>
      </c>
      <c r="K18" s="169" t="s">
        <v>900</v>
      </c>
      <c r="L18" s="169" t="s">
        <v>900</v>
      </c>
      <c r="M18" s="169" t="s">
        <v>900</v>
      </c>
      <c r="N18" s="169" t="s">
        <v>900</v>
      </c>
      <c r="P18"/>
      <c r="AR18" s="133"/>
    </row>
    <row r="19" spans="1:44" x14ac:dyDescent="0.25">
      <c r="A19" s="169" t="s">
        <v>712</v>
      </c>
      <c r="B19" s="169" t="s">
        <v>900</v>
      </c>
      <c r="C19" s="169" t="s">
        <v>1883</v>
      </c>
      <c r="D19" s="169" t="s">
        <v>2652</v>
      </c>
      <c r="E19" s="169" t="s">
        <v>3104</v>
      </c>
      <c r="F19" s="169" t="s">
        <v>2242</v>
      </c>
      <c r="G19" s="169" t="s">
        <v>1884</v>
      </c>
      <c r="H19" s="169" t="s">
        <v>2698</v>
      </c>
      <c r="I19" s="169" t="s">
        <v>1173</v>
      </c>
      <c r="J19" s="169" t="s">
        <v>3105</v>
      </c>
      <c r="K19" s="169" t="s">
        <v>900</v>
      </c>
      <c r="L19" s="169" t="s">
        <v>1156</v>
      </c>
      <c r="M19" s="169" t="s">
        <v>900</v>
      </c>
      <c r="N19" s="169" t="s">
        <v>2396</v>
      </c>
      <c r="O19" s="133">
        <v>34.21</v>
      </c>
      <c r="P19"/>
      <c r="AR19" s="133"/>
    </row>
    <row r="20" spans="1:44" x14ac:dyDescent="0.25">
      <c r="A20" s="169" t="s">
        <v>708</v>
      </c>
      <c r="B20" s="169" t="s">
        <v>900</v>
      </c>
      <c r="C20" s="169" t="s">
        <v>2269</v>
      </c>
      <c r="D20" s="169" t="s">
        <v>2739</v>
      </c>
      <c r="E20" s="169" t="s">
        <v>2740</v>
      </c>
      <c r="F20" s="169" t="s">
        <v>3150</v>
      </c>
      <c r="G20" s="169" t="s">
        <v>2270</v>
      </c>
      <c r="H20" s="169" t="s">
        <v>1320</v>
      </c>
      <c r="I20" s="169" t="s">
        <v>2571</v>
      </c>
      <c r="J20" s="169" t="s">
        <v>2571</v>
      </c>
      <c r="K20" s="169" t="s">
        <v>3487</v>
      </c>
      <c r="L20" s="169" t="s">
        <v>1109</v>
      </c>
      <c r="M20" s="169" t="s">
        <v>900</v>
      </c>
      <c r="N20" s="169" t="s">
        <v>3488</v>
      </c>
      <c r="P20"/>
      <c r="AR20" s="133"/>
    </row>
    <row r="21" spans="1:44" x14ac:dyDescent="0.25">
      <c r="A21" s="169" t="s">
        <v>706</v>
      </c>
      <c r="B21" s="169" t="s">
        <v>900</v>
      </c>
      <c r="C21" s="169" t="s">
        <v>1855</v>
      </c>
      <c r="D21" s="169" t="s">
        <v>2579</v>
      </c>
      <c r="E21" s="169" t="s">
        <v>2948</v>
      </c>
      <c r="F21" s="169" t="s">
        <v>2580</v>
      </c>
      <c r="G21" s="169" t="s">
        <v>2129</v>
      </c>
      <c r="H21" s="169" t="s">
        <v>2581</v>
      </c>
      <c r="I21" s="169" t="s">
        <v>2582</v>
      </c>
      <c r="J21" s="169" t="s">
        <v>2582</v>
      </c>
      <c r="K21" s="169" t="s">
        <v>3366</v>
      </c>
      <c r="L21" s="169" t="s">
        <v>1170</v>
      </c>
      <c r="M21" s="169" t="s">
        <v>1149</v>
      </c>
      <c r="N21" s="169" t="s">
        <v>1398</v>
      </c>
      <c r="P21"/>
      <c r="AR21" s="133"/>
    </row>
    <row r="22" spans="1:44" x14ac:dyDescent="0.25">
      <c r="A22" s="169" t="s">
        <v>705</v>
      </c>
      <c r="B22" s="169" t="s">
        <v>900</v>
      </c>
      <c r="C22" s="169" t="s">
        <v>2069</v>
      </c>
      <c r="D22" s="169" t="s">
        <v>2521</v>
      </c>
      <c r="E22" s="169" t="s">
        <v>2522</v>
      </c>
      <c r="F22" s="169" t="s">
        <v>2868</v>
      </c>
      <c r="G22" s="169" t="s">
        <v>2070</v>
      </c>
      <c r="H22" s="169" t="s">
        <v>2523</v>
      </c>
      <c r="I22" s="169" t="s">
        <v>2869</v>
      </c>
      <c r="J22" s="169" t="s">
        <v>2870</v>
      </c>
      <c r="K22" s="169" t="s">
        <v>1753</v>
      </c>
      <c r="L22" s="169" t="s">
        <v>1087</v>
      </c>
      <c r="M22" s="169" t="s">
        <v>3327</v>
      </c>
      <c r="N22" s="169" t="s">
        <v>2871</v>
      </c>
      <c r="P22"/>
      <c r="AR22" s="133"/>
    </row>
    <row r="23" spans="1:44" x14ac:dyDescent="0.25">
      <c r="A23" s="169" t="s">
        <v>704</v>
      </c>
      <c r="B23" s="169" t="s">
        <v>900</v>
      </c>
      <c r="C23" s="169" t="s">
        <v>2020</v>
      </c>
      <c r="D23" s="169" t="s">
        <v>2438</v>
      </c>
      <c r="E23" s="169" t="s">
        <v>2439</v>
      </c>
      <c r="F23" s="169" t="s">
        <v>2786</v>
      </c>
      <c r="G23" s="169" t="s">
        <v>1374</v>
      </c>
      <c r="H23" s="169" t="s">
        <v>2440</v>
      </c>
      <c r="I23" s="169" t="s">
        <v>2441</v>
      </c>
      <c r="J23" s="169" t="s">
        <v>2441</v>
      </c>
      <c r="K23" s="169" t="s">
        <v>900</v>
      </c>
      <c r="L23" s="169" t="s">
        <v>900</v>
      </c>
      <c r="M23" s="169" t="s">
        <v>900</v>
      </c>
      <c r="N23" s="169" t="s">
        <v>900</v>
      </c>
      <c r="P23"/>
      <c r="AR23" s="133"/>
    </row>
    <row r="24" spans="1:44" x14ac:dyDescent="0.25">
      <c r="A24" s="169" t="s">
        <v>703</v>
      </c>
      <c r="B24" s="169" t="s">
        <v>900</v>
      </c>
      <c r="C24" s="169" t="s">
        <v>1927</v>
      </c>
      <c r="D24" s="169" t="s">
        <v>2442</v>
      </c>
      <c r="E24" s="169" t="s">
        <v>2443</v>
      </c>
      <c r="F24" s="169" t="s">
        <v>2787</v>
      </c>
      <c r="G24" s="169" t="s">
        <v>1928</v>
      </c>
      <c r="H24" s="169" t="s">
        <v>2444</v>
      </c>
      <c r="I24" s="169" t="s">
        <v>2445</v>
      </c>
      <c r="J24" s="169" t="s">
        <v>2788</v>
      </c>
      <c r="K24" s="169" t="s">
        <v>2789</v>
      </c>
      <c r="L24" s="169" t="s">
        <v>1102</v>
      </c>
      <c r="M24" s="169" t="s">
        <v>1149</v>
      </c>
      <c r="N24" s="169" t="s">
        <v>2790</v>
      </c>
      <c r="P24"/>
      <c r="AR24" s="133"/>
    </row>
    <row r="25" spans="1:44" x14ac:dyDescent="0.25">
      <c r="A25" s="169" t="s">
        <v>701</v>
      </c>
      <c r="B25" s="169" t="s">
        <v>900</v>
      </c>
      <c r="C25" s="169" t="s">
        <v>1963</v>
      </c>
      <c r="D25" s="169" t="s">
        <v>2625</v>
      </c>
      <c r="E25" s="169" t="s">
        <v>3005</v>
      </c>
      <c r="F25" s="169" t="s">
        <v>3408</v>
      </c>
      <c r="G25" s="169" t="s">
        <v>1899</v>
      </c>
      <c r="H25" s="169" t="s">
        <v>2626</v>
      </c>
      <c r="I25" s="169" t="s">
        <v>3006</v>
      </c>
      <c r="J25" s="169" t="s">
        <v>3409</v>
      </c>
      <c r="K25" s="169" t="s">
        <v>2727</v>
      </c>
      <c r="L25" s="169" t="s">
        <v>1312</v>
      </c>
      <c r="M25" s="169" t="s">
        <v>1088</v>
      </c>
      <c r="N25" s="169" t="s">
        <v>3410</v>
      </c>
      <c r="P25"/>
      <c r="AR25" s="133"/>
    </row>
    <row r="26" spans="1:44" x14ac:dyDescent="0.25">
      <c r="A26" s="169" t="s">
        <v>700</v>
      </c>
      <c r="B26" s="169" t="s">
        <v>900</v>
      </c>
      <c r="C26" s="169" t="s">
        <v>2071</v>
      </c>
      <c r="D26" s="169" t="s">
        <v>2524</v>
      </c>
      <c r="E26" s="169" t="s">
        <v>2872</v>
      </c>
      <c r="F26" s="169" t="s">
        <v>2873</v>
      </c>
      <c r="G26" s="169" t="s">
        <v>2072</v>
      </c>
      <c r="H26" s="169" t="s">
        <v>2525</v>
      </c>
      <c r="I26" s="169" t="s">
        <v>2874</v>
      </c>
      <c r="J26" s="169" t="s">
        <v>2875</v>
      </c>
      <c r="K26" s="169" t="s">
        <v>1372</v>
      </c>
      <c r="L26" s="169" t="s">
        <v>1080</v>
      </c>
      <c r="M26" s="169" t="s">
        <v>3328</v>
      </c>
      <c r="N26" s="169" t="s">
        <v>2991</v>
      </c>
      <c r="P26"/>
      <c r="AR26" s="133"/>
    </row>
    <row r="27" spans="1:44" x14ac:dyDescent="0.25">
      <c r="A27" s="169" t="s">
        <v>699</v>
      </c>
      <c r="B27" s="169" t="s">
        <v>900</v>
      </c>
      <c r="C27" s="169" t="s">
        <v>2073</v>
      </c>
      <c r="D27" s="169" t="s">
        <v>2180</v>
      </c>
      <c r="E27" s="169" t="s">
        <v>2526</v>
      </c>
      <c r="F27" s="169" t="s">
        <v>2876</v>
      </c>
      <c r="G27" s="169" t="s">
        <v>2074</v>
      </c>
      <c r="H27" s="169" t="s">
        <v>2527</v>
      </c>
      <c r="I27" s="169" t="s">
        <v>1283</v>
      </c>
      <c r="J27" s="169" t="s">
        <v>1283</v>
      </c>
      <c r="K27" s="169" t="s">
        <v>3329</v>
      </c>
      <c r="L27" s="169" t="s">
        <v>1090</v>
      </c>
      <c r="M27" s="169" t="s">
        <v>1373</v>
      </c>
      <c r="N27" s="169" t="s">
        <v>1756</v>
      </c>
      <c r="P27"/>
      <c r="AR27" s="133"/>
    </row>
    <row r="28" spans="1:44" x14ac:dyDescent="0.25">
      <c r="A28" s="169" t="s">
        <v>697</v>
      </c>
      <c r="B28" s="169" t="s">
        <v>900</v>
      </c>
      <c r="C28" s="169" t="s">
        <v>2176</v>
      </c>
      <c r="D28" s="169" t="s">
        <v>2177</v>
      </c>
      <c r="E28" s="169" t="s">
        <v>3007</v>
      </c>
      <c r="F28" s="169" t="s">
        <v>3411</v>
      </c>
      <c r="G28" s="169" t="s">
        <v>2178</v>
      </c>
      <c r="H28" s="169" t="s">
        <v>2179</v>
      </c>
      <c r="I28" s="169" t="s">
        <v>3008</v>
      </c>
      <c r="J28" s="169" t="s">
        <v>3412</v>
      </c>
      <c r="K28" s="169" t="s">
        <v>3413</v>
      </c>
      <c r="L28" s="169" t="s">
        <v>1785</v>
      </c>
      <c r="M28" s="169" t="s">
        <v>1081</v>
      </c>
      <c r="N28" s="169" t="s">
        <v>3414</v>
      </c>
      <c r="P28"/>
      <c r="AR28" s="133"/>
    </row>
    <row r="29" spans="1:44" x14ac:dyDescent="0.25">
      <c r="A29" s="169" t="s">
        <v>696</v>
      </c>
      <c r="B29" s="169" t="s">
        <v>900</v>
      </c>
      <c r="C29" s="169" t="s">
        <v>1932</v>
      </c>
      <c r="D29" s="169" t="s">
        <v>900</v>
      </c>
      <c r="E29" s="169" t="s">
        <v>900</v>
      </c>
      <c r="F29" s="169" t="s">
        <v>900</v>
      </c>
      <c r="G29" s="169" t="s">
        <v>900</v>
      </c>
      <c r="H29" s="169" t="s">
        <v>900</v>
      </c>
      <c r="I29" s="169" t="s">
        <v>900</v>
      </c>
      <c r="J29" s="169" t="s">
        <v>900</v>
      </c>
      <c r="K29" s="169" t="s">
        <v>900</v>
      </c>
      <c r="L29" s="169" t="s">
        <v>900</v>
      </c>
      <c r="M29" s="169" t="s">
        <v>900</v>
      </c>
      <c r="N29" s="169" t="s">
        <v>900</v>
      </c>
      <c r="P29"/>
      <c r="AR29" s="133"/>
    </row>
    <row r="30" spans="1:44" x14ac:dyDescent="0.25">
      <c r="A30" s="169" t="s">
        <v>695</v>
      </c>
      <c r="B30" s="169" t="s">
        <v>900</v>
      </c>
      <c r="C30" s="169" t="s">
        <v>2204</v>
      </c>
      <c r="D30" s="169" t="s">
        <v>2205</v>
      </c>
      <c r="E30" s="169" t="s">
        <v>1306</v>
      </c>
      <c r="F30" s="169" t="s">
        <v>1306</v>
      </c>
      <c r="G30" s="169" t="s">
        <v>2206</v>
      </c>
      <c r="H30" s="169" t="s">
        <v>2207</v>
      </c>
      <c r="I30" s="169" t="s">
        <v>3062</v>
      </c>
      <c r="J30" s="169" t="s">
        <v>1155</v>
      </c>
      <c r="K30" s="169" t="s">
        <v>3438</v>
      </c>
      <c r="L30" s="169" t="s">
        <v>1778</v>
      </c>
      <c r="M30" s="169" t="s">
        <v>1118</v>
      </c>
      <c r="N30" s="169" t="s">
        <v>3439</v>
      </c>
      <c r="P30"/>
      <c r="AR30" s="133"/>
    </row>
    <row r="31" spans="1:44" x14ac:dyDescent="0.25">
      <c r="A31" s="169" t="s">
        <v>694</v>
      </c>
      <c r="B31" s="169" t="s">
        <v>900</v>
      </c>
      <c r="C31" s="169" t="s">
        <v>2271</v>
      </c>
      <c r="D31" s="169" t="s">
        <v>2741</v>
      </c>
      <c r="E31" s="169" t="s">
        <v>3151</v>
      </c>
      <c r="F31" s="169" t="s">
        <v>3489</v>
      </c>
      <c r="G31" s="169" t="s">
        <v>1131</v>
      </c>
      <c r="H31" s="169" t="s">
        <v>2742</v>
      </c>
      <c r="I31" s="169" t="s">
        <v>3152</v>
      </c>
      <c r="J31" s="169" t="s">
        <v>3490</v>
      </c>
      <c r="K31" s="169" t="s">
        <v>3491</v>
      </c>
      <c r="L31" s="169" t="s">
        <v>1098</v>
      </c>
      <c r="M31" s="169" t="s">
        <v>1095</v>
      </c>
      <c r="N31" s="169" t="s">
        <v>3241</v>
      </c>
      <c r="P31"/>
      <c r="AR31" s="133"/>
    </row>
    <row r="32" spans="1:44" x14ac:dyDescent="0.25">
      <c r="A32" s="169" t="s">
        <v>692</v>
      </c>
      <c r="B32" s="169" t="s">
        <v>900</v>
      </c>
      <c r="C32" s="169" t="s">
        <v>1163</v>
      </c>
      <c r="D32" s="169" t="s">
        <v>2149</v>
      </c>
      <c r="E32" s="169" t="s">
        <v>3090</v>
      </c>
      <c r="F32" s="169" t="s">
        <v>3090</v>
      </c>
      <c r="G32" s="169" t="s">
        <v>1973</v>
      </c>
      <c r="H32" s="169" t="s">
        <v>2689</v>
      </c>
      <c r="I32" s="169" t="s">
        <v>1178</v>
      </c>
      <c r="J32" s="169" t="s">
        <v>1265</v>
      </c>
      <c r="K32" s="169" t="s">
        <v>1787</v>
      </c>
      <c r="L32" s="169" t="s">
        <v>1129</v>
      </c>
      <c r="M32" s="169" t="s">
        <v>1773</v>
      </c>
      <c r="N32" s="169" t="s">
        <v>1758</v>
      </c>
      <c r="P32"/>
      <c r="AR32" s="133"/>
    </row>
    <row r="33" spans="1:44" x14ac:dyDescent="0.25">
      <c r="A33" s="169" t="s">
        <v>691</v>
      </c>
      <c r="B33" s="169" t="s">
        <v>900</v>
      </c>
      <c r="C33" s="169" t="s">
        <v>1942</v>
      </c>
      <c r="D33" s="169" t="s">
        <v>2075</v>
      </c>
      <c r="E33" s="169" t="s">
        <v>2877</v>
      </c>
      <c r="F33" s="169" t="s">
        <v>3330</v>
      </c>
      <c r="G33" s="169" t="s">
        <v>1943</v>
      </c>
      <c r="H33" s="169" t="s">
        <v>2503</v>
      </c>
      <c r="I33" s="169" t="s">
        <v>2878</v>
      </c>
      <c r="J33" s="169" t="s">
        <v>3331</v>
      </c>
      <c r="K33" s="169" t="s">
        <v>3332</v>
      </c>
      <c r="L33" s="169" t="s">
        <v>1096</v>
      </c>
      <c r="M33" s="169" t="s">
        <v>1092</v>
      </c>
      <c r="N33" s="169" t="s">
        <v>2806</v>
      </c>
      <c r="P33"/>
      <c r="AR33" s="133"/>
    </row>
    <row r="34" spans="1:44" x14ac:dyDescent="0.25">
      <c r="A34" s="169" t="s">
        <v>689</v>
      </c>
      <c r="B34" s="169" t="s">
        <v>900</v>
      </c>
      <c r="C34" s="169" t="s">
        <v>2151</v>
      </c>
      <c r="D34" s="169" t="s">
        <v>2628</v>
      </c>
      <c r="E34" s="169" t="s">
        <v>3009</v>
      </c>
      <c r="F34" s="169" t="s">
        <v>3010</v>
      </c>
      <c r="G34" s="169" t="s">
        <v>2180</v>
      </c>
      <c r="H34" s="169" t="s">
        <v>2629</v>
      </c>
      <c r="I34" s="169" t="s">
        <v>3011</v>
      </c>
      <c r="J34" s="169" t="s">
        <v>3012</v>
      </c>
      <c r="K34" s="169" t="s">
        <v>3415</v>
      </c>
      <c r="L34" s="169" t="s">
        <v>2789</v>
      </c>
      <c r="M34" s="169" t="s">
        <v>1111</v>
      </c>
      <c r="N34" s="169" t="s">
        <v>2848</v>
      </c>
      <c r="P34"/>
      <c r="AR34" s="133"/>
    </row>
    <row r="35" spans="1:44" x14ac:dyDescent="0.25">
      <c r="A35" s="169" t="s">
        <v>686</v>
      </c>
      <c r="B35" s="169" t="s">
        <v>900</v>
      </c>
      <c r="C35" s="169" t="s">
        <v>2028</v>
      </c>
      <c r="D35" s="169" t="s">
        <v>2468</v>
      </c>
      <c r="E35" s="169" t="s">
        <v>2469</v>
      </c>
      <c r="F35" s="169" t="s">
        <v>3281</v>
      </c>
      <c r="G35" s="169" t="s">
        <v>2029</v>
      </c>
      <c r="H35" s="169" t="s">
        <v>2470</v>
      </c>
      <c r="I35" s="169" t="s">
        <v>2471</v>
      </c>
      <c r="J35" s="169" t="s">
        <v>3282</v>
      </c>
      <c r="K35" s="169" t="s">
        <v>3283</v>
      </c>
      <c r="L35" s="169" t="s">
        <v>1081</v>
      </c>
      <c r="M35" s="169" t="s">
        <v>1126</v>
      </c>
      <c r="N35" s="169" t="s">
        <v>2812</v>
      </c>
      <c r="P35"/>
      <c r="AR35" s="133"/>
    </row>
    <row r="36" spans="1:44" x14ac:dyDescent="0.25">
      <c r="A36" s="169" t="s">
        <v>685</v>
      </c>
      <c r="B36" s="169" t="s">
        <v>900</v>
      </c>
      <c r="C36" s="169" t="s">
        <v>1159</v>
      </c>
      <c r="D36" s="169" t="s">
        <v>1140</v>
      </c>
      <c r="E36" s="169" t="s">
        <v>1141</v>
      </c>
      <c r="F36" s="169" t="s">
        <v>1141</v>
      </c>
      <c r="G36" s="169" t="s">
        <v>1781</v>
      </c>
      <c r="H36" s="169" t="s">
        <v>900</v>
      </c>
      <c r="I36" s="169" t="s">
        <v>900</v>
      </c>
      <c r="J36" s="169" t="s">
        <v>900</v>
      </c>
      <c r="K36" s="169" t="s">
        <v>900</v>
      </c>
      <c r="L36" s="169" t="s">
        <v>900</v>
      </c>
      <c r="M36" s="169" t="s">
        <v>900</v>
      </c>
      <c r="N36" s="169" t="s">
        <v>900</v>
      </c>
      <c r="P36"/>
      <c r="AR36" s="133"/>
    </row>
    <row r="37" spans="1:44" x14ac:dyDescent="0.25">
      <c r="A37" s="169" t="s">
        <v>682</v>
      </c>
      <c r="B37" s="169" t="s">
        <v>900</v>
      </c>
      <c r="C37" s="169" t="s">
        <v>1873</v>
      </c>
      <c r="D37" s="169" t="s">
        <v>2202</v>
      </c>
      <c r="E37" s="169" t="s">
        <v>2661</v>
      </c>
      <c r="F37" s="169" t="s">
        <v>3061</v>
      </c>
      <c r="G37" s="169" t="s">
        <v>1874</v>
      </c>
      <c r="H37" s="169" t="s">
        <v>2203</v>
      </c>
      <c r="I37" s="169" t="s">
        <v>2662</v>
      </c>
      <c r="J37" s="169" t="s">
        <v>2037</v>
      </c>
      <c r="K37" s="169" t="s">
        <v>3325</v>
      </c>
      <c r="L37" s="169" t="s">
        <v>1081</v>
      </c>
      <c r="M37" s="169" t="s">
        <v>1116</v>
      </c>
      <c r="N37" s="169" t="s">
        <v>2813</v>
      </c>
      <c r="P37"/>
      <c r="AR37" s="133"/>
    </row>
    <row r="38" spans="1:44" x14ac:dyDescent="0.25">
      <c r="A38" s="169" t="s">
        <v>677</v>
      </c>
      <c r="B38" s="169" t="s">
        <v>900</v>
      </c>
      <c r="C38" s="169" t="s">
        <v>2076</v>
      </c>
      <c r="D38" s="169" t="s">
        <v>2528</v>
      </c>
      <c r="E38" s="169" t="s">
        <v>2879</v>
      </c>
      <c r="F38" s="169" t="s">
        <v>2134</v>
      </c>
      <c r="G38" s="169" t="s">
        <v>2077</v>
      </c>
      <c r="H38" s="169" t="s">
        <v>2529</v>
      </c>
      <c r="I38" s="169" t="s">
        <v>2880</v>
      </c>
      <c r="J38" s="169" t="s">
        <v>2881</v>
      </c>
      <c r="K38" s="169" t="s">
        <v>2882</v>
      </c>
      <c r="L38" s="169" t="s">
        <v>1087</v>
      </c>
      <c r="M38" s="169" t="s">
        <v>1100</v>
      </c>
      <c r="N38" s="169" t="s">
        <v>2883</v>
      </c>
      <c r="P38"/>
      <c r="AR38" s="133"/>
    </row>
    <row r="39" spans="1:44" x14ac:dyDescent="0.25">
      <c r="A39" s="169" t="s">
        <v>2367</v>
      </c>
      <c r="B39" s="169" t="s">
        <v>900</v>
      </c>
      <c r="C39" s="169" t="s">
        <v>900</v>
      </c>
      <c r="D39" s="169" t="s">
        <v>1271</v>
      </c>
      <c r="E39" s="169" t="s">
        <v>2436</v>
      </c>
      <c r="F39" s="169" t="s">
        <v>2784</v>
      </c>
      <c r="G39" s="169" t="s">
        <v>900</v>
      </c>
      <c r="H39" s="169" t="s">
        <v>2436</v>
      </c>
      <c r="I39" s="169" t="s">
        <v>2699</v>
      </c>
      <c r="J39" s="169" t="s">
        <v>3463</v>
      </c>
      <c r="K39" s="169" t="s">
        <v>2805</v>
      </c>
      <c r="L39" s="169" t="s">
        <v>1118</v>
      </c>
      <c r="M39" s="169" t="s">
        <v>1137</v>
      </c>
      <c r="N39" s="169" t="s">
        <v>1941</v>
      </c>
      <c r="P39"/>
      <c r="AR39" s="133"/>
    </row>
    <row r="40" spans="1:44" x14ac:dyDescent="0.25">
      <c r="A40" s="169" t="s">
        <v>669</v>
      </c>
      <c r="B40" s="169" t="s">
        <v>900</v>
      </c>
      <c r="C40" s="169" t="s">
        <v>1979</v>
      </c>
      <c r="D40" s="169" t="s">
        <v>2743</v>
      </c>
      <c r="E40" s="169" t="s">
        <v>3153</v>
      </c>
      <c r="F40" s="169" t="s">
        <v>3153</v>
      </c>
      <c r="G40" s="169" t="s">
        <v>1980</v>
      </c>
      <c r="H40" s="169" t="s">
        <v>2744</v>
      </c>
      <c r="I40" s="169" t="s">
        <v>2745</v>
      </c>
      <c r="J40" s="169" t="s">
        <v>2745</v>
      </c>
      <c r="K40" s="169" t="s">
        <v>900</v>
      </c>
      <c r="L40" s="169" t="s">
        <v>900</v>
      </c>
      <c r="M40" s="169" t="s">
        <v>900</v>
      </c>
      <c r="N40" s="169" t="s">
        <v>900</v>
      </c>
      <c r="P40"/>
      <c r="AR40" s="133"/>
    </row>
    <row r="41" spans="1:44" x14ac:dyDescent="0.25">
      <c r="A41" s="169" t="s">
        <v>1297</v>
      </c>
      <c r="B41" s="169" t="s">
        <v>900</v>
      </c>
      <c r="C41" s="169" t="s">
        <v>1759</v>
      </c>
      <c r="D41" s="169" t="s">
        <v>1759</v>
      </c>
      <c r="E41" s="169" t="s">
        <v>2933</v>
      </c>
      <c r="F41" s="169" t="s">
        <v>2933</v>
      </c>
      <c r="G41" s="169" t="s">
        <v>2272</v>
      </c>
      <c r="H41" s="169" t="s">
        <v>2746</v>
      </c>
      <c r="I41" s="169" t="s">
        <v>2747</v>
      </c>
      <c r="J41" s="169" t="s">
        <v>2747</v>
      </c>
      <c r="K41" s="169" t="s">
        <v>900</v>
      </c>
      <c r="L41" s="169" t="s">
        <v>900</v>
      </c>
      <c r="M41" s="169" t="s">
        <v>900</v>
      </c>
      <c r="N41" s="169" t="s">
        <v>900</v>
      </c>
      <c r="P41"/>
      <c r="AR41" s="133"/>
    </row>
    <row r="42" spans="1:44" x14ac:dyDescent="0.25">
      <c r="A42" s="169" t="s">
        <v>664</v>
      </c>
      <c r="B42" s="169" t="s">
        <v>900</v>
      </c>
      <c r="C42" s="169" t="s">
        <v>1120</v>
      </c>
      <c r="D42" s="169" t="s">
        <v>2605</v>
      </c>
      <c r="E42" s="169" t="s">
        <v>2974</v>
      </c>
      <c r="F42" s="169" t="s">
        <v>2975</v>
      </c>
      <c r="G42" s="169" t="s">
        <v>1861</v>
      </c>
      <c r="H42" s="169" t="s">
        <v>2606</v>
      </c>
      <c r="I42" s="169" t="s">
        <v>2607</v>
      </c>
      <c r="J42" s="169" t="s">
        <v>2503</v>
      </c>
      <c r="K42" s="169" t="s">
        <v>3383</v>
      </c>
      <c r="L42" s="169" t="s">
        <v>1926</v>
      </c>
      <c r="M42" s="169" t="s">
        <v>1156</v>
      </c>
      <c r="N42" s="169" t="s">
        <v>3384</v>
      </c>
      <c r="P42"/>
      <c r="AR42" s="133"/>
    </row>
    <row r="43" spans="1:44" x14ac:dyDescent="0.25">
      <c r="A43" s="169" t="s">
        <v>660</v>
      </c>
      <c r="B43" s="169" t="s">
        <v>900</v>
      </c>
      <c r="C43" s="169" t="s">
        <v>2259</v>
      </c>
      <c r="D43" s="169" t="s">
        <v>2728</v>
      </c>
      <c r="E43" s="169" t="s">
        <v>3137</v>
      </c>
      <c r="F43" s="169" t="s">
        <v>1142</v>
      </c>
      <c r="G43" s="169" t="s">
        <v>1978</v>
      </c>
      <c r="H43" s="169" t="s">
        <v>2260</v>
      </c>
      <c r="I43" s="169" t="s">
        <v>2725</v>
      </c>
      <c r="J43" s="169" t="s">
        <v>3138</v>
      </c>
      <c r="K43" s="169" t="s">
        <v>3479</v>
      </c>
      <c r="L43" s="169" t="s">
        <v>1203</v>
      </c>
      <c r="M43" s="169" t="s">
        <v>900</v>
      </c>
      <c r="N43" s="169" t="s">
        <v>3139</v>
      </c>
      <c r="P43"/>
      <c r="AR43" s="133"/>
    </row>
    <row r="44" spans="1:44" x14ac:dyDescent="0.25">
      <c r="A44" s="169" t="s">
        <v>655</v>
      </c>
      <c r="B44" s="169" t="s">
        <v>900</v>
      </c>
      <c r="C44" s="169" t="s">
        <v>1381</v>
      </c>
      <c r="D44" s="169" t="s">
        <v>1210</v>
      </c>
      <c r="E44" s="169" t="s">
        <v>2949</v>
      </c>
      <c r="F44" s="169" t="s">
        <v>3367</v>
      </c>
      <c r="G44" s="169" t="s">
        <v>1856</v>
      </c>
      <c r="H44" s="169" t="s">
        <v>2280</v>
      </c>
      <c r="I44" s="169" t="s">
        <v>2857</v>
      </c>
      <c r="J44" s="169" t="s">
        <v>3368</v>
      </c>
      <c r="K44" s="169" t="s">
        <v>3369</v>
      </c>
      <c r="L44" s="169" t="s">
        <v>1098</v>
      </c>
      <c r="M44" s="169" t="s">
        <v>1104</v>
      </c>
      <c r="N44" s="169" t="s">
        <v>3370</v>
      </c>
      <c r="P44"/>
      <c r="AR44" s="133"/>
    </row>
    <row r="45" spans="1:44" x14ac:dyDescent="0.25">
      <c r="A45" s="169" t="s">
        <v>653</v>
      </c>
      <c r="B45" s="169" t="s">
        <v>900</v>
      </c>
      <c r="C45" s="169" t="s">
        <v>1964</v>
      </c>
      <c r="D45" s="169" t="s">
        <v>2630</v>
      </c>
      <c r="E45" s="169" t="s">
        <v>2837</v>
      </c>
      <c r="F45" s="169" t="s">
        <v>3416</v>
      </c>
      <c r="G45" s="169" t="s">
        <v>1965</v>
      </c>
      <c r="H45" s="169" t="s">
        <v>2516</v>
      </c>
      <c r="I45" s="169" t="s">
        <v>3014</v>
      </c>
      <c r="J45" s="169" t="s">
        <v>3417</v>
      </c>
      <c r="K45" s="169" t="s">
        <v>3020</v>
      </c>
      <c r="L45" s="169" t="s">
        <v>1097</v>
      </c>
      <c r="M45" s="169" t="s">
        <v>1088</v>
      </c>
      <c r="N45" s="169" t="s">
        <v>1762</v>
      </c>
      <c r="P45"/>
      <c r="AR45" s="133"/>
    </row>
    <row r="46" spans="1:44" x14ac:dyDescent="0.25">
      <c r="A46" s="169" t="s">
        <v>645</v>
      </c>
      <c r="B46" s="169" t="s">
        <v>900</v>
      </c>
      <c r="C46" s="169" t="s">
        <v>1379</v>
      </c>
      <c r="D46" s="169" t="s">
        <v>2508</v>
      </c>
      <c r="E46" s="169" t="s">
        <v>2854</v>
      </c>
      <c r="F46" s="169" t="s">
        <v>1967</v>
      </c>
      <c r="G46" s="169" t="s">
        <v>1789</v>
      </c>
      <c r="H46" s="169" t="s">
        <v>2509</v>
      </c>
      <c r="I46" s="169" t="s">
        <v>2437</v>
      </c>
      <c r="J46" s="169" t="s">
        <v>2855</v>
      </c>
      <c r="K46" s="169" t="s">
        <v>3320</v>
      </c>
      <c r="L46" s="169" t="s">
        <v>1090</v>
      </c>
      <c r="M46" s="169" t="s">
        <v>1111</v>
      </c>
      <c r="N46" s="169" t="s">
        <v>3321</v>
      </c>
      <c r="P46"/>
      <c r="AR46" s="133"/>
    </row>
    <row r="47" spans="1:44" x14ac:dyDescent="0.25">
      <c r="A47" s="169" t="s">
        <v>644</v>
      </c>
      <c r="B47" s="169" t="s">
        <v>900</v>
      </c>
      <c r="C47" s="169" t="s">
        <v>1944</v>
      </c>
      <c r="D47" s="169" t="s">
        <v>1135</v>
      </c>
      <c r="E47" s="169" t="s">
        <v>2531</v>
      </c>
      <c r="F47" s="169" t="s">
        <v>2884</v>
      </c>
      <c r="G47" s="169" t="s">
        <v>1945</v>
      </c>
      <c r="H47" s="169" t="s">
        <v>2532</v>
      </c>
      <c r="I47" s="169" t="s">
        <v>1172</v>
      </c>
      <c r="J47" s="169" t="s">
        <v>2885</v>
      </c>
      <c r="K47" s="169" t="s">
        <v>3333</v>
      </c>
      <c r="L47" s="169" t="s">
        <v>1109</v>
      </c>
      <c r="M47" s="169" t="s">
        <v>1111</v>
      </c>
      <c r="N47" s="169" t="s">
        <v>3334</v>
      </c>
      <c r="P47"/>
      <c r="AR47" s="133"/>
    </row>
    <row r="48" spans="1:44" x14ac:dyDescent="0.25">
      <c r="A48" s="169" t="s">
        <v>636</v>
      </c>
      <c r="B48" s="169" t="s">
        <v>900</v>
      </c>
      <c r="C48" s="169" t="s">
        <v>2030</v>
      </c>
      <c r="D48" s="169" t="s">
        <v>2031</v>
      </c>
      <c r="E48" s="169" t="s">
        <v>2116</v>
      </c>
      <c r="F48" s="169" t="s">
        <v>3284</v>
      </c>
      <c r="G48" s="169" t="s">
        <v>1839</v>
      </c>
      <c r="H48" s="169" t="s">
        <v>2032</v>
      </c>
      <c r="I48" s="169" t="s">
        <v>2472</v>
      </c>
      <c r="J48" s="169" t="s">
        <v>3285</v>
      </c>
      <c r="K48" s="169" t="s">
        <v>3286</v>
      </c>
      <c r="L48" s="169" t="s">
        <v>2504</v>
      </c>
      <c r="M48" s="169" t="s">
        <v>1121</v>
      </c>
      <c r="N48" s="169" t="s">
        <v>3287</v>
      </c>
      <c r="P48"/>
      <c r="AR48" s="133"/>
    </row>
    <row r="49" spans="1:44" x14ac:dyDescent="0.25">
      <c r="A49" s="169" t="s">
        <v>633</v>
      </c>
      <c r="B49" s="169" t="s">
        <v>900</v>
      </c>
      <c r="C49" s="169" t="s">
        <v>2033</v>
      </c>
      <c r="D49" s="169" t="s">
        <v>2473</v>
      </c>
      <c r="E49" s="169" t="s">
        <v>2814</v>
      </c>
      <c r="F49" s="169" t="s">
        <v>3288</v>
      </c>
      <c r="G49" s="169" t="s">
        <v>2034</v>
      </c>
      <c r="H49" s="169" t="s">
        <v>2474</v>
      </c>
      <c r="I49" s="169" t="s">
        <v>2815</v>
      </c>
      <c r="J49" s="169" t="s">
        <v>3289</v>
      </c>
      <c r="K49" s="169" t="s">
        <v>3290</v>
      </c>
      <c r="L49" s="169" t="s">
        <v>1113</v>
      </c>
      <c r="M49" s="169" t="s">
        <v>1129</v>
      </c>
      <c r="N49" s="169" t="s">
        <v>3291</v>
      </c>
      <c r="P49"/>
      <c r="AR49" s="133"/>
    </row>
    <row r="50" spans="1:44" x14ac:dyDescent="0.25">
      <c r="A50" s="169" t="s">
        <v>632</v>
      </c>
      <c r="B50" s="169" t="s">
        <v>900</v>
      </c>
      <c r="C50" s="169" t="s">
        <v>2147</v>
      </c>
      <c r="D50" s="169" t="s">
        <v>2608</v>
      </c>
      <c r="E50" s="169" t="s">
        <v>2976</v>
      </c>
      <c r="F50" s="169" t="s">
        <v>3385</v>
      </c>
      <c r="G50" s="169" t="s">
        <v>2148</v>
      </c>
      <c r="H50" s="169" t="s">
        <v>2609</v>
      </c>
      <c r="I50" s="169" t="s">
        <v>2977</v>
      </c>
      <c r="J50" s="169" t="s">
        <v>3386</v>
      </c>
      <c r="K50" s="169" t="s">
        <v>2717</v>
      </c>
      <c r="L50" s="169" t="s">
        <v>1087</v>
      </c>
      <c r="M50" s="169" t="s">
        <v>1121</v>
      </c>
      <c r="N50" s="169" t="s">
        <v>3387</v>
      </c>
      <c r="P50"/>
      <c r="AR50" s="133"/>
    </row>
    <row r="51" spans="1:44" x14ac:dyDescent="0.25">
      <c r="A51" s="169" t="s">
        <v>628</v>
      </c>
      <c r="B51" s="169" t="s">
        <v>900</v>
      </c>
      <c r="C51" s="169" t="s">
        <v>1975</v>
      </c>
      <c r="D51" s="169" t="s">
        <v>2700</v>
      </c>
      <c r="E51" s="169" t="s">
        <v>2701</v>
      </c>
      <c r="F51" s="169" t="s">
        <v>3464</v>
      </c>
      <c r="G51" s="169" t="s">
        <v>2235</v>
      </c>
      <c r="H51" s="169" t="s">
        <v>2557</v>
      </c>
      <c r="I51" s="169" t="s">
        <v>3106</v>
      </c>
      <c r="J51" s="169" t="s">
        <v>3107</v>
      </c>
      <c r="K51" s="169" t="s">
        <v>3465</v>
      </c>
      <c r="L51" s="169" t="s">
        <v>2859</v>
      </c>
      <c r="M51" s="169" t="s">
        <v>1081</v>
      </c>
      <c r="N51" s="169" t="s">
        <v>3466</v>
      </c>
      <c r="P51"/>
      <c r="AR51" s="133"/>
    </row>
    <row r="52" spans="1:44" x14ac:dyDescent="0.25">
      <c r="A52" s="169" t="s">
        <v>1261</v>
      </c>
      <c r="B52" s="169" t="s">
        <v>900</v>
      </c>
      <c r="C52" s="169" t="s">
        <v>2223</v>
      </c>
      <c r="D52" s="169" t="s">
        <v>1168</v>
      </c>
      <c r="E52" s="169" t="s">
        <v>3089</v>
      </c>
      <c r="F52" s="169" t="s">
        <v>3453</v>
      </c>
      <c r="G52" s="169" t="s">
        <v>1876</v>
      </c>
      <c r="H52" s="169" t="s">
        <v>2224</v>
      </c>
      <c r="I52" s="169" t="s">
        <v>2685</v>
      </c>
      <c r="J52" s="169" t="s">
        <v>3454</v>
      </c>
      <c r="K52" s="169" t="s">
        <v>2776</v>
      </c>
      <c r="L52" s="169" t="s">
        <v>1170</v>
      </c>
      <c r="M52" s="169" t="s">
        <v>1751</v>
      </c>
      <c r="N52" s="169" t="s">
        <v>2618</v>
      </c>
      <c r="P52"/>
      <c r="AR52" s="133"/>
    </row>
    <row r="53" spans="1:44" x14ac:dyDescent="0.25">
      <c r="A53" s="169" t="s">
        <v>625</v>
      </c>
      <c r="B53" s="169" t="s">
        <v>900</v>
      </c>
      <c r="C53" s="169" t="s">
        <v>1219</v>
      </c>
      <c r="D53" s="169" t="s">
        <v>1209</v>
      </c>
      <c r="E53" s="169" t="s">
        <v>900</v>
      </c>
      <c r="F53" s="169" t="s">
        <v>900</v>
      </c>
      <c r="G53" s="169" t="s">
        <v>1139</v>
      </c>
      <c r="H53" s="169" t="s">
        <v>1961</v>
      </c>
      <c r="I53" s="169" t="s">
        <v>900</v>
      </c>
      <c r="J53" s="169" t="s">
        <v>900</v>
      </c>
      <c r="K53" s="169" t="s">
        <v>900</v>
      </c>
      <c r="L53" s="169" t="s">
        <v>900</v>
      </c>
      <c r="M53" s="169" t="s">
        <v>900</v>
      </c>
      <c r="N53" s="169" t="s">
        <v>900</v>
      </c>
      <c r="P53"/>
      <c r="AR53" s="133"/>
    </row>
    <row r="54" spans="1:44" x14ac:dyDescent="0.25">
      <c r="A54" s="169" t="s">
        <v>623</v>
      </c>
      <c r="B54" s="169" t="s">
        <v>900</v>
      </c>
      <c r="C54" s="169" t="s">
        <v>1840</v>
      </c>
      <c r="D54" s="169" t="s">
        <v>2475</v>
      </c>
      <c r="E54" s="169" t="s">
        <v>2816</v>
      </c>
      <c r="F54" s="169" t="s">
        <v>3292</v>
      </c>
      <c r="G54" s="169" t="s">
        <v>1841</v>
      </c>
      <c r="H54" s="169" t="s">
        <v>2476</v>
      </c>
      <c r="I54" s="169" t="s">
        <v>2477</v>
      </c>
      <c r="J54" s="169" t="s">
        <v>3293</v>
      </c>
      <c r="K54" s="169" t="s">
        <v>3294</v>
      </c>
      <c r="L54" s="169" t="s">
        <v>1806</v>
      </c>
      <c r="M54" s="169" t="s">
        <v>1087</v>
      </c>
      <c r="N54" s="169" t="s">
        <v>3295</v>
      </c>
      <c r="O54" s="133">
        <v>4.53</v>
      </c>
      <c r="P54"/>
      <c r="AR54" s="133"/>
    </row>
    <row r="55" spans="1:44" x14ac:dyDescent="0.25">
      <c r="A55" s="169" t="s">
        <v>614</v>
      </c>
      <c r="B55" s="169" t="s">
        <v>900</v>
      </c>
      <c r="C55" s="169" t="s">
        <v>1301</v>
      </c>
      <c r="D55" s="169" t="s">
        <v>2049</v>
      </c>
      <c r="E55" s="169" t="s">
        <v>2835</v>
      </c>
      <c r="F55" s="169" t="s">
        <v>2836</v>
      </c>
      <c r="G55" s="169" t="s">
        <v>1128</v>
      </c>
      <c r="H55" s="169" t="s">
        <v>2050</v>
      </c>
      <c r="I55" s="169" t="s">
        <v>2837</v>
      </c>
      <c r="J55" s="169" t="s">
        <v>2838</v>
      </c>
      <c r="K55" s="169" t="s">
        <v>3306</v>
      </c>
      <c r="L55" s="169" t="s">
        <v>1106</v>
      </c>
      <c r="M55" s="169" t="s">
        <v>1396</v>
      </c>
      <c r="N55" s="169" t="s">
        <v>2001</v>
      </c>
      <c r="P55"/>
      <c r="AR55" s="133"/>
    </row>
    <row r="56" spans="1:44" x14ac:dyDescent="0.25">
      <c r="A56" s="169" t="s">
        <v>611</v>
      </c>
      <c r="B56" s="169" t="s">
        <v>900</v>
      </c>
      <c r="C56" s="169" t="s">
        <v>1790</v>
      </c>
      <c r="D56" s="169" t="s">
        <v>2562</v>
      </c>
      <c r="E56" s="169" t="s">
        <v>2627</v>
      </c>
      <c r="F56" s="169" t="s">
        <v>2928</v>
      </c>
      <c r="G56" s="169" t="s">
        <v>1791</v>
      </c>
      <c r="H56" s="169" t="s">
        <v>2563</v>
      </c>
      <c r="I56" s="169" t="s">
        <v>2929</v>
      </c>
      <c r="J56" s="169" t="s">
        <v>2930</v>
      </c>
      <c r="K56" s="169" t="s">
        <v>3356</v>
      </c>
      <c r="L56" s="169" t="s">
        <v>3087</v>
      </c>
      <c r="M56" s="169" t="s">
        <v>1092</v>
      </c>
      <c r="N56" s="169" t="s">
        <v>2931</v>
      </c>
      <c r="P56"/>
      <c r="AR56" s="133"/>
    </row>
    <row r="57" spans="1:44" x14ac:dyDescent="0.25">
      <c r="A57" s="169" t="s">
        <v>1235</v>
      </c>
      <c r="B57" s="169" t="s">
        <v>900</v>
      </c>
      <c r="C57" s="169" t="s">
        <v>1869</v>
      </c>
      <c r="D57" s="169" t="s">
        <v>2185</v>
      </c>
      <c r="E57" s="169" t="s">
        <v>2642</v>
      </c>
      <c r="F57" s="169" t="s">
        <v>3028</v>
      </c>
      <c r="G57" s="169" t="s">
        <v>1870</v>
      </c>
      <c r="H57" s="169" t="s">
        <v>2186</v>
      </c>
      <c r="I57" s="169" t="s">
        <v>2643</v>
      </c>
      <c r="J57" s="169" t="s">
        <v>3029</v>
      </c>
      <c r="K57" s="169" t="s">
        <v>3427</v>
      </c>
      <c r="L57" s="169" t="s">
        <v>1092</v>
      </c>
      <c r="M57" s="169" t="s">
        <v>3013</v>
      </c>
      <c r="N57" s="169" t="s">
        <v>3229</v>
      </c>
      <c r="O57" s="133">
        <v>20.9</v>
      </c>
      <c r="P57"/>
      <c r="AR57" s="133"/>
    </row>
    <row r="58" spans="1:44" x14ac:dyDescent="0.25">
      <c r="A58" s="169" t="s">
        <v>821</v>
      </c>
      <c r="B58" s="169" t="s">
        <v>900</v>
      </c>
      <c r="C58" s="169" t="s">
        <v>1387</v>
      </c>
      <c r="D58" s="169" t="s">
        <v>900</v>
      </c>
      <c r="E58" s="169" t="s">
        <v>900</v>
      </c>
      <c r="F58" s="169" t="s">
        <v>900</v>
      </c>
      <c r="G58" s="169" t="s">
        <v>1898</v>
      </c>
      <c r="H58" s="169" t="s">
        <v>900</v>
      </c>
      <c r="I58" s="169" t="s">
        <v>900</v>
      </c>
      <c r="J58" s="169" t="s">
        <v>900</v>
      </c>
      <c r="K58" s="169" t="s">
        <v>900</v>
      </c>
      <c r="L58" s="169" t="s">
        <v>900</v>
      </c>
      <c r="M58" s="169" t="s">
        <v>900</v>
      </c>
      <c r="N58" s="169" t="s">
        <v>900</v>
      </c>
      <c r="P58"/>
      <c r="AR58" s="133"/>
    </row>
    <row r="59" spans="1:44" x14ac:dyDescent="0.25">
      <c r="A59" s="169" t="s">
        <v>607</v>
      </c>
      <c r="B59" s="169" t="s">
        <v>900</v>
      </c>
      <c r="C59" s="169" t="s">
        <v>1842</v>
      </c>
      <c r="D59" s="169" t="s">
        <v>2478</v>
      </c>
      <c r="E59" s="169" t="s">
        <v>2479</v>
      </c>
      <c r="F59" s="169" t="s">
        <v>1284</v>
      </c>
      <c r="G59" s="169" t="s">
        <v>1843</v>
      </c>
      <c r="H59" s="169" t="s">
        <v>2480</v>
      </c>
      <c r="I59" s="169" t="s">
        <v>2817</v>
      </c>
      <c r="J59" s="169" t="s">
        <v>1313</v>
      </c>
      <c r="K59" s="169" t="s">
        <v>2997</v>
      </c>
      <c r="L59" s="169" t="s">
        <v>1106</v>
      </c>
      <c r="M59" s="169" t="s">
        <v>1087</v>
      </c>
      <c r="N59" s="169" t="s">
        <v>2126</v>
      </c>
      <c r="P59"/>
      <c r="AR59" s="133"/>
    </row>
    <row r="60" spans="1:44" x14ac:dyDescent="0.25">
      <c r="A60" s="169" t="s">
        <v>606</v>
      </c>
      <c r="B60" s="169" t="s">
        <v>900</v>
      </c>
      <c r="C60" s="169" t="s">
        <v>1270</v>
      </c>
      <c r="D60" s="169" t="s">
        <v>2051</v>
      </c>
      <c r="E60" s="169" t="s">
        <v>2051</v>
      </c>
      <c r="F60" s="169" t="s">
        <v>2560</v>
      </c>
      <c r="G60" s="169" t="s">
        <v>1937</v>
      </c>
      <c r="H60" s="169" t="s">
        <v>1798</v>
      </c>
      <c r="I60" s="169" t="s">
        <v>2113</v>
      </c>
      <c r="J60" s="169" t="s">
        <v>2840</v>
      </c>
      <c r="K60" s="169" t="s">
        <v>3311</v>
      </c>
      <c r="L60" s="169" t="s">
        <v>1096</v>
      </c>
      <c r="M60" s="169" t="s">
        <v>3312</v>
      </c>
      <c r="N60" s="169" t="s">
        <v>2841</v>
      </c>
      <c r="P60"/>
      <c r="AR60" s="133"/>
    </row>
    <row r="61" spans="1:44" x14ac:dyDescent="0.25">
      <c r="A61" s="169" t="s">
        <v>605</v>
      </c>
      <c r="B61" s="169" t="s">
        <v>900</v>
      </c>
      <c r="C61" s="169" t="s">
        <v>1278</v>
      </c>
      <c r="D61" s="169" t="s">
        <v>2644</v>
      </c>
      <c r="E61" s="169" t="s">
        <v>3030</v>
      </c>
      <c r="F61" s="169" t="s">
        <v>3031</v>
      </c>
      <c r="G61" s="169" t="s">
        <v>2187</v>
      </c>
      <c r="H61" s="169" t="s">
        <v>2645</v>
      </c>
      <c r="I61" s="169" t="s">
        <v>2533</v>
      </c>
      <c r="J61" s="169" t="s">
        <v>3032</v>
      </c>
      <c r="K61" s="169" t="s">
        <v>2830</v>
      </c>
      <c r="L61" s="169" t="s">
        <v>2519</v>
      </c>
      <c r="M61" s="169" t="s">
        <v>2859</v>
      </c>
      <c r="N61" s="169" t="s">
        <v>3033</v>
      </c>
      <c r="P61"/>
      <c r="AR61" s="133"/>
    </row>
    <row r="62" spans="1:44" x14ac:dyDescent="0.25">
      <c r="A62" s="169" t="s">
        <v>602</v>
      </c>
      <c r="B62" s="169" t="s">
        <v>900</v>
      </c>
      <c r="C62" s="169" t="s">
        <v>1946</v>
      </c>
      <c r="D62" s="169" t="s">
        <v>2078</v>
      </c>
      <c r="E62" s="169" t="s">
        <v>2886</v>
      </c>
      <c r="F62" s="169" t="s">
        <v>2886</v>
      </c>
      <c r="G62" s="169" t="s">
        <v>1947</v>
      </c>
      <c r="H62" s="169" t="s">
        <v>2079</v>
      </c>
      <c r="I62" s="169" t="s">
        <v>2887</v>
      </c>
      <c r="J62" s="169" t="s">
        <v>2887</v>
      </c>
      <c r="K62" s="169" t="s">
        <v>3335</v>
      </c>
      <c r="L62" s="169" t="s">
        <v>2679</v>
      </c>
      <c r="M62" s="169" t="s">
        <v>1108</v>
      </c>
      <c r="N62" s="169" t="s">
        <v>2954</v>
      </c>
      <c r="P62"/>
      <c r="AR62" s="133"/>
    </row>
    <row r="63" spans="1:44" x14ac:dyDescent="0.25">
      <c r="A63" s="169" t="s">
        <v>600</v>
      </c>
      <c r="B63" s="169" t="s">
        <v>900</v>
      </c>
      <c r="C63" s="169" t="s">
        <v>1783</v>
      </c>
      <c r="D63" s="169" t="s">
        <v>2080</v>
      </c>
      <c r="E63" s="169" t="s">
        <v>2017</v>
      </c>
      <c r="F63" s="169" t="s">
        <v>1191</v>
      </c>
      <c r="G63" s="169" t="s">
        <v>1383</v>
      </c>
      <c r="H63" s="169" t="s">
        <v>2081</v>
      </c>
      <c r="I63" s="169" t="s">
        <v>2281</v>
      </c>
      <c r="J63" s="169" t="s">
        <v>1389</v>
      </c>
      <c r="K63" s="169" t="s">
        <v>900</v>
      </c>
      <c r="L63" s="169" t="s">
        <v>900</v>
      </c>
      <c r="M63" s="169" t="s">
        <v>900</v>
      </c>
      <c r="N63" s="169" t="s">
        <v>900</v>
      </c>
      <c r="P63"/>
      <c r="AR63" s="133"/>
    </row>
    <row r="64" spans="1:44" x14ac:dyDescent="0.25">
      <c r="A64" s="169" t="s">
        <v>598</v>
      </c>
      <c r="B64" s="169" t="s">
        <v>900</v>
      </c>
      <c r="C64" s="169" t="s">
        <v>900</v>
      </c>
      <c r="D64" s="169" t="s">
        <v>900</v>
      </c>
      <c r="E64" s="169" t="s">
        <v>2570</v>
      </c>
      <c r="F64" s="169" t="s">
        <v>2570</v>
      </c>
      <c r="G64" s="169" t="s">
        <v>900</v>
      </c>
      <c r="H64" s="169" t="s">
        <v>900</v>
      </c>
      <c r="I64" s="169" t="s">
        <v>900</v>
      </c>
      <c r="J64" s="169" t="s">
        <v>1402</v>
      </c>
      <c r="K64" s="169" t="s">
        <v>900</v>
      </c>
      <c r="L64" s="169" t="s">
        <v>900</v>
      </c>
      <c r="M64" s="169" t="s">
        <v>900</v>
      </c>
      <c r="N64" s="169" t="s">
        <v>900</v>
      </c>
      <c r="P64"/>
      <c r="AR64" s="133"/>
    </row>
    <row r="65" spans="1:44" x14ac:dyDescent="0.25">
      <c r="A65" s="169" t="s">
        <v>595</v>
      </c>
      <c r="B65" s="169" t="s">
        <v>900</v>
      </c>
      <c r="C65" s="169" t="s">
        <v>2082</v>
      </c>
      <c r="D65" s="169" t="s">
        <v>2083</v>
      </c>
      <c r="E65" s="169" t="s">
        <v>2888</v>
      </c>
      <c r="F65" s="169" t="s">
        <v>2888</v>
      </c>
      <c r="G65" s="169" t="s">
        <v>2084</v>
      </c>
      <c r="H65" s="169" t="s">
        <v>2085</v>
      </c>
      <c r="I65" s="169" t="s">
        <v>2889</v>
      </c>
      <c r="J65" s="169" t="s">
        <v>2889</v>
      </c>
      <c r="K65" s="169" t="s">
        <v>1372</v>
      </c>
      <c r="L65" s="169" t="s">
        <v>1092</v>
      </c>
      <c r="M65" s="169" t="s">
        <v>1100</v>
      </c>
      <c r="N65" s="169" t="s">
        <v>1122</v>
      </c>
      <c r="P65"/>
      <c r="AR65" s="133"/>
    </row>
    <row r="66" spans="1:44" x14ac:dyDescent="0.25">
      <c r="A66" s="169" t="s">
        <v>594</v>
      </c>
      <c r="B66" s="169" t="s">
        <v>900</v>
      </c>
      <c r="C66" s="169" t="s">
        <v>1866</v>
      </c>
      <c r="D66" s="169" t="s">
        <v>1280</v>
      </c>
      <c r="E66" s="169" t="s">
        <v>3016</v>
      </c>
      <c r="F66" s="169" t="s">
        <v>3418</v>
      </c>
      <c r="G66" s="169" t="s">
        <v>1307</v>
      </c>
      <c r="H66" s="169" t="s">
        <v>1251</v>
      </c>
      <c r="I66" s="169" t="s">
        <v>3017</v>
      </c>
      <c r="J66" s="169" t="s">
        <v>1236</v>
      </c>
      <c r="K66" s="169" t="s">
        <v>3419</v>
      </c>
      <c r="L66" s="169" t="s">
        <v>1098</v>
      </c>
      <c r="M66" s="169" t="s">
        <v>1203</v>
      </c>
      <c r="N66" s="169" t="s">
        <v>3420</v>
      </c>
      <c r="P66"/>
      <c r="AR66" s="133"/>
    </row>
    <row r="67" spans="1:44" x14ac:dyDescent="0.25">
      <c r="A67" s="169" t="s">
        <v>591</v>
      </c>
      <c r="B67" s="169" t="s">
        <v>900</v>
      </c>
      <c r="C67" s="169" t="s">
        <v>2052</v>
      </c>
      <c r="D67" s="169" t="s">
        <v>2496</v>
      </c>
      <c r="E67" s="169" t="s">
        <v>2497</v>
      </c>
      <c r="F67" s="169" t="s">
        <v>2053</v>
      </c>
      <c r="G67" s="169" t="s">
        <v>2053</v>
      </c>
      <c r="H67" s="169" t="s">
        <v>1275</v>
      </c>
      <c r="I67" s="169" t="s">
        <v>2842</v>
      </c>
      <c r="J67" s="169" t="s">
        <v>2842</v>
      </c>
      <c r="K67" s="169" t="s">
        <v>3313</v>
      </c>
      <c r="L67" s="169" t="s">
        <v>1153</v>
      </c>
      <c r="M67" s="169" t="s">
        <v>1088</v>
      </c>
      <c r="N67" s="169" t="s">
        <v>2390</v>
      </c>
      <c r="P67"/>
      <c r="AR67" s="133"/>
    </row>
    <row r="68" spans="1:44" x14ac:dyDescent="0.25">
      <c r="A68" s="169" t="s">
        <v>590</v>
      </c>
      <c r="B68" s="169" t="s">
        <v>900</v>
      </c>
      <c r="C68" s="169" t="s">
        <v>2261</v>
      </c>
      <c r="D68" s="169" t="s">
        <v>2729</v>
      </c>
      <c r="E68" s="169" t="s">
        <v>3140</v>
      </c>
      <c r="F68" s="169" t="s">
        <v>3141</v>
      </c>
      <c r="G68" s="169" t="s">
        <v>2262</v>
      </c>
      <c r="H68" s="169" t="s">
        <v>2730</v>
      </c>
      <c r="I68" s="169" t="s">
        <v>2279</v>
      </c>
      <c r="J68" s="169" t="s">
        <v>1382</v>
      </c>
      <c r="K68" s="169" t="s">
        <v>3480</v>
      </c>
      <c r="L68" s="169" t="s">
        <v>1098</v>
      </c>
      <c r="M68" s="169" t="s">
        <v>900</v>
      </c>
      <c r="N68" s="169" t="s">
        <v>1062</v>
      </c>
      <c r="P68"/>
      <c r="AR68" s="133"/>
    </row>
    <row r="69" spans="1:44" x14ac:dyDescent="0.25">
      <c r="A69" s="169" t="s">
        <v>589</v>
      </c>
      <c r="B69" s="169" t="s">
        <v>900</v>
      </c>
      <c r="C69" s="169" t="s">
        <v>1315</v>
      </c>
      <c r="D69" s="169" t="s">
        <v>2087</v>
      </c>
      <c r="E69" s="169" t="s">
        <v>2890</v>
      </c>
      <c r="F69" s="169" t="s">
        <v>2238</v>
      </c>
      <c r="G69" s="169" t="s">
        <v>1845</v>
      </c>
      <c r="H69" s="169" t="s">
        <v>2088</v>
      </c>
      <c r="I69" s="169" t="s">
        <v>2533</v>
      </c>
      <c r="J69" s="169" t="s">
        <v>2533</v>
      </c>
      <c r="K69" s="169" t="s">
        <v>1097</v>
      </c>
      <c r="L69" s="169" t="s">
        <v>1129</v>
      </c>
      <c r="M69" s="169" t="s">
        <v>2839</v>
      </c>
      <c r="N69" s="169" t="s">
        <v>3336</v>
      </c>
      <c r="P69"/>
      <c r="AR69" s="133"/>
    </row>
    <row r="70" spans="1:44" x14ac:dyDescent="0.25">
      <c r="A70" s="169" t="s">
        <v>577</v>
      </c>
      <c r="B70" s="169" t="s">
        <v>900</v>
      </c>
      <c r="C70" s="169" t="s">
        <v>2188</v>
      </c>
      <c r="D70" s="169" t="s">
        <v>1318</v>
      </c>
      <c r="E70" s="169" t="s">
        <v>2646</v>
      </c>
      <c r="F70" s="169" t="s">
        <v>2646</v>
      </c>
      <c r="G70" s="169" t="s">
        <v>900</v>
      </c>
      <c r="H70" s="169" t="s">
        <v>1167</v>
      </c>
      <c r="I70" s="169" t="s">
        <v>900</v>
      </c>
      <c r="J70" s="169" t="s">
        <v>900</v>
      </c>
      <c r="K70" s="169" t="s">
        <v>900</v>
      </c>
      <c r="L70" s="169" t="s">
        <v>900</v>
      </c>
      <c r="M70" s="169" t="s">
        <v>900</v>
      </c>
      <c r="N70" s="169" t="s">
        <v>900</v>
      </c>
      <c r="P70"/>
      <c r="AR70" s="133"/>
    </row>
    <row r="71" spans="1:44" x14ac:dyDescent="0.25">
      <c r="A71" s="169" t="s">
        <v>575</v>
      </c>
      <c r="B71" s="169" t="s">
        <v>900</v>
      </c>
      <c r="C71" s="169" t="s">
        <v>1957</v>
      </c>
      <c r="D71" s="169" t="s">
        <v>2258</v>
      </c>
      <c r="E71" s="169" t="s">
        <v>3108</v>
      </c>
      <c r="F71" s="169" t="s">
        <v>3467</v>
      </c>
      <c r="G71" s="169" t="s">
        <v>2236</v>
      </c>
      <c r="H71" s="169" t="s">
        <v>2702</v>
      </c>
      <c r="I71" s="169" t="s">
        <v>3109</v>
      </c>
      <c r="J71" s="169" t="s">
        <v>2721</v>
      </c>
      <c r="K71" s="169" t="s">
        <v>2489</v>
      </c>
      <c r="L71" s="169" t="s">
        <v>1087</v>
      </c>
      <c r="M71" s="169" t="s">
        <v>1203</v>
      </c>
      <c r="N71" s="169" t="s">
        <v>2245</v>
      </c>
      <c r="P71"/>
      <c r="AR71" s="133"/>
    </row>
    <row r="72" spans="1:44" x14ac:dyDescent="0.25">
      <c r="A72" s="169" t="s">
        <v>1263</v>
      </c>
      <c r="B72" s="169" t="s">
        <v>900</v>
      </c>
      <c r="C72" s="169" t="s">
        <v>1390</v>
      </c>
      <c r="D72" s="169" t="s">
        <v>900</v>
      </c>
      <c r="E72" s="169" t="s">
        <v>900</v>
      </c>
      <c r="F72" s="169" t="s">
        <v>900</v>
      </c>
      <c r="G72" s="169" t="s">
        <v>1391</v>
      </c>
      <c r="H72" s="169" t="s">
        <v>900</v>
      </c>
      <c r="I72" s="169" t="s">
        <v>900</v>
      </c>
      <c r="J72" s="169" t="s">
        <v>900</v>
      </c>
      <c r="K72" s="169" t="s">
        <v>900</v>
      </c>
      <c r="L72" s="169" t="s">
        <v>900</v>
      </c>
      <c r="M72" s="169" t="s">
        <v>900</v>
      </c>
      <c r="N72" s="169" t="s">
        <v>900</v>
      </c>
      <c r="P72"/>
      <c r="AR72" s="133"/>
    </row>
    <row r="73" spans="1:44" x14ac:dyDescent="0.25">
      <c r="A73" s="169" t="s">
        <v>565</v>
      </c>
      <c r="B73" s="169" t="s">
        <v>900</v>
      </c>
      <c r="C73" s="169" t="s">
        <v>2010</v>
      </c>
      <c r="D73" s="169" t="s">
        <v>2130</v>
      </c>
      <c r="E73" s="169" t="s">
        <v>2214</v>
      </c>
      <c r="F73" s="169" t="s">
        <v>3270</v>
      </c>
      <c r="G73" s="169" t="s">
        <v>2011</v>
      </c>
      <c r="H73" s="169" t="s">
        <v>2223</v>
      </c>
      <c r="I73" s="169" t="s">
        <v>2427</v>
      </c>
      <c r="J73" s="169" t="s">
        <v>3271</v>
      </c>
      <c r="K73" s="169" t="s">
        <v>3272</v>
      </c>
      <c r="L73" s="169" t="s">
        <v>1081</v>
      </c>
      <c r="M73" s="169" t="s">
        <v>1129</v>
      </c>
      <c r="N73" s="169" t="s">
        <v>2996</v>
      </c>
      <c r="P73"/>
      <c r="AR73" s="133"/>
    </row>
    <row r="74" spans="1:44" x14ac:dyDescent="0.25">
      <c r="A74" s="169" t="s">
        <v>564</v>
      </c>
      <c r="B74" s="169" t="s">
        <v>900</v>
      </c>
      <c r="C74" s="169" t="s">
        <v>2160</v>
      </c>
      <c r="D74" s="169" t="s">
        <v>2198</v>
      </c>
      <c r="E74" s="169" t="s">
        <v>2217</v>
      </c>
      <c r="F74" s="169" t="s">
        <v>3077</v>
      </c>
      <c r="G74" s="169" t="s">
        <v>2217</v>
      </c>
      <c r="H74" s="169" t="s">
        <v>1971</v>
      </c>
      <c r="I74" s="169" t="s">
        <v>2680</v>
      </c>
      <c r="J74" s="169" t="s">
        <v>3078</v>
      </c>
      <c r="K74" s="169" t="s">
        <v>3428</v>
      </c>
      <c r="L74" s="169" t="s">
        <v>1170</v>
      </c>
      <c r="M74" s="169" t="s">
        <v>1096</v>
      </c>
      <c r="N74" s="169" t="s">
        <v>3080</v>
      </c>
      <c r="P74"/>
      <c r="AR74" s="133"/>
    </row>
    <row r="75" spans="1:44" x14ac:dyDescent="0.25">
      <c r="A75" s="169" t="s">
        <v>559</v>
      </c>
      <c r="B75" s="169" t="s">
        <v>900</v>
      </c>
      <c r="C75" s="169" t="s">
        <v>2036</v>
      </c>
      <c r="D75" s="169" t="s">
        <v>2481</v>
      </c>
      <c r="E75" s="169" t="s">
        <v>2819</v>
      </c>
      <c r="F75" s="169" t="s">
        <v>2552</v>
      </c>
      <c r="G75" s="169" t="s">
        <v>1933</v>
      </c>
      <c r="H75" s="169" t="s">
        <v>2483</v>
      </c>
      <c r="I75" s="169" t="s">
        <v>2484</v>
      </c>
      <c r="J75" s="169" t="s">
        <v>2484</v>
      </c>
      <c r="K75" s="169" t="s">
        <v>3296</v>
      </c>
      <c r="L75" s="169" t="s">
        <v>1773</v>
      </c>
      <c r="M75" s="169" t="s">
        <v>1081</v>
      </c>
      <c r="N75" s="169" t="s">
        <v>2820</v>
      </c>
      <c r="P75"/>
      <c r="AR75" s="133"/>
    </row>
    <row r="76" spans="1:44" x14ac:dyDescent="0.25">
      <c r="A76" s="169" t="s">
        <v>556</v>
      </c>
      <c r="B76" s="169" t="s">
        <v>900</v>
      </c>
      <c r="C76" s="169" t="s">
        <v>2089</v>
      </c>
      <c r="D76" s="169" t="s">
        <v>2534</v>
      </c>
      <c r="E76" s="169" t="s">
        <v>2891</v>
      </c>
      <c r="F76" s="169" t="s">
        <v>2892</v>
      </c>
      <c r="G76" s="169" t="s">
        <v>2090</v>
      </c>
      <c r="H76" s="169" t="s">
        <v>2535</v>
      </c>
      <c r="I76" s="169" t="s">
        <v>2893</v>
      </c>
      <c r="J76" s="169" t="s">
        <v>2894</v>
      </c>
      <c r="K76" s="169" t="s">
        <v>3337</v>
      </c>
      <c r="L76" s="169" t="s">
        <v>1116</v>
      </c>
      <c r="M76" s="169" t="s">
        <v>1156</v>
      </c>
      <c r="N76" s="169" t="s">
        <v>2895</v>
      </c>
      <c r="P76"/>
      <c r="AR76" s="133"/>
    </row>
    <row r="77" spans="1:44" x14ac:dyDescent="0.25">
      <c r="A77" s="169" t="s">
        <v>549</v>
      </c>
      <c r="B77" s="169" t="s">
        <v>900</v>
      </c>
      <c r="C77" s="169" t="s">
        <v>2091</v>
      </c>
      <c r="D77" s="169" t="s">
        <v>2536</v>
      </c>
      <c r="E77" s="169" t="s">
        <v>2896</v>
      </c>
      <c r="F77" s="169" t="s">
        <v>2537</v>
      </c>
      <c r="G77" s="169" t="s">
        <v>2092</v>
      </c>
      <c r="H77" s="169" t="s">
        <v>2538</v>
      </c>
      <c r="I77" s="169" t="s">
        <v>2897</v>
      </c>
      <c r="J77" s="169" t="s">
        <v>3338</v>
      </c>
      <c r="K77" s="169" t="s">
        <v>3339</v>
      </c>
      <c r="L77" s="169" t="s">
        <v>1125</v>
      </c>
      <c r="M77" s="169" t="s">
        <v>1170</v>
      </c>
      <c r="N77" s="169" t="s">
        <v>3340</v>
      </c>
      <c r="P77"/>
      <c r="AR77" s="133"/>
    </row>
    <row r="78" spans="1:44" x14ac:dyDescent="0.25">
      <c r="A78" s="169" t="s">
        <v>548</v>
      </c>
      <c r="B78" s="169" t="s">
        <v>900</v>
      </c>
      <c r="C78" s="169" t="s">
        <v>2093</v>
      </c>
      <c r="D78" s="169" t="s">
        <v>2094</v>
      </c>
      <c r="E78" s="169" t="s">
        <v>2539</v>
      </c>
      <c r="F78" s="169" t="s">
        <v>3341</v>
      </c>
      <c r="G78" s="169" t="s">
        <v>2095</v>
      </c>
      <c r="H78" s="169" t="s">
        <v>2096</v>
      </c>
      <c r="I78" s="169" t="s">
        <v>1399</v>
      </c>
      <c r="J78" s="169" t="s">
        <v>2507</v>
      </c>
      <c r="K78" s="169" t="s">
        <v>2843</v>
      </c>
      <c r="L78" s="169" t="s">
        <v>3342</v>
      </c>
      <c r="M78" s="169" t="s">
        <v>1082</v>
      </c>
      <c r="N78" s="169" t="s">
        <v>3343</v>
      </c>
      <c r="P78"/>
      <c r="AR78" s="133"/>
    </row>
    <row r="79" spans="1:44" x14ac:dyDescent="0.25">
      <c r="A79" s="169" t="s">
        <v>546</v>
      </c>
      <c r="B79" s="169" t="s">
        <v>900</v>
      </c>
      <c r="C79" s="169" t="s">
        <v>1951</v>
      </c>
      <c r="D79" s="169" t="s">
        <v>2565</v>
      </c>
      <c r="E79" s="169" t="s">
        <v>2093</v>
      </c>
      <c r="F79" s="169" t="s">
        <v>3357</v>
      </c>
      <c r="G79" s="169" t="s">
        <v>1952</v>
      </c>
      <c r="H79" s="169" t="s">
        <v>2566</v>
      </c>
      <c r="I79" s="169" t="s">
        <v>2567</v>
      </c>
      <c r="J79" s="169" t="s">
        <v>3358</v>
      </c>
      <c r="K79" s="169" t="s">
        <v>3345</v>
      </c>
      <c r="L79" s="169" t="s">
        <v>1116</v>
      </c>
      <c r="M79" s="169" t="s">
        <v>1103</v>
      </c>
      <c r="N79" s="169" t="s">
        <v>3359</v>
      </c>
      <c r="P79"/>
      <c r="AR79" s="133"/>
    </row>
    <row r="80" spans="1:44" x14ac:dyDescent="0.25">
      <c r="A80" s="169" t="s">
        <v>543</v>
      </c>
      <c r="B80" s="169" t="s">
        <v>900</v>
      </c>
      <c r="C80" s="169" t="s">
        <v>2037</v>
      </c>
      <c r="D80" s="169" t="s">
        <v>2485</v>
      </c>
      <c r="E80" s="169" t="s">
        <v>2821</v>
      </c>
      <c r="F80" s="169" t="s">
        <v>3297</v>
      </c>
      <c r="G80" s="169" t="s">
        <v>2038</v>
      </c>
      <c r="H80" s="169" t="s">
        <v>2486</v>
      </c>
      <c r="I80" s="169" t="s">
        <v>2487</v>
      </c>
      <c r="J80" s="169" t="s">
        <v>3298</v>
      </c>
      <c r="K80" s="169" t="s">
        <v>3299</v>
      </c>
      <c r="L80" s="169" t="s">
        <v>2789</v>
      </c>
      <c r="M80" s="169" t="s">
        <v>1119</v>
      </c>
      <c r="N80" s="169" t="s">
        <v>2517</v>
      </c>
      <c r="P80"/>
      <c r="AR80" s="133"/>
    </row>
    <row r="81" spans="1:44" x14ac:dyDescent="0.25">
      <c r="A81" s="169" t="s">
        <v>1264</v>
      </c>
      <c r="B81" s="169" t="s">
        <v>900</v>
      </c>
      <c r="C81" s="169" t="s">
        <v>900</v>
      </c>
      <c r="D81" s="169" t="s">
        <v>2686</v>
      </c>
      <c r="E81" s="169" t="s">
        <v>1270</v>
      </c>
      <c r="F81" s="169" t="s">
        <v>1270</v>
      </c>
      <c r="G81" s="169" t="s">
        <v>900</v>
      </c>
      <c r="H81" s="169" t="s">
        <v>900</v>
      </c>
      <c r="I81" s="169" t="s">
        <v>1114</v>
      </c>
      <c r="J81" s="169" t="s">
        <v>1114</v>
      </c>
      <c r="K81" s="169" t="s">
        <v>900</v>
      </c>
      <c r="L81" s="169" t="s">
        <v>900</v>
      </c>
      <c r="M81" s="169" t="s">
        <v>900</v>
      </c>
      <c r="N81" s="169" t="s">
        <v>900</v>
      </c>
      <c r="P81"/>
      <c r="AR81" s="133"/>
    </row>
    <row r="82" spans="1:44" x14ac:dyDescent="0.25">
      <c r="A82" s="169" t="s">
        <v>541</v>
      </c>
      <c r="B82" s="169" t="s">
        <v>900</v>
      </c>
      <c r="C82" s="169" t="s">
        <v>1179</v>
      </c>
      <c r="D82" s="169" t="s">
        <v>2051</v>
      </c>
      <c r="E82" s="169" t="s">
        <v>1177</v>
      </c>
      <c r="F82" s="169" t="s">
        <v>1163</v>
      </c>
      <c r="G82" s="169" t="s">
        <v>1862</v>
      </c>
      <c r="H82" s="169" t="s">
        <v>1205</v>
      </c>
      <c r="I82" s="169" t="s">
        <v>2980</v>
      </c>
      <c r="J82" s="169" t="s">
        <v>1179</v>
      </c>
      <c r="K82" s="169" t="s">
        <v>900</v>
      </c>
      <c r="L82" s="169" t="s">
        <v>900</v>
      </c>
      <c r="M82" s="169" t="s">
        <v>900</v>
      </c>
      <c r="N82" s="169" t="s">
        <v>900</v>
      </c>
      <c r="P82"/>
      <c r="AR82" s="133"/>
    </row>
    <row r="83" spans="1:44" x14ac:dyDescent="0.25">
      <c r="A83" s="169" t="s">
        <v>539</v>
      </c>
      <c r="B83" s="169" t="s">
        <v>900</v>
      </c>
      <c r="C83" s="169" t="s">
        <v>1792</v>
      </c>
      <c r="D83" s="169" t="s">
        <v>2513</v>
      </c>
      <c r="E83" s="169" t="s">
        <v>1402</v>
      </c>
      <c r="F83" s="169" t="s">
        <v>1227</v>
      </c>
      <c r="G83" s="169" t="s">
        <v>1793</v>
      </c>
      <c r="H83" s="169" t="s">
        <v>2279</v>
      </c>
      <c r="I83" s="169" t="s">
        <v>2125</v>
      </c>
      <c r="J83" s="169" t="s">
        <v>2125</v>
      </c>
      <c r="K83" s="169" t="s">
        <v>900</v>
      </c>
      <c r="L83" s="169" t="s">
        <v>900</v>
      </c>
      <c r="M83" s="169" t="s">
        <v>900</v>
      </c>
      <c r="N83" s="169" t="s">
        <v>900</v>
      </c>
      <c r="O83" s="133">
        <v>45</v>
      </c>
      <c r="P83"/>
      <c r="AR83" s="133"/>
    </row>
    <row r="84" spans="1:44" x14ac:dyDescent="0.25">
      <c r="A84" s="169" t="s">
        <v>536</v>
      </c>
      <c r="B84" s="169" t="s">
        <v>900</v>
      </c>
      <c r="C84" s="169" t="s">
        <v>1115</v>
      </c>
      <c r="D84" s="169" t="s">
        <v>2149</v>
      </c>
      <c r="E84" s="169" t="s">
        <v>2611</v>
      </c>
      <c r="F84" s="169" t="s">
        <v>2840</v>
      </c>
      <c r="G84" s="169" t="s">
        <v>1960</v>
      </c>
      <c r="H84" s="169" t="s">
        <v>1259</v>
      </c>
      <c r="I84" s="169" t="s">
        <v>2612</v>
      </c>
      <c r="J84" s="169" t="s">
        <v>1197</v>
      </c>
      <c r="K84" s="169" t="s">
        <v>3079</v>
      </c>
      <c r="L84" s="169" t="s">
        <v>1156</v>
      </c>
      <c r="M84" s="169" t="s">
        <v>3328</v>
      </c>
      <c r="N84" s="169" t="s">
        <v>3388</v>
      </c>
      <c r="O84" s="133">
        <v>11.4</v>
      </c>
      <c r="P84"/>
      <c r="AR84" s="133"/>
    </row>
    <row r="85" spans="1:44" x14ac:dyDescent="0.25">
      <c r="A85" s="169" t="s">
        <v>530</v>
      </c>
      <c r="B85" s="169" t="s">
        <v>900</v>
      </c>
      <c r="C85" s="169" t="s">
        <v>2274</v>
      </c>
      <c r="D85" s="169" t="s">
        <v>1285</v>
      </c>
      <c r="E85" s="169" t="s">
        <v>2748</v>
      </c>
      <c r="F85" s="169" t="s">
        <v>3100</v>
      </c>
      <c r="G85" s="169" t="s">
        <v>1192</v>
      </c>
      <c r="H85" s="169" t="s">
        <v>2749</v>
      </c>
      <c r="I85" s="169" t="s">
        <v>2750</v>
      </c>
      <c r="J85" s="169" t="s">
        <v>1300</v>
      </c>
      <c r="K85" s="169" t="s">
        <v>3492</v>
      </c>
      <c r="L85" s="169" t="s">
        <v>1749</v>
      </c>
      <c r="M85" s="169" t="s">
        <v>1118</v>
      </c>
      <c r="N85" s="169" t="s">
        <v>2865</v>
      </c>
      <c r="P85"/>
      <c r="AR85" s="133"/>
    </row>
    <row r="86" spans="1:44" x14ac:dyDescent="0.25">
      <c r="A86" s="169" t="s">
        <v>528</v>
      </c>
      <c r="B86" s="169" t="s">
        <v>900</v>
      </c>
      <c r="C86" s="169" t="s">
        <v>1378</v>
      </c>
      <c r="D86" s="169" t="s">
        <v>2160</v>
      </c>
      <c r="E86" s="169" t="s">
        <v>1242</v>
      </c>
      <c r="F86" s="169" t="s">
        <v>2823</v>
      </c>
      <c r="G86" s="169" t="s">
        <v>1258</v>
      </c>
      <c r="H86" s="169" t="s">
        <v>2488</v>
      </c>
      <c r="I86" s="169" t="s">
        <v>900</v>
      </c>
      <c r="J86" s="169" t="s">
        <v>2824</v>
      </c>
      <c r="K86" s="169" t="s">
        <v>3300</v>
      </c>
      <c r="L86" s="169" t="s">
        <v>1109</v>
      </c>
      <c r="M86" s="169" t="s">
        <v>1753</v>
      </c>
      <c r="N86" s="169" t="s">
        <v>3301</v>
      </c>
      <c r="P86"/>
      <c r="AR86" s="133"/>
    </row>
    <row r="87" spans="1:44" x14ac:dyDescent="0.25">
      <c r="A87" s="169" t="s">
        <v>1392</v>
      </c>
      <c r="B87" s="169" t="s">
        <v>900</v>
      </c>
      <c r="C87" s="169" t="s">
        <v>2226</v>
      </c>
      <c r="D87" s="169" t="s">
        <v>2226</v>
      </c>
      <c r="E87" s="169" t="s">
        <v>900</v>
      </c>
      <c r="F87" s="169" t="s">
        <v>1150</v>
      </c>
      <c r="G87" s="169" t="s">
        <v>1877</v>
      </c>
      <c r="H87" s="169" t="s">
        <v>2687</v>
      </c>
      <c r="I87" s="169" t="s">
        <v>900</v>
      </c>
      <c r="J87" s="169" t="s">
        <v>2060</v>
      </c>
      <c r="K87" s="169" t="s">
        <v>900</v>
      </c>
      <c r="L87" s="169" t="s">
        <v>900</v>
      </c>
      <c r="M87" s="169" t="s">
        <v>900</v>
      </c>
      <c r="N87" s="169" t="s">
        <v>900</v>
      </c>
      <c r="P87"/>
      <c r="AR87" s="133"/>
    </row>
    <row r="88" spans="1:44" x14ac:dyDescent="0.25">
      <c r="A88" s="169" t="s">
        <v>523</v>
      </c>
      <c r="B88" s="169" t="s">
        <v>900</v>
      </c>
      <c r="C88" s="169" t="s">
        <v>1193</v>
      </c>
      <c r="D88" s="169" t="s">
        <v>1226</v>
      </c>
      <c r="E88" s="169" t="s">
        <v>3034</v>
      </c>
      <c r="F88" s="169" t="s">
        <v>3034</v>
      </c>
      <c r="G88" s="169" t="s">
        <v>3035</v>
      </c>
      <c r="H88" s="169" t="s">
        <v>3035</v>
      </c>
      <c r="I88" s="169" t="s">
        <v>900</v>
      </c>
      <c r="J88" s="169" t="s">
        <v>900</v>
      </c>
      <c r="K88" s="169" t="s">
        <v>900</v>
      </c>
      <c r="L88" s="169" t="s">
        <v>900</v>
      </c>
      <c r="M88" s="169" t="s">
        <v>900</v>
      </c>
      <c r="N88" s="169" t="s">
        <v>900</v>
      </c>
      <c r="P88"/>
      <c r="AR88" s="133"/>
    </row>
    <row r="89" spans="1:44" x14ac:dyDescent="0.25">
      <c r="A89" s="169" t="s">
        <v>521</v>
      </c>
      <c r="B89" s="169" t="s">
        <v>900</v>
      </c>
      <c r="C89" s="169" t="s">
        <v>2189</v>
      </c>
      <c r="D89" s="169" t="s">
        <v>2647</v>
      </c>
      <c r="E89" s="169" t="s">
        <v>3036</v>
      </c>
      <c r="F89" s="169" t="s">
        <v>3037</v>
      </c>
      <c r="G89" s="169" t="s">
        <v>2190</v>
      </c>
      <c r="H89" s="169" t="s">
        <v>2648</v>
      </c>
      <c r="I89" s="169" t="s">
        <v>2649</v>
      </c>
      <c r="J89" s="169" t="s">
        <v>3038</v>
      </c>
      <c r="K89" s="169" t="s">
        <v>3428</v>
      </c>
      <c r="L89" s="169" t="s">
        <v>3328</v>
      </c>
      <c r="M89" s="169" t="s">
        <v>1103</v>
      </c>
      <c r="N89" s="169" t="s">
        <v>3039</v>
      </c>
      <c r="P89"/>
      <c r="AR89" s="133"/>
    </row>
    <row r="90" spans="1:44" x14ac:dyDescent="0.25">
      <c r="A90" s="169" t="s">
        <v>519</v>
      </c>
      <c r="B90" s="169" t="s">
        <v>900</v>
      </c>
      <c r="C90" s="169" t="s">
        <v>1828</v>
      </c>
      <c r="D90" s="169" t="s">
        <v>1165</v>
      </c>
      <c r="E90" s="169" t="s">
        <v>2781</v>
      </c>
      <c r="F90" s="169" t="s">
        <v>2781</v>
      </c>
      <c r="G90" s="169" t="s">
        <v>1829</v>
      </c>
      <c r="H90" s="169" t="s">
        <v>1195</v>
      </c>
      <c r="I90" s="169" t="s">
        <v>2632</v>
      </c>
      <c r="J90" s="169" t="s">
        <v>2632</v>
      </c>
      <c r="K90" s="169" t="s">
        <v>900</v>
      </c>
      <c r="L90" s="169" t="s">
        <v>900</v>
      </c>
      <c r="M90" s="169" t="s">
        <v>900</v>
      </c>
      <c r="N90" s="169" t="s">
        <v>900</v>
      </c>
      <c r="P90"/>
      <c r="AR90" s="133"/>
    </row>
    <row r="91" spans="1:44" x14ac:dyDescent="0.25">
      <c r="A91" s="169" t="s">
        <v>517</v>
      </c>
      <c r="B91" s="169" t="s">
        <v>900</v>
      </c>
      <c r="C91" s="169" t="s">
        <v>2097</v>
      </c>
      <c r="D91" s="169" t="s">
        <v>2541</v>
      </c>
      <c r="E91" s="169" t="s">
        <v>2898</v>
      </c>
      <c r="F91" s="169" t="s">
        <v>2899</v>
      </c>
      <c r="G91" s="169" t="s">
        <v>2098</v>
      </c>
      <c r="H91" s="169" t="s">
        <v>2542</v>
      </c>
      <c r="I91" s="169" t="s">
        <v>2900</v>
      </c>
      <c r="J91" s="169" t="s">
        <v>2900</v>
      </c>
      <c r="K91" s="169" t="s">
        <v>3317</v>
      </c>
      <c r="L91" s="169" t="s">
        <v>1104</v>
      </c>
      <c r="M91" s="169" t="s">
        <v>3342</v>
      </c>
      <c r="N91" s="169" t="s">
        <v>2379</v>
      </c>
      <c r="P91"/>
      <c r="AR91" s="133"/>
    </row>
    <row r="92" spans="1:44" x14ac:dyDescent="0.25">
      <c r="A92" s="169" t="s">
        <v>515</v>
      </c>
      <c r="B92" s="169" t="s">
        <v>900</v>
      </c>
      <c r="C92" s="169" t="s">
        <v>1782</v>
      </c>
      <c r="D92" s="169" t="s">
        <v>1144</v>
      </c>
      <c r="E92" s="169" t="s">
        <v>2856</v>
      </c>
      <c r="F92" s="169" t="s">
        <v>2856</v>
      </c>
      <c r="G92" s="169" t="s">
        <v>900</v>
      </c>
      <c r="H92" s="169" t="s">
        <v>900</v>
      </c>
      <c r="I92" s="169" t="s">
        <v>2857</v>
      </c>
      <c r="J92" s="169" t="s">
        <v>2857</v>
      </c>
      <c r="K92" s="169" t="s">
        <v>900</v>
      </c>
      <c r="L92" s="169" t="s">
        <v>900</v>
      </c>
      <c r="M92" s="169" t="s">
        <v>900</v>
      </c>
      <c r="N92" s="169" t="s">
        <v>900</v>
      </c>
      <c r="P92"/>
      <c r="AR92" s="133"/>
    </row>
    <row r="93" spans="1:44" x14ac:dyDescent="0.25">
      <c r="A93" s="169" t="s">
        <v>514</v>
      </c>
      <c r="B93" s="169" t="s">
        <v>900</v>
      </c>
      <c r="C93" s="169" t="s">
        <v>1150</v>
      </c>
      <c r="D93" s="169" t="s">
        <v>2650</v>
      </c>
      <c r="E93" s="169" t="s">
        <v>1304</v>
      </c>
      <c r="F93" s="169" t="s">
        <v>1304</v>
      </c>
      <c r="G93" s="169" t="s">
        <v>1188</v>
      </c>
      <c r="H93" s="169" t="s">
        <v>1188</v>
      </c>
      <c r="I93" s="169" t="s">
        <v>1298</v>
      </c>
      <c r="J93" s="169" t="s">
        <v>3040</v>
      </c>
      <c r="K93" s="169" t="s">
        <v>3429</v>
      </c>
      <c r="L93" s="169" t="s">
        <v>1134</v>
      </c>
      <c r="M93" s="169" t="s">
        <v>1126</v>
      </c>
      <c r="N93" s="169" t="s">
        <v>3041</v>
      </c>
      <c r="O93" s="133">
        <v>3.1</v>
      </c>
      <c r="P93"/>
      <c r="AR93" s="133"/>
    </row>
    <row r="94" spans="1:44" x14ac:dyDescent="0.25">
      <c r="A94" s="169" t="s">
        <v>513</v>
      </c>
      <c r="B94" s="169" t="s">
        <v>900</v>
      </c>
      <c r="C94" s="169" t="s">
        <v>2219</v>
      </c>
      <c r="D94" s="169" t="s">
        <v>2681</v>
      </c>
      <c r="E94" s="169" t="s">
        <v>3081</v>
      </c>
      <c r="F94" s="169" t="s">
        <v>3449</v>
      </c>
      <c r="G94" s="169" t="s">
        <v>2220</v>
      </c>
      <c r="H94" s="169" t="s">
        <v>2682</v>
      </c>
      <c r="I94" s="169" t="s">
        <v>3082</v>
      </c>
      <c r="J94" s="169" t="s">
        <v>3450</v>
      </c>
      <c r="K94" s="169" t="s">
        <v>1926</v>
      </c>
      <c r="L94" s="169" t="s">
        <v>1129</v>
      </c>
      <c r="M94" s="169" t="s">
        <v>1203</v>
      </c>
      <c r="N94" s="169" t="s">
        <v>3451</v>
      </c>
      <c r="P94"/>
      <c r="AR94" s="133"/>
    </row>
    <row r="95" spans="1:44" x14ac:dyDescent="0.25">
      <c r="A95" s="169" t="s">
        <v>511</v>
      </c>
      <c r="B95" s="169" t="s">
        <v>900</v>
      </c>
      <c r="C95" s="169" t="s">
        <v>2191</v>
      </c>
      <c r="D95" s="169" t="s">
        <v>2652</v>
      </c>
      <c r="E95" s="169" t="s">
        <v>900</v>
      </c>
      <c r="F95" s="169" t="s">
        <v>1239</v>
      </c>
      <c r="G95" s="169" t="s">
        <v>2192</v>
      </c>
      <c r="H95" s="169" t="s">
        <v>1239</v>
      </c>
      <c r="I95" s="169" t="s">
        <v>900</v>
      </c>
      <c r="J95" s="169" t="s">
        <v>900</v>
      </c>
      <c r="K95" s="169" t="s">
        <v>900</v>
      </c>
      <c r="L95" s="169" t="s">
        <v>900</v>
      </c>
      <c r="M95" s="169" t="s">
        <v>900</v>
      </c>
      <c r="N95" s="169" t="s">
        <v>900</v>
      </c>
      <c r="P95"/>
      <c r="AR95" s="133"/>
    </row>
    <row r="96" spans="1:44" x14ac:dyDescent="0.25">
      <c r="A96" s="169" t="s">
        <v>1240</v>
      </c>
      <c r="B96" s="169" t="s">
        <v>900</v>
      </c>
      <c r="C96" s="169" t="s">
        <v>1754</v>
      </c>
      <c r="D96" s="169" t="s">
        <v>2193</v>
      </c>
      <c r="E96" s="169" t="s">
        <v>3042</v>
      </c>
      <c r="F96" s="169" t="s">
        <v>3043</v>
      </c>
      <c r="G96" s="169" t="s">
        <v>1755</v>
      </c>
      <c r="H96" s="169" t="s">
        <v>2194</v>
      </c>
      <c r="I96" s="169" t="s">
        <v>2653</v>
      </c>
      <c r="J96" s="169" t="s">
        <v>3044</v>
      </c>
      <c r="K96" s="169" t="s">
        <v>3430</v>
      </c>
      <c r="L96" s="169" t="s">
        <v>1087</v>
      </c>
      <c r="M96" s="169" t="s">
        <v>1805</v>
      </c>
      <c r="N96" s="169" t="s">
        <v>3045</v>
      </c>
      <c r="P96"/>
      <c r="AR96" s="133"/>
    </row>
    <row r="97" spans="1:44" x14ac:dyDescent="0.25">
      <c r="A97" s="169" t="s">
        <v>507</v>
      </c>
      <c r="B97" s="169" t="s">
        <v>900</v>
      </c>
      <c r="C97" s="169" t="s">
        <v>2125</v>
      </c>
      <c r="D97" s="169" t="s">
        <v>1186</v>
      </c>
      <c r="E97" s="169" t="s">
        <v>1194</v>
      </c>
      <c r="F97" s="169" t="s">
        <v>1793</v>
      </c>
      <c r="G97" s="169" t="s">
        <v>1900</v>
      </c>
      <c r="H97" s="169" t="s">
        <v>1404</v>
      </c>
      <c r="I97" s="169" t="s">
        <v>3063</v>
      </c>
      <c r="J97" s="169" t="s">
        <v>3440</v>
      </c>
      <c r="K97" s="169" t="s">
        <v>900</v>
      </c>
      <c r="L97" s="169" t="s">
        <v>900</v>
      </c>
      <c r="M97" s="169" t="s">
        <v>900</v>
      </c>
      <c r="N97" s="169" t="s">
        <v>900</v>
      </c>
      <c r="P97"/>
      <c r="AR97" s="133"/>
    </row>
    <row r="98" spans="1:44" x14ac:dyDescent="0.25">
      <c r="A98" s="169" t="s">
        <v>506</v>
      </c>
      <c r="B98" s="169" t="s">
        <v>900</v>
      </c>
      <c r="C98" s="169" t="s">
        <v>1967</v>
      </c>
      <c r="D98" s="169" t="s">
        <v>2654</v>
      </c>
      <c r="E98" s="169" t="s">
        <v>3046</v>
      </c>
      <c r="F98" s="169" t="s">
        <v>3047</v>
      </c>
      <c r="G98" s="169" t="s">
        <v>1895</v>
      </c>
      <c r="H98" s="169" t="s">
        <v>1288</v>
      </c>
      <c r="I98" s="169" t="s">
        <v>3048</v>
      </c>
      <c r="J98" s="169" t="s">
        <v>3049</v>
      </c>
      <c r="K98" s="169" t="s">
        <v>900</v>
      </c>
      <c r="L98" s="169" t="s">
        <v>900</v>
      </c>
      <c r="M98" s="169" t="s">
        <v>900</v>
      </c>
      <c r="N98" s="169" t="s">
        <v>900</v>
      </c>
      <c r="P98"/>
      <c r="AR98" s="133"/>
    </row>
    <row r="99" spans="1:44" x14ac:dyDescent="0.25">
      <c r="A99" s="169" t="s">
        <v>505</v>
      </c>
      <c r="B99" s="169" t="s">
        <v>900</v>
      </c>
      <c r="C99" s="169" t="s">
        <v>1857</v>
      </c>
      <c r="D99" s="169" t="s">
        <v>1898</v>
      </c>
      <c r="E99" s="169" t="s">
        <v>2950</v>
      </c>
      <c r="F99" s="169" t="s">
        <v>2951</v>
      </c>
      <c r="G99" s="169" t="s">
        <v>2131</v>
      </c>
      <c r="H99" s="169" t="s">
        <v>2584</v>
      </c>
      <c r="I99" s="169" t="s">
        <v>2952</v>
      </c>
      <c r="J99" s="169" t="s">
        <v>2953</v>
      </c>
      <c r="K99" s="169" t="s">
        <v>3371</v>
      </c>
      <c r="L99" s="169" t="s">
        <v>1097</v>
      </c>
      <c r="M99" s="169" t="s">
        <v>1129</v>
      </c>
      <c r="N99" s="169" t="s">
        <v>3372</v>
      </c>
      <c r="P99"/>
      <c r="AR99" s="133"/>
    </row>
    <row r="100" spans="1:44" x14ac:dyDescent="0.25">
      <c r="A100" s="169" t="s">
        <v>825</v>
      </c>
      <c r="B100" s="169" t="s">
        <v>900</v>
      </c>
      <c r="C100" s="169" t="s">
        <v>1953</v>
      </c>
      <c r="D100" s="169" t="s">
        <v>900</v>
      </c>
      <c r="E100" s="169" t="s">
        <v>900</v>
      </c>
      <c r="F100" s="169" t="s">
        <v>900</v>
      </c>
      <c r="G100" s="169" t="s">
        <v>1254</v>
      </c>
      <c r="H100" s="169" t="s">
        <v>900</v>
      </c>
      <c r="I100" s="169" t="s">
        <v>900</v>
      </c>
      <c r="J100" s="169" t="s">
        <v>900</v>
      </c>
      <c r="K100" s="169" t="s">
        <v>900</v>
      </c>
      <c r="L100" s="169" t="s">
        <v>900</v>
      </c>
      <c r="M100" s="169" t="s">
        <v>900</v>
      </c>
      <c r="N100" s="169" t="s">
        <v>900</v>
      </c>
      <c r="O100" s="133">
        <v>4.7</v>
      </c>
      <c r="P100"/>
      <c r="AR100" s="133"/>
    </row>
    <row r="101" spans="1:44" x14ac:dyDescent="0.25">
      <c r="A101" s="169" t="s">
        <v>500</v>
      </c>
      <c r="B101" s="169" t="s">
        <v>900</v>
      </c>
      <c r="C101" s="169" t="s">
        <v>2276</v>
      </c>
      <c r="D101" s="169" t="s">
        <v>1199</v>
      </c>
      <c r="E101" s="169" t="s">
        <v>2611</v>
      </c>
      <c r="F101" s="169" t="s">
        <v>3493</v>
      </c>
      <c r="G101" s="169" t="s">
        <v>1157</v>
      </c>
      <c r="H101" s="169" t="s">
        <v>2488</v>
      </c>
      <c r="I101" s="169" t="s">
        <v>3154</v>
      </c>
      <c r="J101" s="169" t="s">
        <v>1168</v>
      </c>
      <c r="K101" s="169" t="s">
        <v>3419</v>
      </c>
      <c r="L101" s="169" t="s">
        <v>1093</v>
      </c>
      <c r="M101" s="169" t="s">
        <v>1126</v>
      </c>
      <c r="N101" s="169" t="s">
        <v>3003</v>
      </c>
      <c r="P101"/>
      <c r="AR101" s="133"/>
    </row>
    <row r="102" spans="1:44" x14ac:dyDescent="0.25">
      <c r="A102" s="169" t="s">
        <v>496</v>
      </c>
      <c r="B102" s="169" t="s">
        <v>900</v>
      </c>
      <c r="C102" s="169" t="s">
        <v>1833</v>
      </c>
      <c r="D102" s="169" t="s">
        <v>2446</v>
      </c>
      <c r="E102" s="169" t="s">
        <v>2447</v>
      </c>
      <c r="F102" s="169" t="s">
        <v>2791</v>
      </c>
      <c r="G102" s="169" t="s">
        <v>1834</v>
      </c>
      <c r="H102" s="169" t="s">
        <v>2448</v>
      </c>
      <c r="I102" s="169" t="s">
        <v>2449</v>
      </c>
      <c r="J102" s="169" t="s">
        <v>2792</v>
      </c>
      <c r="K102" s="169" t="s">
        <v>2805</v>
      </c>
      <c r="L102" s="169" t="s">
        <v>1104</v>
      </c>
      <c r="M102" s="169" t="s">
        <v>1373</v>
      </c>
      <c r="N102" s="169" t="s">
        <v>2793</v>
      </c>
      <c r="P102"/>
      <c r="AR102" s="133"/>
    </row>
    <row r="103" spans="1:44" x14ac:dyDescent="0.25">
      <c r="A103" s="169" t="s">
        <v>492</v>
      </c>
      <c r="B103" s="169" t="s">
        <v>900</v>
      </c>
      <c r="C103" s="169" t="s">
        <v>2119</v>
      </c>
      <c r="D103" s="169" t="s">
        <v>2120</v>
      </c>
      <c r="E103" s="169" t="s">
        <v>2932</v>
      </c>
      <c r="F103" s="169" t="s">
        <v>3360</v>
      </c>
      <c r="G103" s="169" t="s">
        <v>1314</v>
      </c>
      <c r="H103" s="169" t="s">
        <v>2569</v>
      </c>
      <c r="I103" s="169" t="s">
        <v>2934</v>
      </c>
      <c r="J103" s="169" t="s">
        <v>2934</v>
      </c>
      <c r="K103" s="169" t="s">
        <v>3361</v>
      </c>
      <c r="L103" s="169" t="s">
        <v>1137</v>
      </c>
      <c r="M103" s="169" t="s">
        <v>1082</v>
      </c>
      <c r="N103" s="169" t="s">
        <v>2895</v>
      </c>
      <c r="P103"/>
      <c r="AR103" s="133"/>
    </row>
    <row r="104" spans="1:44" x14ac:dyDescent="0.25">
      <c r="A104" s="169" t="s">
        <v>826</v>
      </c>
      <c r="B104" s="169" t="s">
        <v>900</v>
      </c>
      <c r="C104" s="169" t="s">
        <v>2277</v>
      </c>
      <c r="D104" s="169" t="s">
        <v>2047</v>
      </c>
      <c r="E104" s="169" t="s">
        <v>3155</v>
      </c>
      <c r="F104" s="169" t="s">
        <v>3155</v>
      </c>
      <c r="G104" s="169" t="s">
        <v>2053</v>
      </c>
      <c r="H104" s="169" t="s">
        <v>2751</v>
      </c>
      <c r="I104" s="169" t="s">
        <v>3156</v>
      </c>
      <c r="J104" s="169" t="s">
        <v>3156</v>
      </c>
      <c r="K104" s="169" t="s">
        <v>3494</v>
      </c>
      <c r="L104" s="169" t="s">
        <v>1100</v>
      </c>
      <c r="M104" s="169" t="s">
        <v>900</v>
      </c>
      <c r="N104" s="169" t="s">
        <v>2530</v>
      </c>
      <c r="P104"/>
      <c r="AR104" s="133"/>
    </row>
    <row r="105" spans="1:44" x14ac:dyDescent="0.25">
      <c r="A105" s="169" t="s">
        <v>827</v>
      </c>
      <c r="B105" s="169" t="s">
        <v>900</v>
      </c>
      <c r="C105" s="169" t="s">
        <v>900</v>
      </c>
      <c r="D105" s="169" t="s">
        <v>900</v>
      </c>
      <c r="E105" s="169" t="s">
        <v>900</v>
      </c>
      <c r="F105" s="169" t="s">
        <v>1143</v>
      </c>
      <c r="G105" s="169" t="s">
        <v>900</v>
      </c>
      <c r="H105" s="169" t="s">
        <v>900</v>
      </c>
      <c r="I105" s="169" t="s">
        <v>900</v>
      </c>
      <c r="J105" s="169" t="s">
        <v>900</v>
      </c>
      <c r="K105" s="169" t="s">
        <v>900</v>
      </c>
      <c r="L105" s="169" t="s">
        <v>900</v>
      </c>
      <c r="M105" s="169" t="s">
        <v>900</v>
      </c>
      <c r="N105" s="169" t="s">
        <v>900</v>
      </c>
      <c r="P105"/>
      <c r="AR105" s="133"/>
    </row>
    <row r="106" spans="1:44" x14ac:dyDescent="0.25">
      <c r="A106" s="169" t="s">
        <v>486</v>
      </c>
      <c r="B106" s="169" t="s">
        <v>900</v>
      </c>
      <c r="C106" s="169" t="s">
        <v>1835</v>
      </c>
      <c r="D106" s="169" t="s">
        <v>2450</v>
      </c>
      <c r="E106" s="169" t="s">
        <v>2451</v>
      </c>
      <c r="F106" s="169" t="s">
        <v>2794</v>
      </c>
      <c r="G106" s="169" t="s">
        <v>1836</v>
      </c>
      <c r="H106" s="169" t="s">
        <v>2021</v>
      </c>
      <c r="I106" s="169" t="s">
        <v>2452</v>
      </c>
      <c r="J106" s="169" t="s">
        <v>2795</v>
      </c>
      <c r="K106" s="169" t="s">
        <v>1372</v>
      </c>
      <c r="L106" s="169" t="s">
        <v>1095</v>
      </c>
      <c r="M106" s="169" t="s">
        <v>2519</v>
      </c>
      <c r="N106" s="169" t="s">
        <v>2796</v>
      </c>
      <c r="P106"/>
      <c r="AR106" s="133"/>
    </row>
    <row r="107" spans="1:44" x14ac:dyDescent="0.25">
      <c r="A107" s="169" t="s">
        <v>484</v>
      </c>
      <c r="B107" s="169" t="s">
        <v>900</v>
      </c>
      <c r="C107" s="169" t="s">
        <v>2150</v>
      </c>
      <c r="D107" s="169" t="s">
        <v>2613</v>
      </c>
      <c r="E107" s="169" t="s">
        <v>2982</v>
      </c>
      <c r="F107" s="169" t="s">
        <v>2982</v>
      </c>
      <c r="G107" s="169" t="s">
        <v>2151</v>
      </c>
      <c r="H107" s="169" t="s">
        <v>2151</v>
      </c>
      <c r="I107" s="169" t="s">
        <v>2983</v>
      </c>
      <c r="J107" s="169" t="s">
        <v>2983</v>
      </c>
      <c r="K107" s="169" t="s">
        <v>900</v>
      </c>
      <c r="L107" s="169" t="s">
        <v>900</v>
      </c>
      <c r="M107" s="169" t="s">
        <v>900</v>
      </c>
      <c r="N107" s="169" t="s">
        <v>900</v>
      </c>
      <c r="P107"/>
      <c r="AR107" s="133"/>
    </row>
    <row r="108" spans="1:44" x14ac:dyDescent="0.25">
      <c r="A108" s="169" t="s">
        <v>483</v>
      </c>
      <c r="B108" s="169" t="s">
        <v>900</v>
      </c>
      <c r="C108" s="169" t="s">
        <v>1930</v>
      </c>
      <c r="D108" s="169" t="s">
        <v>2453</v>
      </c>
      <c r="E108" s="169" t="s">
        <v>2797</v>
      </c>
      <c r="F108" s="169" t="s">
        <v>3278</v>
      </c>
      <c r="G108" s="169" t="s">
        <v>1931</v>
      </c>
      <c r="H108" s="169" t="s">
        <v>2454</v>
      </c>
      <c r="I108" s="169" t="s">
        <v>2455</v>
      </c>
      <c r="J108" s="169" t="s">
        <v>2798</v>
      </c>
      <c r="K108" s="169" t="s">
        <v>1779</v>
      </c>
      <c r="L108" s="169" t="s">
        <v>1102</v>
      </c>
      <c r="M108" s="169" t="s">
        <v>1103</v>
      </c>
      <c r="N108" s="169" t="s">
        <v>3279</v>
      </c>
      <c r="P108"/>
      <c r="AR108" s="133"/>
    </row>
    <row r="109" spans="1:44" x14ac:dyDescent="0.25">
      <c r="A109" s="169" t="s">
        <v>482</v>
      </c>
      <c r="B109" s="169" t="s">
        <v>900</v>
      </c>
      <c r="C109" s="169" t="s">
        <v>1858</v>
      </c>
      <c r="D109" s="169" t="s">
        <v>2585</v>
      </c>
      <c r="E109" s="169" t="s">
        <v>2955</v>
      </c>
      <c r="F109" s="169" t="s">
        <v>2586</v>
      </c>
      <c r="G109" s="169" t="s">
        <v>1859</v>
      </c>
      <c r="H109" s="169" t="s">
        <v>2587</v>
      </c>
      <c r="I109" s="169" t="s">
        <v>2588</v>
      </c>
      <c r="J109" s="169" t="s">
        <v>2588</v>
      </c>
      <c r="K109" s="169" t="s">
        <v>3373</v>
      </c>
      <c r="L109" s="169" t="s">
        <v>1785</v>
      </c>
      <c r="M109" s="169" t="s">
        <v>1126</v>
      </c>
      <c r="N109" s="169" t="s">
        <v>2956</v>
      </c>
      <c r="P109"/>
      <c r="AR109" s="133"/>
    </row>
    <row r="110" spans="1:44" x14ac:dyDescent="0.25">
      <c r="A110" s="169" t="s">
        <v>474</v>
      </c>
      <c r="B110" s="169" t="s">
        <v>900</v>
      </c>
      <c r="C110" s="169" t="s">
        <v>1393</v>
      </c>
      <c r="D110" s="169" t="s">
        <v>1393</v>
      </c>
      <c r="E110" s="169" t="s">
        <v>3110</v>
      </c>
      <c r="F110" s="169" t="s">
        <v>3110</v>
      </c>
      <c r="G110" s="169" t="s">
        <v>1394</v>
      </c>
      <c r="H110" s="169" t="s">
        <v>2703</v>
      </c>
      <c r="I110" s="169" t="s">
        <v>2165</v>
      </c>
      <c r="J110" s="169" t="s">
        <v>2165</v>
      </c>
      <c r="K110" s="169" t="s">
        <v>900</v>
      </c>
      <c r="L110" s="169" t="s">
        <v>900</v>
      </c>
      <c r="M110" s="169" t="s">
        <v>900</v>
      </c>
      <c r="N110" s="169" t="s">
        <v>900</v>
      </c>
      <c r="P110"/>
      <c r="AR110" s="133"/>
    </row>
    <row r="111" spans="1:44" x14ac:dyDescent="0.25">
      <c r="A111" s="169" t="s">
        <v>470</v>
      </c>
      <c r="B111" s="169" t="s">
        <v>900</v>
      </c>
      <c r="C111" s="169" t="s">
        <v>2237</v>
      </c>
      <c r="D111" s="169" t="s">
        <v>2238</v>
      </c>
      <c r="E111" s="169" t="s">
        <v>3111</v>
      </c>
      <c r="F111" s="169" t="s">
        <v>3111</v>
      </c>
      <c r="G111" s="169" t="s">
        <v>2239</v>
      </c>
      <c r="H111" s="169" t="s">
        <v>2704</v>
      </c>
      <c r="I111" s="169" t="s">
        <v>3112</v>
      </c>
      <c r="J111" s="169" t="s">
        <v>3468</v>
      </c>
      <c r="K111" s="169" t="s">
        <v>3469</v>
      </c>
      <c r="L111" s="169" t="s">
        <v>1156</v>
      </c>
      <c r="M111" s="169" t="s">
        <v>1813</v>
      </c>
      <c r="N111" s="169" t="s">
        <v>2705</v>
      </c>
      <c r="P111"/>
      <c r="AR111" s="133"/>
    </row>
    <row r="112" spans="1:44" x14ac:dyDescent="0.25">
      <c r="A112" s="169" t="s">
        <v>1878</v>
      </c>
      <c r="B112" s="169" t="s">
        <v>900</v>
      </c>
      <c r="C112" s="169" t="s">
        <v>1879</v>
      </c>
      <c r="D112" s="169" t="s">
        <v>900</v>
      </c>
      <c r="E112" s="169" t="s">
        <v>900</v>
      </c>
      <c r="F112" s="169" t="s">
        <v>900</v>
      </c>
      <c r="G112" s="169" t="s">
        <v>1880</v>
      </c>
      <c r="H112" s="169" t="s">
        <v>900</v>
      </c>
      <c r="I112" s="169" t="s">
        <v>900</v>
      </c>
      <c r="J112" s="169" t="s">
        <v>900</v>
      </c>
      <c r="K112" s="169" t="s">
        <v>900</v>
      </c>
      <c r="L112" s="169" t="s">
        <v>900</v>
      </c>
      <c r="M112" s="169" t="s">
        <v>900</v>
      </c>
      <c r="N112" s="169" t="s">
        <v>900</v>
      </c>
      <c r="O112" s="133">
        <v>5.45</v>
      </c>
      <c r="P112"/>
      <c r="AR112" s="133"/>
    </row>
    <row r="113" spans="1:44" x14ac:dyDescent="0.25">
      <c r="A113" s="169" t="s">
        <v>465</v>
      </c>
      <c r="B113" s="169" t="s">
        <v>900</v>
      </c>
      <c r="C113" s="169" t="s">
        <v>1777</v>
      </c>
      <c r="D113" s="169" t="s">
        <v>900</v>
      </c>
      <c r="E113" s="169" t="s">
        <v>900</v>
      </c>
      <c r="F113" s="169" t="s">
        <v>900</v>
      </c>
      <c r="G113" s="169" t="s">
        <v>1792</v>
      </c>
      <c r="H113" s="169" t="s">
        <v>900</v>
      </c>
      <c r="I113" s="169" t="s">
        <v>900</v>
      </c>
      <c r="J113" s="169" t="s">
        <v>900</v>
      </c>
      <c r="K113" s="169" t="s">
        <v>900</v>
      </c>
      <c r="L113" s="169" t="s">
        <v>900</v>
      </c>
      <c r="M113" s="169" t="s">
        <v>900</v>
      </c>
      <c r="N113" s="169" t="s">
        <v>900</v>
      </c>
      <c r="P113"/>
      <c r="AR113" s="133"/>
    </row>
    <row r="114" spans="1:44" x14ac:dyDescent="0.25">
      <c r="A114" s="169" t="s">
        <v>464</v>
      </c>
      <c r="B114" s="169" t="s">
        <v>900</v>
      </c>
      <c r="C114" s="169" t="s">
        <v>1885</v>
      </c>
      <c r="D114" s="169" t="s">
        <v>2706</v>
      </c>
      <c r="E114" s="169" t="s">
        <v>3113</v>
      </c>
      <c r="F114" s="169" t="s">
        <v>3114</v>
      </c>
      <c r="G114" s="169" t="s">
        <v>1281</v>
      </c>
      <c r="H114" s="169" t="s">
        <v>2707</v>
      </c>
      <c r="I114" s="169" t="s">
        <v>2708</v>
      </c>
      <c r="J114" s="169" t="s">
        <v>3115</v>
      </c>
      <c r="K114" s="169" t="s">
        <v>2460</v>
      </c>
      <c r="L114" s="169" t="s">
        <v>1108</v>
      </c>
      <c r="M114" s="169" t="s">
        <v>1279</v>
      </c>
      <c r="N114" s="169" t="s">
        <v>2313</v>
      </c>
      <c r="P114"/>
      <c r="AR114" s="133"/>
    </row>
    <row r="115" spans="1:44" x14ac:dyDescent="0.25">
      <c r="A115" s="169" t="s">
        <v>461</v>
      </c>
      <c r="B115" s="169" t="s">
        <v>900</v>
      </c>
      <c r="C115" s="169" t="s">
        <v>2152</v>
      </c>
      <c r="D115" s="169" t="s">
        <v>1244</v>
      </c>
      <c r="E115" s="169" t="s">
        <v>2984</v>
      </c>
      <c r="F115" s="169" t="s">
        <v>2050</v>
      </c>
      <c r="G115" s="169" t="s">
        <v>2153</v>
      </c>
      <c r="H115" s="169" t="s">
        <v>2614</v>
      </c>
      <c r="I115" s="169" t="s">
        <v>2985</v>
      </c>
      <c r="J115" s="169" t="s">
        <v>2985</v>
      </c>
      <c r="K115" s="169" t="s">
        <v>2818</v>
      </c>
      <c r="L115" s="169" t="s">
        <v>1806</v>
      </c>
      <c r="M115" s="169" t="s">
        <v>2859</v>
      </c>
      <c r="N115" s="169" t="s">
        <v>2987</v>
      </c>
      <c r="P115"/>
      <c r="AR115" s="133"/>
    </row>
    <row r="116" spans="1:44" x14ac:dyDescent="0.25">
      <c r="A116" s="169" t="s">
        <v>458</v>
      </c>
      <c r="B116" s="169" t="s">
        <v>900</v>
      </c>
      <c r="C116" s="169" t="s">
        <v>2209</v>
      </c>
      <c r="D116" s="169" t="s">
        <v>2668</v>
      </c>
      <c r="E116" s="169" t="s">
        <v>3064</v>
      </c>
      <c r="F116" s="169" t="s">
        <v>3441</v>
      </c>
      <c r="G116" s="169" t="s">
        <v>1112</v>
      </c>
      <c r="H116" s="169" t="s">
        <v>2210</v>
      </c>
      <c r="I116" s="169" t="s">
        <v>2669</v>
      </c>
      <c r="J116" s="169" t="s">
        <v>2121</v>
      </c>
      <c r="K116" s="169" t="s">
        <v>2986</v>
      </c>
      <c r="L116" s="169" t="s">
        <v>1119</v>
      </c>
      <c r="M116" s="169" t="s">
        <v>1806</v>
      </c>
      <c r="N116" s="169" t="s">
        <v>3442</v>
      </c>
      <c r="P116"/>
      <c r="AR116" s="133"/>
    </row>
    <row r="117" spans="1:44" x14ac:dyDescent="0.25">
      <c r="A117" s="169" t="s">
        <v>457</v>
      </c>
      <c r="B117" s="169" t="s">
        <v>900</v>
      </c>
      <c r="C117" s="169" t="s">
        <v>2039</v>
      </c>
      <c r="D117" s="169" t="s">
        <v>1934</v>
      </c>
      <c r="E117" s="169" t="s">
        <v>2825</v>
      </c>
      <c r="F117" s="169" t="s">
        <v>3302</v>
      </c>
      <c r="G117" s="169" t="s">
        <v>2040</v>
      </c>
      <c r="H117" s="169" t="s">
        <v>2490</v>
      </c>
      <c r="I117" s="169" t="s">
        <v>2826</v>
      </c>
      <c r="J117" s="169" t="s">
        <v>3303</v>
      </c>
      <c r="K117" s="169" t="s">
        <v>3304</v>
      </c>
      <c r="L117" s="169" t="s">
        <v>1090</v>
      </c>
      <c r="M117" s="169" t="s">
        <v>1121</v>
      </c>
      <c r="N117" s="169" t="s">
        <v>3305</v>
      </c>
      <c r="P117"/>
      <c r="AR117" s="133"/>
    </row>
    <row r="118" spans="1:44" x14ac:dyDescent="0.25">
      <c r="A118" s="169" t="s">
        <v>449</v>
      </c>
      <c r="B118" s="169" t="s">
        <v>900</v>
      </c>
      <c r="C118" s="169" t="s">
        <v>1935</v>
      </c>
      <c r="D118" s="169" t="s">
        <v>1935</v>
      </c>
      <c r="E118" s="169" t="s">
        <v>2225</v>
      </c>
      <c r="F118" s="169" t="s">
        <v>2232</v>
      </c>
      <c r="G118" s="169" t="s">
        <v>1936</v>
      </c>
      <c r="H118" s="169" t="s">
        <v>2041</v>
      </c>
      <c r="I118" s="169" t="s">
        <v>2491</v>
      </c>
      <c r="J118" s="169" t="s">
        <v>1265</v>
      </c>
      <c r="K118" s="169" t="s">
        <v>3306</v>
      </c>
      <c r="L118" s="169" t="s">
        <v>1156</v>
      </c>
      <c r="M118" s="169" t="s">
        <v>1813</v>
      </c>
      <c r="N118" s="169" t="s">
        <v>3307</v>
      </c>
      <c r="P118"/>
      <c r="AR118" s="133"/>
    </row>
    <row r="119" spans="1:44" x14ac:dyDescent="0.25">
      <c r="A119" s="169" t="s">
        <v>447</v>
      </c>
      <c r="B119" s="169" t="s">
        <v>900</v>
      </c>
      <c r="C119" s="169" t="s">
        <v>900</v>
      </c>
      <c r="D119" s="169" t="s">
        <v>2257</v>
      </c>
      <c r="E119" s="169" t="s">
        <v>900</v>
      </c>
      <c r="F119" s="169" t="s">
        <v>900</v>
      </c>
      <c r="G119" s="169" t="s">
        <v>900</v>
      </c>
      <c r="H119" s="169" t="s">
        <v>1940</v>
      </c>
      <c r="I119" s="169" t="s">
        <v>900</v>
      </c>
      <c r="J119" s="169" t="s">
        <v>900</v>
      </c>
      <c r="K119" s="169" t="s">
        <v>900</v>
      </c>
      <c r="L119" s="169" t="s">
        <v>900</v>
      </c>
      <c r="M119" s="169" t="s">
        <v>900</v>
      </c>
      <c r="N119" s="169" t="s">
        <v>900</v>
      </c>
      <c r="P119"/>
      <c r="AR119" s="133"/>
    </row>
    <row r="120" spans="1:44" x14ac:dyDescent="0.25">
      <c r="A120" s="169" t="s">
        <v>445</v>
      </c>
      <c r="B120" s="169" t="s">
        <v>900</v>
      </c>
      <c r="C120" s="169" t="s">
        <v>2042</v>
      </c>
      <c r="D120" s="169" t="s">
        <v>2166</v>
      </c>
      <c r="E120" s="169" t="s">
        <v>2505</v>
      </c>
      <c r="F120" s="169" t="s">
        <v>2479</v>
      </c>
      <c r="G120" s="169" t="s">
        <v>2043</v>
      </c>
      <c r="H120" s="169" t="s">
        <v>2492</v>
      </c>
      <c r="I120" s="169" t="s">
        <v>1891</v>
      </c>
      <c r="J120" s="169" t="s">
        <v>3308</v>
      </c>
      <c r="K120" s="169" t="s">
        <v>3309</v>
      </c>
      <c r="L120" s="169" t="s">
        <v>1125</v>
      </c>
      <c r="M120" s="169" t="s">
        <v>2494</v>
      </c>
      <c r="N120" s="169" t="s">
        <v>2044</v>
      </c>
      <c r="P120"/>
      <c r="AR120" s="133"/>
    </row>
    <row r="121" spans="1:44" x14ac:dyDescent="0.25">
      <c r="A121" s="169" t="s">
        <v>441</v>
      </c>
      <c r="B121" s="169" t="s">
        <v>900</v>
      </c>
      <c r="C121" s="169" t="s">
        <v>900</v>
      </c>
      <c r="D121" s="169" t="s">
        <v>900</v>
      </c>
      <c r="E121" s="169" t="s">
        <v>900</v>
      </c>
      <c r="F121" s="169" t="s">
        <v>3431</v>
      </c>
      <c r="G121" s="169" t="s">
        <v>900</v>
      </c>
      <c r="H121" s="169" t="s">
        <v>900</v>
      </c>
      <c r="I121" s="169" t="s">
        <v>900</v>
      </c>
      <c r="J121" s="169" t="s">
        <v>3432</v>
      </c>
      <c r="K121" s="169" t="s">
        <v>3379</v>
      </c>
      <c r="L121" s="169" t="s">
        <v>1156</v>
      </c>
      <c r="M121" s="169" t="s">
        <v>1113</v>
      </c>
      <c r="N121" s="169" t="s">
        <v>3433</v>
      </c>
      <c r="P121"/>
      <c r="AR121" s="133"/>
    </row>
    <row r="122" spans="1:44" x14ac:dyDescent="0.25">
      <c r="A122" s="169" t="s">
        <v>830</v>
      </c>
      <c r="B122" s="169" t="s">
        <v>900</v>
      </c>
      <c r="C122" s="169" t="s">
        <v>2132</v>
      </c>
      <c r="D122" s="169" t="s">
        <v>1238</v>
      </c>
      <c r="E122" s="169" t="s">
        <v>1152</v>
      </c>
      <c r="F122" s="169" t="s">
        <v>1152</v>
      </c>
      <c r="G122" s="169" t="s">
        <v>2133</v>
      </c>
      <c r="H122" s="169" t="s">
        <v>1953</v>
      </c>
      <c r="I122" s="169" t="s">
        <v>1854</v>
      </c>
      <c r="J122" s="169" t="s">
        <v>1854</v>
      </c>
      <c r="K122" s="169" t="s">
        <v>3374</v>
      </c>
      <c r="L122" s="169" t="s">
        <v>1119</v>
      </c>
      <c r="M122" s="169" t="s">
        <v>1170</v>
      </c>
      <c r="N122" s="169" t="s">
        <v>2317</v>
      </c>
      <c r="P122"/>
      <c r="AR122" s="133"/>
    </row>
    <row r="123" spans="1:44" x14ac:dyDescent="0.25">
      <c r="A123" s="169" t="s">
        <v>437</v>
      </c>
      <c r="B123" s="169" t="s">
        <v>900</v>
      </c>
      <c r="C123" s="169" t="s">
        <v>2154</v>
      </c>
      <c r="D123" s="169" t="s">
        <v>2154</v>
      </c>
      <c r="E123" s="169" t="s">
        <v>2520</v>
      </c>
      <c r="F123" s="169" t="s">
        <v>2074</v>
      </c>
      <c r="G123" s="169" t="s">
        <v>2155</v>
      </c>
      <c r="H123" s="169" t="s">
        <v>1899</v>
      </c>
      <c r="I123" s="169" t="s">
        <v>2988</v>
      </c>
      <c r="J123" s="169" t="s">
        <v>2989</v>
      </c>
      <c r="K123" s="169" t="s">
        <v>3389</v>
      </c>
      <c r="L123" s="169" t="s">
        <v>1121</v>
      </c>
      <c r="M123" s="169" t="s">
        <v>900</v>
      </c>
      <c r="N123" s="169" t="s">
        <v>3390</v>
      </c>
      <c r="P123"/>
      <c r="AR123" s="133"/>
    </row>
    <row r="124" spans="1:44" x14ac:dyDescent="0.25">
      <c r="A124" s="169" t="s">
        <v>431</v>
      </c>
      <c r="B124" s="169" t="s">
        <v>900</v>
      </c>
      <c r="C124" s="169" t="s">
        <v>1795</v>
      </c>
      <c r="D124" s="169" t="s">
        <v>2670</v>
      </c>
      <c r="E124" s="169" t="s">
        <v>900</v>
      </c>
      <c r="F124" s="169" t="s">
        <v>900</v>
      </c>
      <c r="G124" s="169" t="s">
        <v>900</v>
      </c>
      <c r="H124" s="169" t="s">
        <v>1225</v>
      </c>
      <c r="I124" s="169" t="s">
        <v>900</v>
      </c>
      <c r="J124" s="169" t="s">
        <v>900</v>
      </c>
      <c r="K124" s="169" t="s">
        <v>900</v>
      </c>
      <c r="L124" s="169" t="s">
        <v>900</v>
      </c>
      <c r="M124" s="169" t="s">
        <v>900</v>
      </c>
      <c r="N124" s="169" t="s">
        <v>900</v>
      </c>
      <c r="P124"/>
      <c r="AR124" s="133"/>
    </row>
    <row r="125" spans="1:44" x14ac:dyDescent="0.25">
      <c r="A125" s="169" t="s">
        <v>426</v>
      </c>
      <c r="B125" s="169" t="s">
        <v>900</v>
      </c>
      <c r="C125" s="169" t="s">
        <v>2134</v>
      </c>
      <c r="D125" s="169" t="s">
        <v>2135</v>
      </c>
      <c r="E125" s="169" t="s">
        <v>2957</v>
      </c>
      <c r="F125" s="169" t="s">
        <v>3375</v>
      </c>
      <c r="G125" s="169" t="s">
        <v>1958</v>
      </c>
      <c r="H125" s="169" t="s">
        <v>2136</v>
      </c>
      <c r="I125" s="169" t="s">
        <v>2591</v>
      </c>
      <c r="J125" s="169" t="s">
        <v>2958</v>
      </c>
      <c r="K125" s="169" t="s">
        <v>2843</v>
      </c>
      <c r="L125" s="169" t="s">
        <v>1312</v>
      </c>
      <c r="M125" s="169" t="s">
        <v>1080</v>
      </c>
      <c r="N125" s="169" t="s">
        <v>3376</v>
      </c>
      <c r="P125"/>
      <c r="AR125" s="133"/>
    </row>
    <row r="126" spans="1:44" x14ac:dyDescent="0.25">
      <c r="A126" s="169" t="s">
        <v>831</v>
      </c>
      <c r="B126" s="169" t="s">
        <v>900</v>
      </c>
      <c r="C126" s="169" t="s">
        <v>1085</v>
      </c>
      <c r="D126" s="169" t="s">
        <v>1085</v>
      </c>
      <c r="E126" s="169" t="s">
        <v>2959</v>
      </c>
      <c r="F126" s="169" t="s">
        <v>2960</v>
      </c>
      <c r="G126" s="169" t="s">
        <v>2137</v>
      </c>
      <c r="H126" s="169" t="s">
        <v>2137</v>
      </c>
      <c r="I126" s="169" t="s">
        <v>2592</v>
      </c>
      <c r="J126" s="169" t="s">
        <v>2827</v>
      </c>
      <c r="K126" s="169" t="s">
        <v>3377</v>
      </c>
      <c r="L126" s="169" t="s">
        <v>1109</v>
      </c>
      <c r="M126" s="169" t="s">
        <v>1092</v>
      </c>
      <c r="N126" s="169" t="s">
        <v>2667</v>
      </c>
      <c r="P126"/>
      <c r="AR126" s="133"/>
    </row>
    <row r="127" spans="1:44" x14ac:dyDescent="0.25">
      <c r="A127" s="169" t="s">
        <v>417</v>
      </c>
      <c r="B127" s="169" t="s">
        <v>900</v>
      </c>
      <c r="C127" s="169" t="s">
        <v>2012</v>
      </c>
      <c r="D127" s="169" t="s">
        <v>1208</v>
      </c>
      <c r="E127" s="169" t="s">
        <v>1316</v>
      </c>
      <c r="F127" s="169" t="s">
        <v>1316</v>
      </c>
      <c r="G127" s="169" t="s">
        <v>2013</v>
      </c>
      <c r="H127" s="169" t="s">
        <v>2428</v>
      </c>
      <c r="I127" s="169" t="s">
        <v>2429</v>
      </c>
      <c r="J127" s="169" t="s">
        <v>2770</v>
      </c>
      <c r="K127" s="169" t="s">
        <v>1272</v>
      </c>
      <c r="L127" s="169" t="s">
        <v>1111</v>
      </c>
      <c r="M127" s="169" t="s">
        <v>1279</v>
      </c>
      <c r="N127" s="169" t="s">
        <v>2771</v>
      </c>
      <c r="P127"/>
      <c r="AR127" s="133"/>
    </row>
    <row r="128" spans="1:44" x14ac:dyDescent="0.25">
      <c r="A128" s="169" t="s">
        <v>407</v>
      </c>
      <c r="B128" s="169" t="s">
        <v>900</v>
      </c>
      <c r="C128" s="169" t="s">
        <v>1886</v>
      </c>
      <c r="D128" s="169" t="s">
        <v>1292</v>
      </c>
      <c r="E128" s="169" t="s">
        <v>3116</v>
      </c>
      <c r="F128" s="169" t="s">
        <v>2577</v>
      </c>
      <c r="G128" s="169" t="s">
        <v>1887</v>
      </c>
      <c r="H128" s="169" t="s">
        <v>2709</v>
      </c>
      <c r="I128" s="169" t="s">
        <v>2710</v>
      </c>
      <c r="J128" s="169" t="s">
        <v>2755</v>
      </c>
      <c r="K128" s="169" t="s">
        <v>2519</v>
      </c>
      <c r="L128" s="169" t="s">
        <v>1095</v>
      </c>
      <c r="M128" s="169" t="s">
        <v>1812</v>
      </c>
      <c r="N128" s="169" t="s">
        <v>3470</v>
      </c>
      <c r="P128"/>
      <c r="AR128" s="133"/>
    </row>
    <row r="129" spans="1:44" x14ac:dyDescent="0.25">
      <c r="A129" s="169" t="s">
        <v>833</v>
      </c>
      <c r="B129" s="169" t="s">
        <v>900</v>
      </c>
      <c r="C129" s="169" t="s">
        <v>1961</v>
      </c>
      <c r="D129" s="169" t="s">
        <v>1147</v>
      </c>
      <c r="E129" s="169" t="s">
        <v>2059</v>
      </c>
      <c r="F129" s="169" t="s">
        <v>2059</v>
      </c>
      <c r="G129" s="169" t="s">
        <v>1962</v>
      </c>
      <c r="H129" s="169" t="s">
        <v>1152</v>
      </c>
      <c r="I129" s="169" t="s">
        <v>1195</v>
      </c>
      <c r="J129" s="169" t="s">
        <v>1195</v>
      </c>
      <c r="K129" s="169" t="s">
        <v>900</v>
      </c>
      <c r="L129" s="169" t="s">
        <v>900</v>
      </c>
      <c r="M129" s="169" t="s">
        <v>900</v>
      </c>
      <c r="N129" s="169" t="s">
        <v>900</v>
      </c>
      <c r="P129"/>
      <c r="AR129" s="133"/>
    </row>
    <row r="130" spans="1:44" x14ac:dyDescent="0.25">
      <c r="A130" s="169" t="s">
        <v>834</v>
      </c>
      <c r="B130" s="169" t="s">
        <v>900</v>
      </c>
      <c r="C130" s="169" t="s">
        <v>1832</v>
      </c>
      <c r="D130" s="169" t="s">
        <v>2156</v>
      </c>
      <c r="E130" s="169" t="s">
        <v>900</v>
      </c>
      <c r="F130" s="169" t="s">
        <v>900</v>
      </c>
      <c r="G130" s="169" t="s">
        <v>2157</v>
      </c>
      <c r="H130" s="169" t="s">
        <v>2157</v>
      </c>
      <c r="I130" s="169" t="s">
        <v>900</v>
      </c>
      <c r="J130" s="169" t="s">
        <v>900</v>
      </c>
      <c r="K130" s="169" t="s">
        <v>900</v>
      </c>
      <c r="L130" s="169" t="s">
        <v>900</v>
      </c>
      <c r="M130" s="169" t="s">
        <v>900</v>
      </c>
      <c r="N130" s="169" t="s">
        <v>900</v>
      </c>
      <c r="P130"/>
      <c r="AR130" s="133"/>
    </row>
    <row r="131" spans="1:44" x14ac:dyDescent="0.25">
      <c r="A131" s="169" t="s">
        <v>400</v>
      </c>
      <c r="B131" s="169" t="s">
        <v>900</v>
      </c>
      <c r="C131" s="169" t="s">
        <v>2061</v>
      </c>
      <c r="D131" s="169" t="s">
        <v>2062</v>
      </c>
      <c r="E131" s="169" t="s">
        <v>2511</v>
      </c>
      <c r="F131" s="169" t="s">
        <v>2511</v>
      </c>
      <c r="G131" s="169" t="s">
        <v>1145</v>
      </c>
      <c r="H131" s="169" t="s">
        <v>2063</v>
      </c>
      <c r="I131" s="169" t="s">
        <v>2858</v>
      </c>
      <c r="J131" s="169" t="s">
        <v>2858</v>
      </c>
      <c r="K131" s="169" t="s">
        <v>900</v>
      </c>
      <c r="L131" s="169" t="s">
        <v>900</v>
      </c>
      <c r="M131" s="169" t="s">
        <v>900</v>
      </c>
      <c r="N131" s="169" t="s">
        <v>900</v>
      </c>
      <c r="P131"/>
      <c r="AR131" s="133"/>
    </row>
    <row r="132" spans="1:44" x14ac:dyDescent="0.25">
      <c r="A132" s="169" t="s">
        <v>399</v>
      </c>
      <c r="B132" s="169" t="s">
        <v>900</v>
      </c>
      <c r="C132" s="169" t="s">
        <v>2278</v>
      </c>
      <c r="D132" s="169" t="s">
        <v>2279</v>
      </c>
      <c r="E132" s="169" t="s">
        <v>2208</v>
      </c>
      <c r="F132" s="169" t="s">
        <v>1117</v>
      </c>
      <c r="G132" s="169" t="s">
        <v>1285</v>
      </c>
      <c r="H132" s="169" t="s">
        <v>2510</v>
      </c>
      <c r="I132" s="169" t="s">
        <v>2555</v>
      </c>
      <c r="J132" s="169" t="s">
        <v>3157</v>
      </c>
      <c r="K132" s="169" t="s">
        <v>900</v>
      </c>
      <c r="L132" s="169" t="s">
        <v>900</v>
      </c>
      <c r="M132" s="169" t="s">
        <v>900</v>
      </c>
      <c r="N132" s="169" t="s">
        <v>900</v>
      </c>
      <c r="P132"/>
      <c r="AR132" s="133"/>
    </row>
    <row r="133" spans="1:44" x14ac:dyDescent="0.25">
      <c r="A133" s="169" t="s">
        <v>2319</v>
      </c>
      <c r="B133" s="169" t="s">
        <v>900</v>
      </c>
      <c r="C133" s="169" t="s">
        <v>900</v>
      </c>
      <c r="D133" s="169" t="s">
        <v>2671</v>
      </c>
      <c r="E133" s="169" t="s">
        <v>3065</v>
      </c>
      <c r="F133" s="169" t="s">
        <v>2066</v>
      </c>
      <c r="G133" s="169" t="s">
        <v>900</v>
      </c>
      <c r="H133" s="169" t="s">
        <v>2672</v>
      </c>
      <c r="I133" s="169" t="s">
        <v>1241</v>
      </c>
      <c r="J133" s="169" t="s">
        <v>1241</v>
      </c>
      <c r="K133" s="169" t="s">
        <v>3443</v>
      </c>
      <c r="L133" s="169" t="s">
        <v>2859</v>
      </c>
      <c r="M133" s="169" t="s">
        <v>1109</v>
      </c>
      <c r="N133" s="169" t="s">
        <v>3066</v>
      </c>
      <c r="P133"/>
      <c r="AR133" s="133"/>
    </row>
    <row r="134" spans="1:44" x14ac:dyDescent="0.25">
      <c r="A134" s="169" t="s">
        <v>835</v>
      </c>
      <c r="B134" s="169" t="s">
        <v>900</v>
      </c>
      <c r="C134" s="169" t="s">
        <v>1948</v>
      </c>
      <c r="D134" s="169" t="s">
        <v>2099</v>
      </c>
      <c r="E134" s="169" t="s">
        <v>2643</v>
      </c>
      <c r="F134" s="169" t="s">
        <v>2901</v>
      </c>
      <c r="G134" s="169" t="s">
        <v>1847</v>
      </c>
      <c r="H134" s="169" t="s">
        <v>2100</v>
      </c>
      <c r="I134" s="169" t="s">
        <v>2902</v>
      </c>
      <c r="J134" s="169" t="s">
        <v>2903</v>
      </c>
      <c r="K134" s="169" t="s">
        <v>2904</v>
      </c>
      <c r="L134" s="169" t="s">
        <v>1373</v>
      </c>
      <c r="M134" s="169" t="s">
        <v>1109</v>
      </c>
      <c r="N134" s="169" t="s">
        <v>2905</v>
      </c>
      <c r="P134"/>
      <c r="AR134" s="133"/>
    </row>
    <row r="135" spans="1:44" x14ac:dyDescent="0.25">
      <c r="A135" s="169" t="s">
        <v>394</v>
      </c>
      <c r="B135" s="169" t="s">
        <v>900</v>
      </c>
      <c r="C135" s="169" t="s">
        <v>1888</v>
      </c>
      <c r="D135" s="169" t="s">
        <v>2036</v>
      </c>
      <c r="E135" s="169" t="s">
        <v>3117</v>
      </c>
      <c r="F135" s="169" t="s">
        <v>3471</v>
      </c>
      <c r="G135" s="169" t="s">
        <v>1889</v>
      </c>
      <c r="H135" s="169" t="s">
        <v>2711</v>
      </c>
      <c r="I135" s="169" t="s">
        <v>2712</v>
      </c>
      <c r="J135" s="169" t="s">
        <v>3472</v>
      </c>
      <c r="K135" s="169" t="s">
        <v>2839</v>
      </c>
      <c r="L135" s="169" t="s">
        <v>1129</v>
      </c>
      <c r="M135" s="169" t="s">
        <v>1319</v>
      </c>
      <c r="N135" s="169" t="s">
        <v>3473</v>
      </c>
      <c r="O135" s="133">
        <v>3.05</v>
      </c>
      <c r="P135"/>
      <c r="AR135" s="133"/>
    </row>
    <row r="136" spans="1:44" x14ac:dyDescent="0.25">
      <c r="A136" s="169" t="s">
        <v>393</v>
      </c>
      <c r="B136" s="169" t="s">
        <v>900</v>
      </c>
      <c r="C136" s="169" t="s">
        <v>1863</v>
      </c>
      <c r="D136" s="169" t="s">
        <v>2615</v>
      </c>
      <c r="E136" s="169" t="s">
        <v>2616</v>
      </c>
      <c r="F136" s="169" t="s">
        <v>3391</v>
      </c>
      <c r="G136" s="169" t="s">
        <v>1860</v>
      </c>
      <c r="H136" s="169" t="s">
        <v>2158</v>
      </c>
      <c r="I136" s="169" t="s">
        <v>2990</v>
      </c>
      <c r="J136" s="169" t="s">
        <v>3392</v>
      </c>
      <c r="K136" s="169" t="s">
        <v>2818</v>
      </c>
      <c r="L136" s="169" t="s">
        <v>1137</v>
      </c>
      <c r="M136" s="169" t="s">
        <v>1312</v>
      </c>
      <c r="N136" s="169" t="s">
        <v>3393</v>
      </c>
      <c r="P136"/>
      <c r="AR136" s="133"/>
    </row>
    <row r="137" spans="1:44" x14ac:dyDescent="0.25">
      <c r="A137" s="169" t="s">
        <v>385</v>
      </c>
      <c r="B137" s="169" t="s">
        <v>900</v>
      </c>
      <c r="C137" s="169" t="s">
        <v>1774</v>
      </c>
      <c r="D137" s="169" t="s">
        <v>900</v>
      </c>
      <c r="E137" s="169" t="s">
        <v>900</v>
      </c>
      <c r="F137" s="169" t="s">
        <v>900</v>
      </c>
      <c r="G137" s="169" t="s">
        <v>900</v>
      </c>
      <c r="H137" s="169" t="s">
        <v>900</v>
      </c>
      <c r="I137" s="169" t="s">
        <v>900</v>
      </c>
      <c r="J137" s="169" t="s">
        <v>900</v>
      </c>
      <c r="K137" s="169" t="s">
        <v>900</v>
      </c>
      <c r="L137" s="169" t="s">
        <v>900</v>
      </c>
      <c r="M137" s="169" t="s">
        <v>900</v>
      </c>
      <c r="N137" s="169" t="s">
        <v>900</v>
      </c>
      <c r="P137"/>
      <c r="AR137" s="133"/>
    </row>
    <row r="138" spans="1:44" x14ac:dyDescent="0.25">
      <c r="A138" s="169" t="s">
        <v>372</v>
      </c>
      <c r="B138" s="169" t="s">
        <v>900</v>
      </c>
      <c r="C138" s="169" t="s">
        <v>1782</v>
      </c>
      <c r="D138" s="169" t="s">
        <v>2673</v>
      </c>
      <c r="E138" s="169" t="s">
        <v>3067</v>
      </c>
      <c r="F138" s="169" t="s">
        <v>2674</v>
      </c>
      <c r="G138" s="169" t="s">
        <v>2138</v>
      </c>
      <c r="H138" s="169" t="s">
        <v>1246</v>
      </c>
      <c r="I138" s="169" t="s">
        <v>2665</v>
      </c>
      <c r="J138" s="169" t="s">
        <v>3068</v>
      </c>
      <c r="K138" s="169" t="s">
        <v>3444</v>
      </c>
      <c r="L138" s="169" t="s">
        <v>1778</v>
      </c>
      <c r="M138" s="169" t="s">
        <v>1170</v>
      </c>
      <c r="N138" s="169" t="s">
        <v>2675</v>
      </c>
      <c r="P138"/>
      <c r="AR138" s="133"/>
    </row>
    <row r="139" spans="1:44" x14ac:dyDescent="0.25">
      <c r="A139" s="169" t="s">
        <v>365</v>
      </c>
      <c r="B139" s="169" t="s">
        <v>900</v>
      </c>
      <c r="C139" s="169" t="s">
        <v>900</v>
      </c>
      <c r="D139" s="169" t="s">
        <v>2752</v>
      </c>
      <c r="E139" s="169" t="s">
        <v>1400</v>
      </c>
      <c r="F139" s="169" t="s">
        <v>900</v>
      </c>
      <c r="G139" s="169" t="s">
        <v>900</v>
      </c>
      <c r="H139" s="169" t="s">
        <v>2753</v>
      </c>
      <c r="I139" s="169" t="s">
        <v>900</v>
      </c>
      <c r="J139" s="169" t="s">
        <v>900</v>
      </c>
      <c r="K139" s="169" t="s">
        <v>900</v>
      </c>
      <c r="L139" s="169" t="s">
        <v>900</v>
      </c>
      <c r="M139" s="169" t="s">
        <v>900</v>
      </c>
      <c r="N139" s="169" t="s">
        <v>900</v>
      </c>
      <c r="P139"/>
      <c r="AR139" s="133"/>
    </row>
    <row r="140" spans="1:44" x14ac:dyDescent="0.25">
      <c r="A140" s="169" t="s">
        <v>359</v>
      </c>
      <c r="B140" s="169" t="s">
        <v>900</v>
      </c>
      <c r="C140" s="169" t="s">
        <v>1132</v>
      </c>
      <c r="D140" s="169" t="s">
        <v>1236</v>
      </c>
      <c r="E140" s="169" t="s">
        <v>2631</v>
      </c>
      <c r="F140" s="169" t="s">
        <v>3421</v>
      </c>
      <c r="G140" s="169" t="s">
        <v>1194</v>
      </c>
      <c r="H140" s="169" t="s">
        <v>2279</v>
      </c>
      <c r="I140" s="169" t="s">
        <v>2632</v>
      </c>
      <c r="J140" s="169" t="s">
        <v>1192</v>
      </c>
      <c r="K140" s="169" t="s">
        <v>3422</v>
      </c>
      <c r="L140" s="169" t="s">
        <v>1153</v>
      </c>
      <c r="M140" s="169" t="s">
        <v>1129</v>
      </c>
      <c r="N140" s="169" t="s">
        <v>2245</v>
      </c>
      <c r="P140"/>
      <c r="AR140" s="133"/>
    </row>
    <row r="141" spans="1:44" x14ac:dyDescent="0.25">
      <c r="A141" s="169" t="s">
        <v>351</v>
      </c>
      <c r="B141" s="169" t="s">
        <v>900</v>
      </c>
      <c r="C141" s="169" t="s">
        <v>1079</v>
      </c>
      <c r="D141" s="169" t="s">
        <v>2754</v>
      </c>
      <c r="E141" s="169" t="s">
        <v>3158</v>
      </c>
      <c r="F141" s="169" t="s">
        <v>2434</v>
      </c>
      <c r="G141" s="169" t="s">
        <v>1981</v>
      </c>
      <c r="H141" s="169" t="s">
        <v>2755</v>
      </c>
      <c r="I141" s="169" t="s">
        <v>2756</v>
      </c>
      <c r="J141" s="169" t="s">
        <v>3159</v>
      </c>
      <c r="K141" s="169" t="s">
        <v>2978</v>
      </c>
      <c r="L141" s="169" t="s">
        <v>1129</v>
      </c>
      <c r="M141" s="169" t="s">
        <v>1149</v>
      </c>
      <c r="N141" s="169" t="s">
        <v>3495</v>
      </c>
      <c r="P141"/>
      <c r="AR141" s="133"/>
    </row>
    <row r="142" spans="1:44" x14ac:dyDescent="0.25">
      <c r="A142" s="169" t="s">
        <v>348</v>
      </c>
      <c r="B142" s="169" t="s">
        <v>900</v>
      </c>
      <c r="C142" s="169" t="s">
        <v>1976</v>
      </c>
      <c r="D142" s="169" t="s">
        <v>2713</v>
      </c>
      <c r="E142" s="169" t="s">
        <v>3118</v>
      </c>
      <c r="F142" s="169" t="s">
        <v>2568</v>
      </c>
      <c r="G142" s="169" t="s">
        <v>1890</v>
      </c>
      <c r="H142" s="169" t="s">
        <v>2714</v>
      </c>
      <c r="I142" s="169" t="s">
        <v>2240</v>
      </c>
      <c r="J142" s="169" t="s">
        <v>3474</v>
      </c>
      <c r="K142" s="169" t="s">
        <v>3475</v>
      </c>
      <c r="L142" s="169" t="s">
        <v>1108</v>
      </c>
      <c r="M142" s="169" t="s">
        <v>3013</v>
      </c>
      <c r="N142" s="169" t="s">
        <v>3045</v>
      </c>
      <c r="P142"/>
      <c r="AR142" s="133"/>
    </row>
    <row r="143" spans="1:44" x14ac:dyDescent="0.25">
      <c r="A143" s="169" t="s">
        <v>347</v>
      </c>
      <c r="B143" s="169" t="s">
        <v>900</v>
      </c>
      <c r="C143" s="169" t="s">
        <v>1395</v>
      </c>
      <c r="D143" s="169" t="s">
        <v>2757</v>
      </c>
      <c r="E143" s="169" t="s">
        <v>2758</v>
      </c>
      <c r="F143" s="169" t="s">
        <v>2187</v>
      </c>
      <c r="G143" s="169" t="s">
        <v>1982</v>
      </c>
      <c r="H143" s="169" t="s">
        <v>2759</v>
      </c>
      <c r="I143" s="169" t="s">
        <v>3160</v>
      </c>
      <c r="J143" s="169" t="s">
        <v>3161</v>
      </c>
      <c r="K143" s="169" t="s">
        <v>3496</v>
      </c>
      <c r="L143" s="169" t="s">
        <v>1126</v>
      </c>
      <c r="M143" s="169" t="s">
        <v>2679</v>
      </c>
      <c r="N143" s="169" t="s">
        <v>3497</v>
      </c>
      <c r="P143"/>
      <c r="AR143" s="133"/>
    </row>
    <row r="144" spans="1:44" x14ac:dyDescent="0.25">
      <c r="A144" s="169" t="s">
        <v>344</v>
      </c>
      <c r="B144" s="169" t="s">
        <v>900</v>
      </c>
      <c r="C144" s="169" t="s">
        <v>2101</v>
      </c>
      <c r="D144" s="169" t="s">
        <v>2543</v>
      </c>
      <c r="E144" s="169" t="s">
        <v>2906</v>
      </c>
      <c r="F144" s="169" t="s">
        <v>3344</v>
      </c>
      <c r="G144" s="169" t="s">
        <v>1949</v>
      </c>
      <c r="H144" s="169" t="s">
        <v>2544</v>
      </c>
      <c r="I144" s="169" t="s">
        <v>2907</v>
      </c>
      <c r="J144" s="169" t="s">
        <v>2907</v>
      </c>
      <c r="K144" s="169" t="s">
        <v>3345</v>
      </c>
      <c r="L144" s="169" t="s">
        <v>1096</v>
      </c>
      <c r="M144" s="169" t="s">
        <v>1153</v>
      </c>
      <c r="N144" s="169" t="s">
        <v>1756</v>
      </c>
      <c r="P144"/>
      <c r="AR144" s="133"/>
    </row>
    <row r="145" spans="1:44" x14ac:dyDescent="0.25">
      <c r="A145" s="169" t="s">
        <v>342</v>
      </c>
      <c r="B145" s="169" t="s">
        <v>900</v>
      </c>
      <c r="C145" s="169" t="s">
        <v>2102</v>
      </c>
      <c r="D145" s="169" t="s">
        <v>2545</v>
      </c>
      <c r="E145" s="169" t="s">
        <v>2908</v>
      </c>
      <c r="F145" s="169" t="s">
        <v>3346</v>
      </c>
      <c r="G145" s="169" t="s">
        <v>2103</v>
      </c>
      <c r="H145" s="169" t="s">
        <v>2546</v>
      </c>
      <c r="I145" s="169" t="s">
        <v>2909</v>
      </c>
      <c r="J145" s="169" t="s">
        <v>2909</v>
      </c>
      <c r="K145" s="169" t="s">
        <v>2195</v>
      </c>
      <c r="L145" s="169" t="s">
        <v>1087</v>
      </c>
      <c r="M145" s="169" t="s">
        <v>1113</v>
      </c>
      <c r="N145" s="169" t="s">
        <v>3347</v>
      </c>
      <c r="P145"/>
      <c r="AR145" s="133"/>
    </row>
    <row r="146" spans="1:44" x14ac:dyDescent="0.25">
      <c r="A146" s="169" t="s">
        <v>341</v>
      </c>
      <c r="B146" s="169" t="s">
        <v>900</v>
      </c>
      <c r="C146" s="169" t="s">
        <v>2104</v>
      </c>
      <c r="D146" s="169" t="s">
        <v>2105</v>
      </c>
      <c r="E146" s="169" t="s">
        <v>2910</v>
      </c>
      <c r="F146" s="169" t="s">
        <v>2911</v>
      </c>
      <c r="G146" s="169" t="s">
        <v>1849</v>
      </c>
      <c r="H146" s="169" t="s">
        <v>2547</v>
      </c>
      <c r="I146" s="169" t="s">
        <v>2912</v>
      </c>
      <c r="J146" s="169" t="s">
        <v>2913</v>
      </c>
      <c r="K146" s="169" t="s">
        <v>2460</v>
      </c>
      <c r="L146" s="169" t="s">
        <v>1170</v>
      </c>
      <c r="M146" s="169" t="s">
        <v>1749</v>
      </c>
      <c r="N146" s="169" t="s">
        <v>2914</v>
      </c>
      <c r="P146"/>
      <c r="AR146" s="133"/>
    </row>
    <row r="147" spans="1:44" x14ac:dyDescent="0.25">
      <c r="A147" s="169" t="s">
        <v>340</v>
      </c>
      <c r="B147" s="169" t="s">
        <v>900</v>
      </c>
      <c r="C147" s="169" t="s">
        <v>2221</v>
      </c>
      <c r="D147" s="169" t="s">
        <v>2683</v>
      </c>
      <c r="E147" s="169" t="s">
        <v>3083</v>
      </c>
      <c r="F147" s="169" t="s">
        <v>3084</v>
      </c>
      <c r="G147" s="169" t="s">
        <v>2222</v>
      </c>
      <c r="H147" s="169" t="s">
        <v>2684</v>
      </c>
      <c r="I147" s="169" t="s">
        <v>3085</v>
      </c>
      <c r="J147" s="169" t="s">
        <v>3086</v>
      </c>
      <c r="K147" s="169" t="s">
        <v>3452</v>
      </c>
      <c r="L147" s="169" t="s">
        <v>1108</v>
      </c>
      <c r="M147" s="169" t="s">
        <v>3328</v>
      </c>
      <c r="N147" s="169" t="s">
        <v>3088</v>
      </c>
      <c r="P147"/>
      <c r="AR147" s="133"/>
    </row>
    <row r="148" spans="1:44" x14ac:dyDescent="0.25">
      <c r="A148" s="169" t="s">
        <v>339</v>
      </c>
      <c r="B148" s="169" t="s">
        <v>900</v>
      </c>
      <c r="C148" s="169" t="s">
        <v>1243</v>
      </c>
      <c r="D148" s="169" t="s">
        <v>2512</v>
      </c>
      <c r="E148" s="169" t="s">
        <v>1797</v>
      </c>
      <c r="F148" s="169" t="s">
        <v>1797</v>
      </c>
      <c r="G148" s="169" t="s">
        <v>1797</v>
      </c>
      <c r="H148" s="169" t="s">
        <v>1797</v>
      </c>
      <c r="I148" s="169" t="s">
        <v>1793</v>
      </c>
      <c r="J148" s="169" t="s">
        <v>1793</v>
      </c>
      <c r="K148" s="169" t="s">
        <v>2981</v>
      </c>
      <c r="L148" s="169" t="s">
        <v>1373</v>
      </c>
      <c r="M148" s="169" t="s">
        <v>1312</v>
      </c>
      <c r="N148" s="169" t="s">
        <v>2396</v>
      </c>
      <c r="P148"/>
      <c r="AR148" s="133"/>
    </row>
    <row r="149" spans="1:44" x14ac:dyDescent="0.25">
      <c r="A149" s="169" t="s">
        <v>337</v>
      </c>
      <c r="B149" s="169" t="s">
        <v>900</v>
      </c>
      <c r="C149" s="169" t="s">
        <v>2241</v>
      </c>
      <c r="D149" s="169" t="s">
        <v>2715</v>
      </c>
      <c r="E149" s="169" t="s">
        <v>3119</v>
      </c>
      <c r="F149" s="169" t="s">
        <v>2716</v>
      </c>
      <c r="G149" s="169" t="s">
        <v>1182</v>
      </c>
      <c r="H149" s="169" t="s">
        <v>2716</v>
      </c>
      <c r="I149" s="169" t="s">
        <v>3120</v>
      </c>
      <c r="J149" s="169" t="s">
        <v>3121</v>
      </c>
      <c r="K149" s="169" t="s">
        <v>1784</v>
      </c>
      <c r="L149" s="169" t="s">
        <v>1092</v>
      </c>
      <c r="M149" s="169" t="s">
        <v>1303</v>
      </c>
      <c r="N149" s="169" t="s">
        <v>955</v>
      </c>
      <c r="P149"/>
      <c r="AR149" s="133"/>
    </row>
    <row r="150" spans="1:44" x14ac:dyDescent="0.25">
      <c r="A150" s="169" t="s">
        <v>333</v>
      </c>
      <c r="B150" s="169" t="s">
        <v>900</v>
      </c>
      <c r="C150" s="169" t="s">
        <v>1850</v>
      </c>
      <c r="D150" s="169" t="s">
        <v>2548</v>
      </c>
      <c r="E150" s="169" t="s">
        <v>2915</v>
      </c>
      <c r="F150" s="169" t="s">
        <v>3348</v>
      </c>
      <c r="G150" s="169" t="s">
        <v>2106</v>
      </c>
      <c r="H150" s="169" t="s">
        <v>2549</v>
      </c>
      <c r="I150" s="169" t="s">
        <v>2916</v>
      </c>
      <c r="J150" s="169" t="s">
        <v>3349</v>
      </c>
      <c r="K150" s="169" t="s">
        <v>3350</v>
      </c>
      <c r="L150" s="169" t="s">
        <v>1092</v>
      </c>
      <c r="M150" s="169" t="s">
        <v>1303</v>
      </c>
      <c r="N150" s="169" t="s">
        <v>3351</v>
      </c>
      <c r="P150"/>
      <c r="AR150" s="133"/>
    </row>
    <row r="151" spans="1:44" x14ac:dyDescent="0.25">
      <c r="A151" s="169" t="s">
        <v>332</v>
      </c>
      <c r="B151" s="169" t="s">
        <v>900</v>
      </c>
      <c r="C151" s="169" t="s">
        <v>2159</v>
      </c>
      <c r="D151" s="169" t="s">
        <v>2431</v>
      </c>
      <c r="E151" s="169" t="s">
        <v>2992</v>
      </c>
      <c r="F151" s="169" t="s">
        <v>2993</v>
      </c>
      <c r="G151" s="169" t="s">
        <v>1190</v>
      </c>
      <c r="H151" s="169" t="s">
        <v>2617</v>
      </c>
      <c r="I151" s="169" t="s">
        <v>2994</v>
      </c>
      <c r="J151" s="169" t="s">
        <v>2995</v>
      </c>
      <c r="K151" s="169" t="s">
        <v>3394</v>
      </c>
      <c r="L151" s="169" t="s">
        <v>2112</v>
      </c>
      <c r="M151" s="169" t="s">
        <v>1109</v>
      </c>
      <c r="N151" s="169" t="s">
        <v>3395</v>
      </c>
      <c r="O151" s="133">
        <v>6.95</v>
      </c>
      <c r="P151"/>
      <c r="AR151" s="133"/>
    </row>
    <row r="152" spans="1:44" x14ac:dyDescent="0.25">
      <c r="A152" s="169" t="s">
        <v>331</v>
      </c>
      <c r="B152" s="169" t="s">
        <v>900</v>
      </c>
      <c r="C152" s="169" t="s">
        <v>900</v>
      </c>
      <c r="D152" s="169" t="s">
        <v>900</v>
      </c>
      <c r="E152" s="169" t="s">
        <v>2760</v>
      </c>
      <c r="F152" s="169" t="s">
        <v>2760</v>
      </c>
      <c r="G152" s="169" t="s">
        <v>900</v>
      </c>
      <c r="H152" s="169" t="s">
        <v>900</v>
      </c>
      <c r="I152" s="169" t="s">
        <v>2761</v>
      </c>
      <c r="J152" s="169" t="s">
        <v>2761</v>
      </c>
      <c r="K152" s="169" t="s">
        <v>900</v>
      </c>
      <c r="L152" s="169" t="s">
        <v>900</v>
      </c>
      <c r="M152" s="169" t="s">
        <v>900</v>
      </c>
      <c r="N152" s="169" t="s">
        <v>900</v>
      </c>
      <c r="P152"/>
      <c r="AR152" s="133"/>
    </row>
    <row r="153" spans="1:44" x14ac:dyDescent="0.25">
      <c r="A153" s="169" t="s">
        <v>329</v>
      </c>
      <c r="B153" s="169" t="s">
        <v>900</v>
      </c>
      <c r="C153" s="169" t="s">
        <v>2182</v>
      </c>
      <c r="D153" s="169" t="s">
        <v>2633</v>
      </c>
      <c r="E153" s="169" t="s">
        <v>2501</v>
      </c>
      <c r="F153" s="169" t="s">
        <v>3423</v>
      </c>
      <c r="G153" s="169" t="s">
        <v>1809</v>
      </c>
      <c r="H153" s="169" t="s">
        <v>2634</v>
      </c>
      <c r="I153" s="169" t="s">
        <v>900</v>
      </c>
      <c r="J153" s="169" t="s">
        <v>3019</v>
      </c>
      <c r="K153" s="169" t="s">
        <v>3424</v>
      </c>
      <c r="L153" s="169" t="s">
        <v>1174</v>
      </c>
      <c r="M153" s="169" t="s">
        <v>1319</v>
      </c>
      <c r="N153" s="169" t="s">
        <v>3021</v>
      </c>
      <c r="P153"/>
      <c r="AR153" s="133"/>
    </row>
    <row r="154" spans="1:44" x14ac:dyDescent="0.25">
      <c r="A154" s="169" t="s">
        <v>325</v>
      </c>
      <c r="B154" s="169" t="s">
        <v>900</v>
      </c>
      <c r="C154" s="169" t="s">
        <v>1892</v>
      </c>
      <c r="D154" s="169" t="s">
        <v>1181</v>
      </c>
      <c r="E154" s="169" t="s">
        <v>1207</v>
      </c>
      <c r="F154" s="169" t="s">
        <v>1207</v>
      </c>
      <c r="G154" s="169" t="s">
        <v>1893</v>
      </c>
      <c r="H154" s="169" t="s">
        <v>1207</v>
      </c>
      <c r="I154" s="169" t="s">
        <v>900</v>
      </c>
      <c r="J154" s="169" t="s">
        <v>900</v>
      </c>
      <c r="K154" s="169" t="s">
        <v>900</v>
      </c>
      <c r="L154" s="169" t="s">
        <v>900</v>
      </c>
      <c r="M154" s="169" t="s">
        <v>900</v>
      </c>
      <c r="N154" s="169" t="s">
        <v>900</v>
      </c>
      <c r="P154"/>
      <c r="AR154" s="133"/>
    </row>
    <row r="155" spans="1:44" x14ac:dyDescent="0.25">
      <c r="A155" s="169" t="s">
        <v>322</v>
      </c>
      <c r="B155" s="169" t="s">
        <v>900</v>
      </c>
      <c r="C155" s="169" t="s">
        <v>1966</v>
      </c>
      <c r="D155" s="169" t="s">
        <v>2181</v>
      </c>
      <c r="E155" s="169" t="s">
        <v>1231</v>
      </c>
      <c r="F155" s="169" t="s">
        <v>3022</v>
      </c>
      <c r="G155" s="169" t="s">
        <v>1231</v>
      </c>
      <c r="H155" s="169" t="s">
        <v>2183</v>
      </c>
      <c r="I155" s="169" t="s">
        <v>900</v>
      </c>
      <c r="J155" s="169" t="s">
        <v>1250</v>
      </c>
      <c r="K155" s="169" t="s">
        <v>900</v>
      </c>
      <c r="L155" s="169" t="s">
        <v>900</v>
      </c>
      <c r="M155" s="169" t="s">
        <v>900</v>
      </c>
      <c r="N155" s="169" t="s">
        <v>900</v>
      </c>
      <c r="P155"/>
      <c r="AR155" s="133"/>
    </row>
    <row r="156" spans="1:44" x14ac:dyDescent="0.25">
      <c r="A156" s="169" t="s">
        <v>321</v>
      </c>
      <c r="B156" s="169" t="s">
        <v>900</v>
      </c>
      <c r="C156" s="169" t="s">
        <v>2045</v>
      </c>
      <c r="D156" s="169" t="s">
        <v>2493</v>
      </c>
      <c r="E156" s="169" t="s">
        <v>2198</v>
      </c>
      <c r="F156" s="169" t="s">
        <v>2828</v>
      </c>
      <c r="G156" s="169" t="s">
        <v>2046</v>
      </c>
      <c r="H156" s="169" t="s">
        <v>1213</v>
      </c>
      <c r="I156" s="169" t="s">
        <v>2708</v>
      </c>
      <c r="J156" s="169" t="s">
        <v>2829</v>
      </c>
      <c r="K156" s="169" t="s">
        <v>2822</v>
      </c>
      <c r="L156" s="169" t="s">
        <v>2112</v>
      </c>
      <c r="M156" s="169" t="s">
        <v>1121</v>
      </c>
      <c r="N156" s="169" t="s">
        <v>2831</v>
      </c>
      <c r="O156" s="133">
        <v>9</v>
      </c>
      <c r="P156"/>
      <c r="AR156" s="133"/>
    </row>
    <row r="157" spans="1:44" x14ac:dyDescent="0.25">
      <c r="A157" s="169" t="s">
        <v>840</v>
      </c>
      <c r="B157" s="169" t="s">
        <v>900</v>
      </c>
      <c r="C157" s="169" t="s">
        <v>1223</v>
      </c>
      <c r="D157" s="169" t="s">
        <v>1151</v>
      </c>
      <c r="E157" s="169" t="s">
        <v>900</v>
      </c>
      <c r="F157" s="169" t="s">
        <v>900</v>
      </c>
      <c r="G157" s="169" t="s">
        <v>1750</v>
      </c>
      <c r="H157" s="169" t="s">
        <v>900</v>
      </c>
      <c r="I157" s="169" t="s">
        <v>900</v>
      </c>
      <c r="J157" s="169" t="s">
        <v>900</v>
      </c>
      <c r="K157" s="169" t="s">
        <v>900</v>
      </c>
      <c r="L157" s="169" t="s">
        <v>900</v>
      </c>
      <c r="M157" s="169" t="s">
        <v>900</v>
      </c>
      <c r="N157" s="169" t="s">
        <v>900</v>
      </c>
      <c r="P157"/>
      <c r="AR157" s="133"/>
    </row>
    <row r="158" spans="1:44" x14ac:dyDescent="0.25">
      <c r="A158" s="169" t="s">
        <v>317</v>
      </c>
      <c r="B158" s="169" t="s">
        <v>900</v>
      </c>
      <c r="C158" s="169" t="s">
        <v>1286</v>
      </c>
      <c r="D158" s="169" t="s">
        <v>2242</v>
      </c>
      <c r="E158" s="169" t="s">
        <v>3122</v>
      </c>
      <c r="F158" s="169" t="s">
        <v>3122</v>
      </c>
      <c r="G158" s="169" t="s">
        <v>1122</v>
      </c>
      <c r="H158" s="169" t="s">
        <v>1295</v>
      </c>
      <c r="I158" s="169" t="s">
        <v>1403</v>
      </c>
      <c r="J158" s="169" t="s">
        <v>1403</v>
      </c>
      <c r="K158" s="169" t="s">
        <v>900</v>
      </c>
      <c r="L158" s="169" t="s">
        <v>900</v>
      </c>
      <c r="M158" s="169" t="s">
        <v>900</v>
      </c>
      <c r="N158" s="169" t="s">
        <v>900</v>
      </c>
      <c r="P158"/>
      <c r="AR158" s="133"/>
    </row>
    <row r="159" spans="1:44" x14ac:dyDescent="0.25">
      <c r="A159" s="169" t="s">
        <v>841</v>
      </c>
      <c r="B159" s="169" t="s">
        <v>900</v>
      </c>
      <c r="C159" s="169" t="s">
        <v>900</v>
      </c>
      <c r="D159" s="169" t="s">
        <v>2243</v>
      </c>
      <c r="E159" s="169" t="s">
        <v>2244</v>
      </c>
      <c r="F159" s="169" t="s">
        <v>2244</v>
      </c>
      <c r="G159" s="169" t="s">
        <v>900</v>
      </c>
      <c r="H159" s="169" t="s">
        <v>2244</v>
      </c>
      <c r="I159" s="169" t="s">
        <v>900</v>
      </c>
      <c r="J159" s="169" t="s">
        <v>900</v>
      </c>
      <c r="K159" s="169" t="s">
        <v>900</v>
      </c>
      <c r="L159" s="169" t="s">
        <v>900</v>
      </c>
      <c r="M159" s="169" t="s">
        <v>900</v>
      </c>
      <c r="N159" s="169" t="s">
        <v>900</v>
      </c>
      <c r="P159"/>
      <c r="AR159" s="133"/>
    </row>
    <row r="160" spans="1:44" x14ac:dyDescent="0.25">
      <c r="A160" s="169" t="s">
        <v>314</v>
      </c>
      <c r="B160" s="169" t="s">
        <v>900</v>
      </c>
      <c r="C160" s="169" t="s">
        <v>1150</v>
      </c>
      <c r="D160" s="169" t="s">
        <v>2059</v>
      </c>
      <c r="E160" s="169" t="s">
        <v>2574</v>
      </c>
      <c r="F160" s="169" t="s">
        <v>2574</v>
      </c>
      <c r="G160" s="169" t="s">
        <v>2124</v>
      </c>
      <c r="H160" s="169" t="s">
        <v>1854</v>
      </c>
      <c r="I160" s="169" t="s">
        <v>2938</v>
      </c>
      <c r="J160" s="169" t="s">
        <v>2938</v>
      </c>
      <c r="K160" s="169" t="s">
        <v>3363</v>
      </c>
      <c r="L160" s="169" t="s">
        <v>1778</v>
      </c>
      <c r="M160" s="169" t="s">
        <v>1844</v>
      </c>
      <c r="N160" s="169" t="s">
        <v>1848</v>
      </c>
      <c r="P160"/>
      <c r="AR160" s="133"/>
    </row>
    <row r="161" spans="1:44" x14ac:dyDescent="0.25">
      <c r="A161" s="169" t="s">
        <v>842</v>
      </c>
      <c r="B161" s="169" t="s">
        <v>900</v>
      </c>
      <c r="C161" s="169" t="s">
        <v>900</v>
      </c>
      <c r="D161" s="169" t="s">
        <v>1237</v>
      </c>
      <c r="E161" s="169" t="s">
        <v>1213</v>
      </c>
      <c r="F161" s="169" t="s">
        <v>900</v>
      </c>
      <c r="G161" s="169" t="s">
        <v>900</v>
      </c>
      <c r="H161" s="169" t="s">
        <v>2495</v>
      </c>
      <c r="I161" s="169" t="s">
        <v>900</v>
      </c>
      <c r="J161" s="169" t="s">
        <v>900</v>
      </c>
      <c r="K161" s="169" t="s">
        <v>900</v>
      </c>
      <c r="L161" s="169" t="s">
        <v>900</v>
      </c>
      <c r="M161" s="169" t="s">
        <v>900</v>
      </c>
      <c r="N161" s="169" t="s">
        <v>900</v>
      </c>
      <c r="P161"/>
      <c r="AR161" s="133"/>
    </row>
    <row r="162" spans="1:44" x14ac:dyDescent="0.25">
      <c r="A162" s="169" t="s">
        <v>843</v>
      </c>
      <c r="B162" s="169" t="s">
        <v>900</v>
      </c>
      <c r="C162" s="169" t="s">
        <v>1123</v>
      </c>
      <c r="D162" s="169" t="s">
        <v>2051</v>
      </c>
      <c r="E162" s="169" t="s">
        <v>2961</v>
      </c>
      <c r="F162" s="169" t="s">
        <v>2961</v>
      </c>
      <c r="G162" s="169" t="s">
        <v>1282</v>
      </c>
      <c r="H162" s="169" t="s">
        <v>1202</v>
      </c>
      <c r="I162" s="169" t="s">
        <v>2593</v>
      </c>
      <c r="J162" s="169" t="s">
        <v>2593</v>
      </c>
      <c r="K162" s="169" t="s">
        <v>900</v>
      </c>
      <c r="L162" s="169" t="s">
        <v>900</v>
      </c>
      <c r="M162" s="169" t="s">
        <v>900</v>
      </c>
      <c r="N162" s="169" t="s">
        <v>900</v>
      </c>
      <c r="P162"/>
      <c r="AR162" s="133"/>
    </row>
    <row r="163" spans="1:44" x14ac:dyDescent="0.25">
      <c r="A163" s="169" t="s">
        <v>58</v>
      </c>
      <c r="B163" s="169" t="s">
        <v>900</v>
      </c>
      <c r="C163" s="169" t="s">
        <v>2160</v>
      </c>
      <c r="D163" s="169" t="s">
        <v>1388</v>
      </c>
      <c r="E163" s="169" t="s">
        <v>2561</v>
      </c>
      <c r="F163" s="169" t="s">
        <v>2561</v>
      </c>
      <c r="G163" s="169" t="s">
        <v>2161</v>
      </c>
      <c r="H163" s="169" t="s">
        <v>1959</v>
      </c>
      <c r="I163" s="169" t="s">
        <v>2619</v>
      </c>
      <c r="J163" s="169" t="s">
        <v>1217</v>
      </c>
      <c r="K163" s="169" t="s">
        <v>3396</v>
      </c>
      <c r="L163" s="169" t="s">
        <v>1312</v>
      </c>
      <c r="M163" s="169" t="s">
        <v>1088</v>
      </c>
      <c r="N163" s="169" t="s">
        <v>3397</v>
      </c>
      <c r="P163"/>
      <c r="AR163" s="133"/>
    </row>
    <row r="164" spans="1:44" x14ac:dyDescent="0.25">
      <c r="A164" s="169" t="s">
        <v>307</v>
      </c>
      <c r="B164" s="169" t="s">
        <v>900</v>
      </c>
      <c r="C164" s="169" t="s">
        <v>1830</v>
      </c>
      <c r="D164" s="169" t="s">
        <v>2435</v>
      </c>
      <c r="E164" s="169" t="s">
        <v>2782</v>
      </c>
      <c r="F164" s="169" t="s">
        <v>3275</v>
      </c>
      <c r="G164" s="169" t="s">
        <v>2017</v>
      </c>
      <c r="H164" s="169" t="s">
        <v>2436</v>
      </c>
      <c r="I164" s="169" t="s">
        <v>2783</v>
      </c>
      <c r="J164" s="169" t="s">
        <v>2862</v>
      </c>
      <c r="K164" s="169" t="s">
        <v>3013</v>
      </c>
      <c r="L164" s="169" t="s">
        <v>1087</v>
      </c>
      <c r="M164" s="169" t="s">
        <v>3276</v>
      </c>
      <c r="N164" s="169" t="s">
        <v>3277</v>
      </c>
      <c r="O164" s="133">
        <v>130</v>
      </c>
      <c r="P164"/>
      <c r="AR164" s="133"/>
    </row>
    <row r="165" spans="1:44" x14ac:dyDescent="0.25">
      <c r="A165" s="169" t="s">
        <v>305</v>
      </c>
      <c r="B165" s="169" t="s">
        <v>900</v>
      </c>
      <c r="C165" s="169" t="s">
        <v>2139</v>
      </c>
      <c r="D165" s="169" t="s">
        <v>2594</v>
      </c>
      <c r="E165" s="169" t="s">
        <v>2962</v>
      </c>
      <c r="F165" s="169" t="s">
        <v>2963</v>
      </c>
      <c r="G165" s="169" t="s">
        <v>2140</v>
      </c>
      <c r="H165" s="169" t="s">
        <v>2595</v>
      </c>
      <c r="I165" s="169" t="s">
        <v>2964</v>
      </c>
      <c r="J165" s="169" t="s">
        <v>3378</v>
      </c>
      <c r="K165" s="169" t="s">
        <v>3379</v>
      </c>
      <c r="L165" s="169" t="s">
        <v>2494</v>
      </c>
      <c r="M165" s="169" t="s">
        <v>1093</v>
      </c>
      <c r="N165" s="169" t="s">
        <v>3380</v>
      </c>
      <c r="P165"/>
      <c r="AR165" s="133"/>
    </row>
    <row r="166" spans="1:44" x14ac:dyDescent="0.25">
      <c r="A166" s="169" t="s">
        <v>303</v>
      </c>
      <c r="B166" s="169" t="s">
        <v>900</v>
      </c>
      <c r="C166" s="169" t="s">
        <v>1894</v>
      </c>
      <c r="D166" s="169" t="s">
        <v>2246</v>
      </c>
      <c r="E166" s="169" t="s">
        <v>3123</v>
      </c>
      <c r="F166" s="169" t="s">
        <v>3123</v>
      </c>
      <c r="G166" s="169" t="s">
        <v>1977</v>
      </c>
      <c r="H166" s="169" t="s">
        <v>2247</v>
      </c>
      <c r="I166" s="169" t="s">
        <v>3124</v>
      </c>
      <c r="J166" s="169" t="s">
        <v>3125</v>
      </c>
      <c r="K166" s="169" t="s">
        <v>1272</v>
      </c>
      <c r="L166" s="169" t="s">
        <v>1108</v>
      </c>
      <c r="M166" s="169" t="s">
        <v>1396</v>
      </c>
      <c r="N166" s="169" t="s">
        <v>1865</v>
      </c>
      <c r="P166"/>
      <c r="AR166" s="133"/>
    </row>
    <row r="167" spans="1:44" x14ac:dyDescent="0.25">
      <c r="A167" s="169" t="s">
        <v>302</v>
      </c>
      <c r="B167" s="169" t="s">
        <v>900</v>
      </c>
      <c r="C167" s="169" t="s">
        <v>2022</v>
      </c>
      <c r="D167" s="169" t="s">
        <v>2456</v>
      </c>
      <c r="E167" s="169" t="s">
        <v>2457</v>
      </c>
      <c r="F167" s="169" t="s">
        <v>2799</v>
      </c>
      <c r="G167" s="169" t="s">
        <v>1375</v>
      </c>
      <c r="H167" s="169" t="s">
        <v>2458</v>
      </c>
      <c r="I167" s="169" t="s">
        <v>2459</v>
      </c>
      <c r="J167" s="169" t="s">
        <v>900</v>
      </c>
      <c r="K167" s="169" t="s">
        <v>900</v>
      </c>
      <c r="L167" s="169" t="s">
        <v>900</v>
      </c>
      <c r="M167" s="169" t="s">
        <v>900</v>
      </c>
      <c r="N167" s="169" t="s">
        <v>900</v>
      </c>
      <c r="P167"/>
      <c r="AR167" s="133"/>
    </row>
    <row r="168" spans="1:44" x14ac:dyDescent="0.25">
      <c r="A168" s="169" t="s">
        <v>2800</v>
      </c>
      <c r="B168" s="169" t="s">
        <v>900</v>
      </c>
      <c r="C168" s="169" t="s">
        <v>900</v>
      </c>
      <c r="D168" s="169" t="s">
        <v>900</v>
      </c>
      <c r="E168" s="169" t="s">
        <v>900</v>
      </c>
      <c r="F168" s="169" t="s">
        <v>2801</v>
      </c>
      <c r="G168" s="169" t="s">
        <v>900</v>
      </c>
      <c r="H168" s="169" t="s">
        <v>900</v>
      </c>
      <c r="I168" s="169" t="s">
        <v>900</v>
      </c>
      <c r="J168" s="169" t="s">
        <v>900</v>
      </c>
      <c r="K168" s="169" t="s">
        <v>1272</v>
      </c>
      <c r="L168" s="169" t="s">
        <v>1102</v>
      </c>
      <c r="M168" s="169" t="s">
        <v>2112</v>
      </c>
      <c r="N168" s="169" t="s">
        <v>2802</v>
      </c>
      <c r="P168"/>
      <c r="AR168" s="133"/>
    </row>
    <row r="169" spans="1:44" x14ac:dyDescent="0.25">
      <c r="A169" s="169" t="s">
        <v>301</v>
      </c>
      <c r="B169" s="169" t="s">
        <v>900</v>
      </c>
      <c r="C169" s="169" t="s">
        <v>1938</v>
      </c>
      <c r="D169" s="169" t="s">
        <v>2498</v>
      </c>
      <c r="E169" s="169" t="s">
        <v>2844</v>
      </c>
      <c r="F169" s="169" t="s">
        <v>2845</v>
      </c>
      <c r="G169" s="169" t="s">
        <v>1939</v>
      </c>
      <c r="H169" s="169" t="s">
        <v>2499</v>
      </c>
      <c r="I169" s="169" t="s">
        <v>2500</v>
      </c>
      <c r="J169" s="169" t="s">
        <v>2846</v>
      </c>
      <c r="K169" s="169" t="s">
        <v>2610</v>
      </c>
      <c r="L169" s="169" t="s">
        <v>1095</v>
      </c>
      <c r="M169" s="169" t="s">
        <v>1106</v>
      </c>
      <c r="N169" s="169" t="s">
        <v>1164</v>
      </c>
      <c r="P169"/>
      <c r="AR169" s="133"/>
    </row>
    <row r="170" spans="1:44" x14ac:dyDescent="0.25">
      <c r="A170" s="169" t="s">
        <v>300</v>
      </c>
      <c r="B170" s="169" t="s">
        <v>900</v>
      </c>
      <c r="C170" s="169" t="s">
        <v>1130</v>
      </c>
      <c r="D170" s="169" t="s">
        <v>2502</v>
      </c>
      <c r="E170" s="169" t="s">
        <v>2503</v>
      </c>
      <c r="F170" s="169" t="s">
        <v>1980</v>
      </c>
      <c r="G170" s="169" t="s">
        <v>1780</v>
      </c>
      <c r="H170" s="169" t="s">
        <v>2482</v>
      </c>
      <c r="I170" s="169" t="s">
        <v>1277</v>
      </c>
      <c r="J170" s="169" t="s">
        <v>2847</v>
      </c>
      <c r="K170" s="169" t="s">
        <v>3314</v>
      </c>
      <c r="L170" s="169" t="s">
        <v>1090</v>
      </c>
      <c r="M170" s="169" t="s">
        <v>1303</v>
      </c>
      <c r="N170" s="169" t="s">
        <v>2848</v>
      </c>
      <c r="P170"/>
      <c r="AR170" s="133"/>
    </row>
    <row r="171" spans="1:44" x14ac:dyDescent="0.25">
      <c r="A171" s="169" t="s">
        <v>844</v>
      </c>
      <c r="B171" s="169" t="s">
        <v>900</v>
      </c>
      <c r="C171" s="169" t="s">
        <v>1386</v>
      </c>
      <c r="D171" s="169" t="s">
        <v>2690</v>
      </c>
      <c r="E171" s="169" t="s">
        <v>3091</v>
      </c>
      <c r="F171" s="169" t="s">
        <v>3092</v>
      </c>
      <c r="G171" s="169" t="s">
        <v>2228</v>
      </c>
      <c r="H171" s="169" t="s">
        <v>2691</v>
      </c>
      <c r="I171" s="169" t="s">
        <v>3093</v>
      </c>
      <c r="J171" s="169" t="s">
        <v>3094</v>
      </c>
      <c r="K171" s="169" t="s">
        <v>2589</v>
      </c>
      <c r="L171" s="169" t="s">
        <v>1134</v>
      </c>
      <c r="M171" s="169" t="s">
        <v>1090</v>
      </c>
      <c r="N171" s="169" t="s">
        <v>3095</v>
      </c>
      <c r="P171"/>
      <c r="AR171" s="133"/>
    </row>
    <row r="172" spans="1:44" x14ac:dyDescent="0.25">
      <c r="A172" s="169" t="s">
        <v>291</v>
      </c>
      <c r="B172" s="169" t="s">
        <v>900</v>
      </c>
      <c r="C172" s="169" t="s">
        <v>1969</v>
      </c>
      <c r="D172" s="169" t="s">
        <v>2064</v>
      </c>
      <c r="E172" s="169" t="s">
        <v>2860</v>
      </c>
      <c r="F172" s="169" t="s">
        <v>1244</v>
      </c>
      <c r="G172" s="169" t="s">
        <v>1231</v>
      </c>
      <c r="H172" s="169" t="s">
        <v>1160</v>
      </c>
      <c r="I172" s="169" t="s">
        <v>2514</v>
      </c>
      <c r="J172" s="169" t="s">
        <v>3322</v>
      </c>
      <c r="K172" s="169" t="s">
        <v>3323</v>
      </c>
      <c r="L172" s="169" t="s">
        <v>1109</v>
      </c>
      <c r="M172" s="169" t="s">
        <v>1105</v>
      </c>
      <c r="N172" s="169" t="s">
        <v>1997</v>
      </c>
      <c r="P172"/>
      <c r="AR172" s="133"/>
    </row>
    <row r="173" spans="1:44" x14ac:dyDescent="0.25">
      <c r="A173" s="169" t="s">
        <v>1077</v>
      </c>
      <c r="B173" s="169" t="s">
        <v>900</v>
      </c>
      <c r="C173" s="169" t="s">
        <v>900</v>
      </c>
      <c r="D173" s="169" t="s">
        <v>900</v>
      </c>
      <c r="E173" s="169" t="s">
        <v>900</v>
      </c>
      <c r="F173" s="169" t="s">
        <v>900</v>
      </c>
      <c r="G173" s="169" t="s">
        <v>900</v>
      </c>
      <c r="H173" s="169" t="s">
        <v>900</v>
      </c>
      <c r="I173" s="169" t="s">
        <v>900</v>
      </c>
      <c r="J173" s="169" t="s">
        <v>900</v>
      </c>
      <c r="K173" s="169" t="s">
        <v>6</v>
      </c>
      <c r="L173" s="169" t="s">
        <v>6</v>
      </c>
      <c r="M173" s="169" t="s">
        <v>6</v>
      </c>
      <c r="N173" s="169" t="s">
        <v>6</v>
      </c>
      <c r="P173"/>
      <c r="AR173" s="133"/>
    </row>
    <row r="174" spans="1:44" x14ac:dyDescent="0.25">
      <c r="A174" s="169" t="s">
        <v>1086</v>
      </c>
      <c r="B174" s="169" t="s">
        <v>900</v>
      </c>
      <c r="C174" s="169" t="s">
        <v>900</v>
      </c>
      <c r="D174" s="169" t="s">
        <v>900</v>
      </c>
      <c r="E174" s="169" t="s">
        <v>900</v>
      </c>
      <c r="F174" s="169" t="s">
        <v>900</v>
      </c>
      <c r="G174" s="169" t="s">
        <v>900</v>
      </c>
      <c r="H174" s="169" t="s">
        <v>900</v>
      </c>
      <c r="I174" s="169" t="s">
        <v>900</v>
      </c>
      <c r="J174" s="169" t="s">
        <v>900</v>
      </c>
      <c r="K174" s="169" t="s">
        <v>6</v>
      </c>
      <c r="L174" s="169" t="s">
        <v>6</v>
      </c>
      <c r="M174" s="169" t="s">
        <v>6</v>
      </c>
      <c r="N174" s="169" t="s">
        <v>6</v>
      </c>
      <c r="P174"/>
      <c r="AR174" s="133"/>
    </row>
    <row r="175" spans="1:44" x14ac:dyDescent="0.25">
      <c r="A175" s="169" t="s">
        <v>1094</v>
      </c>
      <c r="B175" s="169" t="s">
        <v>900</v>
      </c>
      <c r="C175" s="169" t="s">
        <v>900</v>
      </c>
      <c r="D175" s="169" t="s">
        <v>900</v>
      </c>
      <c r="E175" s="169" t="s">
        <v>900</v>
      </c>
      <c r="F175" s="169" t="s">
        <v>900</v>
      </c>
      <c r="G175" s="169" t="s">
        <v>900</v>
      </c>
      <c r="H175" s="169" t="s">
        <v>900</v>
      </c>
      <c r="I175" s="169" t="s">
        <v>900</v>
      </c>
      <c r="J175" s="169" t="s">
        <v>900</v>
      </c>
      <c r="K175" s="169" t="s">
        <v>6</v>
      </c>
      <c r="L175" s="169" t="s">
        <v>6</v>
      </c>
      <c r="M175" s="169" t="s">
        <v>6</v>
      </c>
      <c r="N175" s="169" t="s">
        <v>6</v>
      </c>
      <c r="P175"/>
      <c r="AR175" s="133"/>
    </row>
    <row r="176" spans="1:44" x14ac:dyDescent="0.25">
      <c r="A176" s="169" t="s">
        <v>1110</v>
      </c>
      <c r="B176" s="169" t="s">
        <v>900</v>
      </c>
      <c r="C176" s="169" t="s">
        <v>900</v>
      </c>
      <c r="D176" s="169" t="s">
        <v>900</v>
      </c>
      <c r="E176" s="169" t="s">
        <v>900</v>
      </c>
      <c r="F176" s="169" t="s">
        <v>900</v>
      </c>
      <c r="G176" s="169" t="s">
        <v>900</v>
      </c>
      <c r="H176" s="169" t="s">
        <v>900</v>
      </c>
      <c r="I176" s="169" t="s">
        <v>900</v>
      </c>
      <c r="J176" s="169" t="s">
        <v>900</v>
      </c>
      <c r="K176" s="169" t="s">
        <v>6</v>
      </c>
      <c r="L176" s="169" t="s">
        <v>6</v>
      </c>
      <c r="M176" s="169" t="s">
        <v>6</v>
      </c>
      <c r="N176" s="169" t="s">
        <v>6</v>
      </c>
      <c r="P176"/>
      <c r="AR176" s="133"/>
    </row>
    <row r="177" spans="1:44" x14ac:dyDescent="0.25">
      <c r="A177" s="169" t="s">
        <v>1127</v>
      </c>
      <c r="B177" s="169" t="s">
        <v>900</v>
      </c>
      <c r="C177" s="169" t="s">
        <v>900</v>
      </c>
      <c r="D177" s="169" t="s">
        <v>900</v>
      </c>
      <c r="E177" s="169" t="s">
        <v>900</v>
      </c>
      <c r="F177" s="169" t="s">
        <v>900</v>
      </c>
      <c r="G177" s="169" t="s">
        <v>900</v>
      </c>
      <c r="H177" s="169" t="s">
        <v>900</v>
      </c>
      <c r="I177" s="169" t="s">
        <v>900</v>
      </c>
      <c r="J177" s="169" t="s">
        <v>900</v>
      </c>
      <c r="K177" s="169" t="s">
        <v>6</v>
      </c>
      <c r="L177" s="169" t="s">
        <v>6</v>
      </c>
      <c r="M177" s="169" t="s">
        <v>6</v>
      </c>
      <c r="N177" s="169" t="s">
        <v>6</v>
      </c>
      <c r="P177"/>
      <c r="AR177" s="133"/>
    </row>
    <row r="178" spans="1:44" x14ac:dyDescent="0.25">
      <c r="A178" s="169" t="s">
        <v>1138</v>
      </c>
      <c r="B178" s="169" t="s">
        <v>900</v>
      </c>
      <c r="C178" s="169" t="s">
        <v>900</v>
      </c>
      <c r="D178" s="169" t="s">
        <v>900</v>
      </c>
      <c r="E178" s="169" t="s">
        <v>900</v>
      </c>
      <c r="F178" s="169" t="s">
        <v>900</v>
      </c>
      <c r="G178" s="169" t="s">
        <v>900</v>
      </c>
      <c r="H178" s="169" t="s">
        <v>900</v>
      </c>
      <c r="I178" s="169" t="s">
        <v>900</v>
      </c>
      <c r="J178" s="169" t="s">
        <v>900</v>
      </c>
      <c r="K178" s="169" t="s">
        <v>6</v>
      </c>
      <c r="L178" s="169" t="s">
        <v>6</v>
      </c>
      <c r="M178" s="169" t="s">
        <v>6</v>
      </c>
      <c r="N178" s="169" t="s">
        <v>6</v>
      </c>
      <c r="P178"/>
      <c r="AR178" s="133"/>
    </row>
    <row r="179" spans="1:44" x14ac:dyDescent="0.25">
      <c r="A179" s="169" t="s">
        <v>1166</v>
      </c>
      <c r="B179" s="169" t="s">
        <v>900</v>
      </c>
      <c r="C179" s="169" t="s">
        <v>900</v>
      </c>
      <c r="D179" s="169" t="s">
        <v>900</v>
      </c>
      <c r="E179" s="169" t="s">
        <v>900</v>
      </c>
      <c r="F179" s="169" t="s">
        <v>900</v>
      </c>
      <c r="G179" s="169" t="s">
        <v>900</v>
      </c>
      <c r="H179" s="169" t="s">
        <v>900</v>
      </c>
      <c r="I179" s="169" t="s">
        <v>900</v>
      </c>
      <c r="J179" s="169" t="s">
        <v>900</v>
      </c>
      <c r="K179" s="169" t="s">
        <v>6</v>
      </c>
      <c r="L179" s="169" t="s">
        <v>6</v>
      </c>
      <c r="M179" s="169" t="s">
        <v>6</v>
      </c>
      <c r="N179" s="169" t="s">
        <v>6</v>
      </c>
      <c r="P179"/>
      <c r="AR179" s="133"/>
    </row>
    <row r="180" spans="1:44" x14ac:dyDescent="0.25">
      <c r="A180" s="169" t="s">
        <v>1180</v>
      </c>
      <c r="B180" s="169" t="s">
        <v>900</v>
      </c>
      <c r="C180" s="169" t="s">
        <v>900</v>
      </c>
      <c r="D180" s="169" t="s">
        <v>900</v>
      </c>
      <c r="E180" s="169" t="s">
        <v>900</v>
      </c>
      <c r="F180" s="169" t="s">
        <v>900</v>
      </c>
      <c r="G180" s="169" t="s">
        <v>900</v>
      </c>
      <c r="H180" s="169" t="s">
        <v>900</v>
      </c>
      <c r="I180" s="169" t="s">
        <v>900</v>
      </c>
      <c r="J180" s="169" t="s">
        <v>900</v>
      </c>
      <c r="K180" s="169" t="s">
        <v>6</v>
      </c>
      <c r="L180" s="169" t="s">
        <v>6</v>
      </c>
      <c r="M180" s="169" t="s">
        <v>6</v>
      </c>
      <c r="N180" s="169" t="s">
        <v>6</v>
      </c>
      <c r="P180"/>
      <c r="AR180" s="133"/>
    </row>
    <row r="181" spans="1:44" x14ac:dyDescent="0.25">
      <c r="A181" s="169" t="s">
        <v>1185</v>
      </c>
      <c r="B181" s="169" t="s">
        <v>900</v>
      </c>
      <c r="C181" s="169" t="s">
        <v>900</v>
      </c>
      <c r="D181" s="169" t="s">
        <v>900</v>
      </c>
      <c r="E181" s="169" t="s">
        <v>900</v>
      </c>
      <c r="F181" s="169" t="s">
        <v>900</v>
      </c>
      <c r="G181" s="169" t="s">
        <v>900</v>
      </c>
      <c r="H181" s="169" t="s">
        <v>900</v>
      </c>
      <c r="I181" s="169" t="s">
        <v>900</v>
      </c>
      <c r="J181" s="169" t="s">
        <v>900</v>
      </c>
      <c r="K181" s="169" t="s">
        <v>6</v>
      </c>
      <c r="L181" s="169" t="s">
        <v>6</v>
      </c>
      <c r="M181" s="169" t="s">
        <v>6</v>
      </c>
      <c r="N181" s="169" t="s">
        <v>6</v>
      </c>
      <c r="P181"/>
      <c r="AR181" s="133"/>
    </row>
    <row r="182" spans="1:44" x14ac:dyDescent="0.25">
      <c r="A182" s="169" t="s">
        <v>1187</v>
      </c>
      <c r="B182" s="169" t="s">
        <v>900</v>
      </c>
      <c r="C182" s="169" t="s">
        <v>900</v>
      </c>
      <c r="D182" s="169" t="s">
        <v>900</v>
      </c>
      <c r="E182" s="169" t="s">
        <v>900</v>
      </c>
      <c r="F182" s="169" t="s">
        <v>900</v>
      </c>
      <c r="G182" s="169" t="s">
        <v>900</v>
      </c>
      <c r="H182" s="169" t="s">
        <v>900</v>
      </c>
      <c r="I182" s="169" t="s">
        <v>900</v>
      </c>
      <c r="J182" s="169" t="s">
        <v>900</v>
      </c>
      <c r="K182" s="169" t="s">
        <v>6</v>
      </c>
      <c r="L182" s="169" t="s">
        <v>6</v>
      </c>
      <c r="M182" s="169" t="s">
        <v>6</v>
      </c>
      <c r="N182" s="169" t="s">
        <v>6</v>
      </c>
      <c r="P182"/>
      <c r="AR182" s="133"/>
    </row>
    <row r="183" spans="1:44" x14ac:dyDescent="0.25">
      <c r="A183" s="169" t="s">
        <v>1200</v>
      </c>
      <c r="B183" s="169" t="s">
        <v>900</v>
      </c>
      <c r="C183" s="169" t="s">
        <v>900</v>
      </c>
      <c r="D183" s="169" t="s">
        <v>900</v>
      </c>
      <c r="E183" s="169" t="s">
        <v>900</v>
      </c>
      <c r="F183" s="169" t="s">
        <v>900</v>
      </c>
      <c r="G183" s="169" t="s">
        <v>900</v>
      </c>
      <c r="H183" s="169" t="s">
        <v>900</v>
      </c>
      <c r="I183" s="169" t="s">
        <v>900</v>
      </c>
      <c r="J183" s="169" t="s">
        <v>900</v>
      </c>
      <c r="K183" s="169" t="s">
        <v>6</v>
      </c>
      <c r="L183" s="169" t="s">
        <v>6</v>
      </c>
      <c r="M183" s="169" t="s">
        <v>6</v>
      </c>
      <c r="N183" s="169" t="s">
        <v>6</v>
      </c>
      <c r="P183"/>
      <c r="AR183" s="133"/>
    </row>
    <row r="184" spans="1:44" x14ac:dyDescent="0.25">
      <c r="A184" s="169" t="s">
        <v>1222</v>
      </c>
      <c r="B184" s="169" t="s">
        <v>900</v>
      </c>
      <c r="C184" s="169" t="s">
        <v>900</v>
      </c>
      <c r="D184" s="169" t="s">
        <v>900</v>
      </c>
      <c r="E184" s="169" t="s">
        <v>900</v>
      </c>
      <c r="F184" s="169" t="s">
        <v>900</v>
      </c>
      <c r="G184" s="169" t="s">
        <v>900</v>
      </c>
      <c r="H184" s="169" t="s">
        <v>900</v>
      </c>
      <c r="I184" s="169" t="s">
        <v>900</v>
      </c>
      <c r="J184" s="169" t="s">
        <v>900</v>
      </c>
      <c r="K184" s="169" t="s">
        <v>6</v>
      </c>
      <c r="L184" s="169" t="s">
        <v>6</v>
      </c>
      <c r="M184" s="169" t="s">
        <v>6</v>
      </c>
      <c r="N184" s="169" t="s">
        <v>6</v>
      </c>
      <c r="P184"/>
      <c r="AR184" s="133"/>
    </row>
    <row r="185" spans="1:44" x14ac:dyDescent="0.25">
      <c r="A185" s="169" t="s">
        <v>1232</v>
      </c>
      <c r="B185" s="169" t="s">
        <v>900</v>
      </c>
      <c r="C185" s="169" t="s">
        <v>900</v>
      </c>
      <c r="D185" s="169" t="s">
        <v>900</v>
      </c>
      <c r="E185" s="169" t="s">
        <v>900</v>
      </c>
      <c r="F185" s="169" t="s">
        <v>900</v>
      </c>
      <c r="G185" s="169" t="s">
        <v>900</v>
      </c>
      <c r="H185" s="169" t="s">
        <v>900</v>
      </c>
      <c r="I185" s="169" t="s">
        <v>900</v>
      </c>
      <c r="J185" s="169" t="s">
        <v>900</v>
      </c>
      <c r="K185" s="169" t="s">
        <v>6</v>
      </c>
      <c r="L185" s="169" t="s">
        <v>6</v>
      </c>
      <c r="M185" s="169" t="s">
        <v>6</v>
      </c>
      <c r="N185" s="169" t="s">
        <v>6</v>
      </c>
      <c r="P185"/>
      <c r="AR185" s="133"/>
    </row>
    <row r="186" spans="1:44" x14ac:dyDescent="0.25">
      <c r="A186" s="169" t="s">
        <v>1234</v>
      </c>
      <c r="B186" s="169" t="s">
        <v>900</v>
      </c>
      <c r="C186" s="169" t="s">
        <v>900</v>
      </c>
      <c r="D186" s="169" t="s">
        <v>900</v>
      </c>
      <c r="E186" s="169" t="s">
        <v>900</v>
      </c>
      <c r="F186" s="169" t="s">
        <v>900</v>
      </c>
      <c r="G186" s="169" t="s">
        <v>900</v>
      </c>
      <c r="H186" s="169" t="s">
        <v>900</v>
      </c>
      <c r="I186" s="169" t="s">
        <v>900</v>
      </c>
      <c r="J186" s="169" t="s">
        <v>900</v>
      </c>
      <c r="K186" s="169" t="s">
        <v>6</v>
      </c>
      <c r="L186" s="169" t="s">
        <v>6</v>
      </c>
      <c r="M186" s="169" t="s">
        <v>6</v>
      </c>
      <c r="N186" s="169" t="s">
        <v>6</v>
      </c>
      <c r="P186"/>
      <c r="AR186" s="133"/>
    </row>
    <row r="187" spans="1:44" x14ac:dyDescent="0.25">
      <c r="A187" s="169" t="s">
        <v>1247</v>
      </c>
      <c r="B187" s="169" t="s">
        <v>900</v>
      </c>
      <c r="C187" s="169" t="s">
        <v>900</v>
      </c>
      <c r="D187" s="169" t="s">
        <v>900</v>
      </c>
      <c r="E187" s="169" t="s">
        <v>900</v>
      </c>
      <c r="F187" s="169" t="s">
        <v>900</v>
      </c>
      <c r="G187" s="169" t="s">
        <v>900</v>
      </c>
      <c r="H187" s="169" t="s">
        <v>900</v>
      </c>
      <c r="I187" s="169" t="s">
        <v>900</v>
      </c>
      <c r="J187" s="169" t="s">
        <v>900</v>
      </c>
      <c r="K187" s="169" t="s">
        <v>6</v>
      </c>
      <c r="L187" s="169" t="s">
        <v>6</v>
      </c>
      <c r="M187" s="169" t="s">
        <v>6</v>
      </c>
      <c r="N187" s="169" t="s">
        <v>6</v>
      </c>
      <c r="P187"/>
      <c r="AR187" s="133"/>
    </row>
    <row r="188" spans="1:44" x14ac:dyDescent="0.25">
      <c r="A188" s="169" t="s">
        <v>1249</v>
      </c>
      <c r="B188" s="169" t="s">
        <v>900</v>
      </c>
      <c r="C188" s="169" t="s">
        <v>900</v>
      </c>
      <c r="D188" s="169" t="s">
        <v>900</v>
      </c>
      <c r="E188" s="169" t="s">
        <v>900</v>
      </c>
      <c r="F188" s="169" t="s">
        <v>900</v>
      </c>
      <c r="G188" s="169" t="s">
        <v>900</v>
      </c>
      <c r="H188" s="169" t="s">
        <v>900</v>
      </c>
      <c r="I188" s="169" t="s">
        <v>900</v>
      </c>
      <c r="J188" s="169" t="s">
        <v>900</v>
      </c>
      <c r="K188" s="169" t="s">
        <v>6</v>
      </c>
      <c r="L188" s="169" t="s">
        <v>6</v>
      </c>
      <c r="M188" s="169" t="s">
        <v>6</v>
      </c>
      <c r="N188" s="169" t="s">
        <v>6</v>
      </c>
      <c r="P188"/>
      <c r="AR188" s="133"/>
    </row>
    <row r="189" spans="1:44" x14ac:dyDescent="0.25">
      <c r="A189" s="169" t="s">
        <v>1253</v>
      </c>
      <c r="B189" s="169" t="s">
        <v>900</v>
      </c>
      <c r="C189" s="169" t="s">
        <v>900</v>
      </c>
      <c r="D189" s="169" t="s">
        <v>900</v>
      </c>
      <c r="E189" s="169" t="s">
        <v>900</v>
      </c>
      <c r="F189" s="169" t="s">
        <v>900</v>
      </c>
      <c r="G189" s="169" t="s">
        <v>900</v>
      </c>
      <c r="H189" s="169" t="s">
        <v>900</v>
      </c>
      <c r="I189" s="169" t="s">
        <v>900</v>
      </c>
      <c r="J189" s="169" t="s">
        <v>900</v>
      </c>
      <c r="K189" s="169" t="s">
        <v>6</v>
      </c>
      <c r="L189" s="169" t="s">
        <v>6</v>
      </c>
      <c r="M189" s="169" t="s">
        <v>6</v>
      </c>
      <c r="N189" s="169" t="s">
        <v>6</v>
      </c>
      <c r="P189"/>
      <c r="AR189" s="133"/>
    </row>
    <row r="190" spans="1:44" x14ac:dyDescent="0.25">
      <c r="A190" s="169" t="s">
        <v>1255</v>
      </c>
      <c r="B190" s="169" t="s">
        <v>900</v>
      </c>
      <c r="C190" s="169" t="s">
        <v>900</v>
      </c>
      <c r="D190" s="169" t="s">
        <v>900</v>
      </c>
      <c r="E190" s="169" t="s">
        <v>900</v>
      </c>
      <c r="F190" s="169" t="s">
        <v>900</v>
      </c>
      <c r="G190" s="169" t="s">
        <v>900</v>
      </c>
      <c r="H190" s="169" t="s">
        <v>900</v>
      </c>
      <c r="I190" s="169" t="s">
        <v>900</v>
      </c>
      <c r="J190" s="169" t="s">
        <v>900</v>
      </c>
      <c r="K190" s="169" t="s">
        <v>6</v>
      </c>
      <c r="L190" s="169" t="s">
        <v>6</v>
      </c>
      <c r="M190" s="169" t="s">
        <v>6</v>
      </c>
      <c r="N190" s="169" t="s">
        <v>6</v>
      </c>
      <c r="P190"/>
      <c r="AR190" s="133"/>
    </row>
    <row r="191" spans="1:44" x14ac:dyDescent="0.25">
      <c r="A191" s="169" t="s">
        <v>1256</v>
      </c>
      <c r="B191" s="169" t="s">
        <v>900</v>
      </c>
      <c r="C191" s="169" t="s">
        <v>900</v>
      </c>
      <c r="D191" s="169" t="s">
        <v>900</v>
      </c>
      <c r="E191" s="169" t="s">
        <v>900</v>
      </c>
      <c r="F191" s="169" t="s">
        <v>900</v>
      </c>
      <c r="G191" s="169" t="s">
        <v>900</v>
      </c>
      <c r="H191" s="169" t="s">
        <v>900</v>
      </c>
      <c r="I191" s="169" t="s">
        <v>900</v>
      </c>
      <c r="J191" s="169" t="s">
        <v>900</v>
      </c>
      <c r="K191" s="169" t="s">
        <v>6</v>
      </c>
      <c r="L191" s="169" t="s">
        <v>6</v>
      </c>
      <c r="M191" s="169" t="s">
        <v>6</v>
      </c>
      <c r="N191" s="169" t="s">
        <v>6</v>
      </c>
      <c r="P191"/>
      <c r="AR191" s="133"/>
    </row>
    <row r="192" spans="1:44" x14ac:dyDescent="0.25">
      <c r="A192" s="169" t="s">
        <v>1257</v>
      </c>
      <c r="B192" s="169" t="s">
        <v>900</v>
      </c>
      <c r="C192" s="169" t="s">
        <v>900</v>
      </c>
      <c r="D192" s="169" t="s">
        <v>900</v>
      </c>
      <c r="E192" s="169" t="s">
        <v>900</v>
      </c>
      <c r="F192" s="169" t="s">
        <v>900</v>
      </c>
      <c r="G192" s="169" t="s">
        <v>900</v>
      </c>
      <c r="H192" s="169" t="s">
        <v>900</v>
      </c>
      <c r="I192" s="169" t="s">
        <v>900</v>
      </c>
      <c r="J192" s="169" t="s">
        <v>900</v>
      </c>
      <c r="K192" s="169" t="s">
        <v>6</v>
      </c>
      <c r="L192" s="169" t="s">
        <v>6</v>
      </c>
      <c r="M192" s="169" t="s">
        <v>6</v>
      </c>
      <c r="N192" s="169" t="s">
        <v>6</v>
      </c>
      <c r="P192"/>
      <c r="AR192" s="133"/>
    </row>
    <row r="193" spans="1:44" x14ac:dyDescent="0.25">
      <c r="A193" s="169" t="s">
        <v>1260</v>
      </c>
      <c r="B193" s="169" t="s">
        <v>900</v>
      </c>
      <c r="C193" s="169" t="s">
        <v>900</v>
      </c>
      <c r="D193" s="169" t="s">
        <v>900</v>
      </c>
      <c r="E193" s="169" t="s">
        <v>900</v>
      </c>
      <c r="F193" s="169" t="s">
        <v>900</v>
      </c>
      <c r="G193" s="169" t="s">
        <v>900</v>
      </c>
      <c r="H193" s="169" t="s">
        <v>900</v>
      </c>
      <c r="I193" s="169" t="s">
        <v>900</v>
      </c>
      <c r="J193" s="169" t="s">
        <v>900</v>
      </c>
      <c r="K193" s="169" t="s">
        <v>6</v>
      </c>
      <c r="L193" s="169" t="s">
        <v>6</v>
      </c>
      <c r="M193" s="169" t="s">
        <v>6</v>
      </c>
      <c r="N193" s="169" t="s">
        <v>6</v>
      </c>
      <c r="P193"/>
      <c r="AR193" s="133"/>
    </row>
    <row r="194" spans="1:44" x14ac:dyDescent="0.25">
      <c r="A194" s="169" t="s">
        <v>1268</v>
      </c>
      <c r="B194" s="169" t="s">
        <v>900</v>
      </c>
      <c r="C194" s="169" t="s">
        <v>900</v>
      </c>
      <c r="D194" s="169" t="s">
        <v>900</v>
      </c>
      <c r="E194" s="169" t="s">
        <v>900</v>
      </c>
      <c r="F194" s="169" t="s">
        <v>900</v>
      </c>
      <c r="G194" s="169" t="s">
        <v>900</v>
      </c>
      <c r="H194" s="169" t="s">
        <v>900</v>
      </c>
      <c r="I194" s="169" t="s">
        <v>900</v>
      </c>
      <c r="J194" s="169" t="s">
        <v>900</v>
      </c>
      <c r="K194" s="169" t="s">
        <v>6</v>
      </c>
      <c r="L194" s="169" t="s">
        <v>6</v>
      </c>
      <c r="M194" s="169" t="s">
        <v>6</v>
      </c>
      <c r="N194" s="169" t="s">
        <v>6</v>
      </c>
      <c r="P194"/>
      <c r="AR194" s="133"/>
    </row>
    <row r="195" spans="1:44" x14ac:dyDescent="0.25">
      <c r="A195" s="169" t="s">
        <v>1273</v>
      </c>
      <c r="B195" s="169" t="s">
        <v>900</v>
      </c>
      <c r="C195" s="169" t="s">
        <v>900</v>
      </c>
      <c r="D195" s="169" t="s">
        <v>900</v>
      </c>
      <c r="E195" s="169" t="s">
        <v>900</v>
      </c>
      <c r="F195" s="169" t="s">
        <v>900</v>
      </c>
      <c r="G195" s="169" t="s">
        <v>900</v>
      </c>
      <c r="H195" s="169" t="s">
        <v>900</v>
      </c>
      <c r="I195" s="169" t="s">
        <v>900</v>
      </c>
      <c r="J195" s="169" t="s">
        <v>900</v>
      </c>
      <c r="K195" s="169" t="s">
        <v>6</v>
      </c>
      <c r="L195" s="169" t="s">
        <v>6</v>
      </c>
      <c r="M195" s="169" t="s">
        <v>6</v>
      </c>
      <c r="N195" s="169" t="s">
        <v>6</v>
      </c>
      <c r="P195"/>
      <c r="AR195" s="133"/>
    </row>
    <row r="196" spans="1:44" x14ac:dyDescent="0.25">
      <c r="A196" s="169" t="s">
        <v>1274</v>
      </c>
      <c r="B196" s="169" t="s">
        <v>900</v>
      </c>
      <c r="C196" s="169" t="s">
        <v>900</v>
      </c>
      <c r="D196" s="169" t="s">
        <v>900</v>
      </c>
      <c r="E196" s="169" t="s">
        <v>900</v>
      </c>
      <c r="F196" s="169" t="s">
        <v>900</v>
      </c>
      <c r="G196" s="169" t="s">
        <v>900</v>
      </c>
      <c r="H196" s="169" t="s">
        <v>900</v>
      </c>
      <c r="I196" s="169" t="s">
        <v>900</v>
      </c>
      <c r="J196" s="169" t="s">
        <v>900</v>
      </c>
      <c r="K196" s="169" t="s">
        <v>6</v>
      </c>
      <c r="L196" s="169" t="s">
        <v>6</v>
      </c>
      <c r="M196" s="169" t="s">
        <v>6</v>
      </c>
      <c r="N196" s="169" t="s">
        <v>6</v>
      </c>
      <c r="P196"/>
      <c r="AR196" s="133"/>
    </row>
    <row r="197" spans="1:44" x14ac:dyDescent="0.25">
      <c r="A197" s="169" t="s">
        <v>1293</v>
      </c>
      <c r="B197" s="169" t="s">
        <v>900</v>
      </c>
      <c r="C197" s="169" t="s">
        <v>900</v>
      </c>
      <c r="D197" s="169" t="s">
        <v>900</v>
      </c>
      <c r="E197" s="169" t="s">
        <v>900</v>
      </c>
      <c r="F197" s="169" t="s">
        <v>900</v>
      </c>
      <c r="G197" s="169" t="s">
        <v>900</v>
      </c>
      <c r="H197" s="169" t="s">
        <v>900</v>
      </c>
      <c r="I197" s="169" t="s">
        <v>900</v>
      </c>
      <c r="J197" s="169" t="s">
        <v>900</v>
      </c>
      <c r="K197" s="169" t="s">
        <v>6</v>
      </c>
      <c r="L197" s="169" t="s">
        <v>6</v>
      </c>
      <c r="M197" s="169" t="s">
        <v>6</v>
      </c>
      <c r="N197" s="169" t="s">
        <v>6</v>
      </c>
      <c r="P197"/>
      <c r="AR197" s="133"/>
    </row>
    <row r="198" spans="1:44" x14ac:dyDescent="0.25">
      <c r="A198" s="169" t="s">
        <v>1294</v>
      </c>
      <c r="B198" s="169" t="s">
        <v>900</v>
      </c>
      <c r="C198" s="169" t="s">
        <v>900</v>
      </c>
      <c r="D198" s="169" t="s">
        <v>900</v>
      </c>
      <c r="E198" s="169" t="s">
        <v>900</v>
      </c>
      <c r="F198" s="169" t="s">
        <v>900</v>
      </c>
      <c r="G198" s="169" t="s">
        <v>900</v>
      </c>
      <c r="H198" s="169" t="s">
        <v>900</v>
      </c>
      <c r="I198" s="169" t="s">
        <v>900</v>
      </c>
      <c r="J198" s="169" t="s">
        <v>900</v>
      </c>
      <c r="K198" s="169" t="s">
        <v>6</v>
      </c>
      <c r="L198" s="169" t="s">
        <v>6</v>
      </c>
      <c r="M198" s="169" t="s">
        <v>6</v>
      </c>
      <c r="N198" s="169" t="s">
        <v>6</v>
      </c>
      <c r="P198"/>
      <c r="AR198" s="133"/>
    </row>
    <row r="199" spans="1:44" x14ac:dyDescent="0.25">
      <c r="A199" s="169" t="s">
        <v>1296</v>
      </c>
      <c r="B199" s="169" t="s">
        <v>900</v>
      </c>
      <c r="C199" s="169" t="s">
        <v>900</v>
      </c>
      <c r="D199" s="169" t="s">
        <v>900</v>
      </c>
      <c r="E199" s="169" t="s">
        <v>900</v>
      </c>
      <c r="F199" s="169" t="s">
        <v>900</v>
      </c>
      <c r="G199" s="169" t="s">
        <v>900</v>
      </c>
      <c r="H199" s="169" t="s">
        <v>900</v>
      </c>
      <c r="I199" s="169" t="s">
        <v>900</v>
      </c>
      <c r="J199" s="169" t="s">
        <v>900</v>
      </c>
      <c r="K199" s="169" t="s">
        <v>6</v>
      </c>
      <c r="L199" s="169" t="s">
        <v>6</v>
      </c>
      <c r="M199" s="169" t="s">
        <v>6</v>
      </c>
      <c r="N199" s="169" t="s">
        <v>6</v>
      </c>
      <c r="P199"/>
      <c r="AR199" s="133"/>
    </row>
    <row r="200" spans="1:44" x14ac:dyDescent="0.25">
      <c r="A200" s="169" t="s">
        <v>288</v>
      </c>
      <c r="B200" s="169" t="s">
        <v>900</v>
      </c>
      <c r="C200" s="169" t="s">
        <v>2207</v>
      </c>
      <c r="D200" s="169" t="s">
        <v>2718</v>
      </c>
      <c r="E200" s="169" t="s">
        <v>3126</v>
      </c>
      <c r="F200" s="169" t="s">
        <v>3476</v>
      </c>
      <c r="G200" s="169" t="s">
        <v>2248</v>
      </c>
      <c r="H200" s="169" t="s">
        <v>2719</v>
      </c>
      <c r="I200" s="169" t="s">
        <v>3127</v>
      </c>
      <c r="J200" s="169" t="s">
        <v>3128</v>
      </c>
      <c r="K200" s="169" t="s">
        <v>900</v>
      </c>
      <c r="L200" s="169" t="s">
        <v>900</v>
      </c>
      <c r="M200" s="169" t="s">
        <v>900</v>
      </c>
      <c r="N200" s="169" t="s">
        <v>900</v>
      </c>
      <c r="P200"/>
      <c r="AR200" s="133"/>
    </row>
    <row r="201" spans="1:44" x14ac:dyDescent="0.25">
      <c r="A201" s="169" t="s">
        <v>287</v>
      </c>
      <c r="B201" s="169" t="s">
        <v>900</v>
      </c>
      <c r="C201" s="169" t="s">
        <v>1397</v>
      </c>
      <c r="D201" s="169" t="s">
        <v>1289</v>
      </c>
      <c r="E201" s="169" t="s">
        <v>1290</v>
      </c>
      <c r="F201" s="169" t="s">
        <v>1291</v>
      </c>
      <c r="G201" s="169" t="s">
        <v>1291</v>
      </c>
      <c r="H201" s="169" t="s">
        <v>1377</v>
      </c>
      <c r="I201" s="169" t="s">
        <v>900</v>
      </c>
      <c r="J201" s="169" t="s">
        <v>900</v>
      </c>
      <c r="K201" s="169" t="s">
        <v>900</v>
      </c>
      <c r="L201" s="169" t="s">
        <v>900</v>
      </c>
      <c r="M201" s="169" t="s">
        <v>900</v>
      </c>
      <c r="N201" s="169" t="s">
        <v>900</v>
      </c>
      <c r="P201"/>
      <c r="AR201" s="133"/>
    </row>
    <row r="202" spans="1:44" x14ac:dyDescent="0.25">
      <c r="A202" s="169" t="s">
        <v>286</v>
      </c>
      <c r="B202" s="169" t="s">
        <v>900</v>
      </c>
      <c r="C202" s="169" t="s">
        <v>1226</v>
      </c>
      <c r="D202" s="169" t="s">
        <v>1220</v>
      </c>
      <c r="E202" s="169" t="s">
        <v>1220</v>
      </c>
      <c r="F202" s="169" t="s">
        <v>1961</v>
      </c>
      <c r="G202" s="169" t="s">
        <v>1148</v>
      </c>
      <c r="H202" s="169" t="s">
        <v>1832</v>
      </c>
      <c r="I202" s="169" t="s">
        <v>1792</v>
      </c>
      <c r="J202" s="169" t="s">
        <v>1221</v>
      </c>
      <c r="K202" s="169" t="s">
        <v>3457</v>
      </c>
      <c r="L202" s="169" t="s">
        <v>1312</v>
      </c>
      <c r="M202" s="169" t="s">
        <v>1109</v>
      </c>
      <c r="N202" s="169" t="s">
        <v>3240</v>
      </c>
      <c r="O202" s="133">
        <v>11.35</v>
      </c>
      <c r="P202"/>
      <c r="AR202" s="133"/>
    </row>
    <row r="203" spans="1:44" x14ac:dyDescent="0.25">
      <c r="A203" s="169" t="s">
        <v>281</v>
      </c>
      <c r="B203" s="169" t="s">
        <v>900</v>
      </c>
      <c r="C203" s="169" t="s">
        <v>1401</v>
      </c>
      <c r="D203" s="169" t="s">
        <v>2263</v>
      </c>
      <c r="E203" s="169" t="s">
        <v>3142</v>
      </c>
      <c r="F203" s="169" t="s">
        <v>3143</v>
      </c>
      <c r="G203" s="169" t="s">
        <v>2264</v>
      </c>
      <c r="H203" s="169" t="s">
        <v>1139</v>
      </c>
      <c r="I203" s="169" t="s">
        <v>3144</v>
      </c>
      <c r="J203" s="169" t="s">
        <v>3145</v>
      </c>
      <c r="K203" s="169" t="s">
        <v>3481</v>
      </c>
      <c r="L203" s="169" t="s">
        <v>1080</v>
      </c>
      <c r="M203" s="169" t="s">
        <v>900</v>
      </c>
      <c r="N203" s="169" t="s">
        <v>3482</v>
      </c>
      <c r="P203"/>
      <c r="AR203" s="133"/>
    </row>
    <row r="204" spans="1:44" x14ac:dyDescent="0.25">
      <c r="A204" s="169" t="s">
        <v>277</v>
      </c>
      <c r="B204" s="169" t="s">
        <v>900</v>
      </c>
      <c r="C204" s="169" t="s">
        <v>2047</v>
      </c>
      <c r="D204" s="169" t="s">
        <v>2047</v>
      </c>
      <c r="E204" s="169" t="s">
        <v>2832</v>
      </c>
      <c r="F204" s="169" t="s">
        <v>2832</v>
      </c>
      <c r="G204" s="169" t="s">
        <v>2048</v>
      </c>
      <c r="H204" s="169" t="s">
        <v>1853</v>
      </c>
      <c r="I204" s="169" t="s">
        <v>2833</v>
      </c>
      <c r="J204" s="169" t="s">
        <v>2833</v>
      </c>
      <c r="K204" s="169" t="s">
        <v>2211</v>
      </c>
      <c r="L204" s="169" t="s">
        <v>1096</v>
      </c>
      <c r="M204" s="169" t="s">
        <v>1129</v>
      </c>
      <c r="N204" s="169" t="s">
        <v>3310</v>
      </c>
      <c r="O204" s="133">
        <v>18</v>
      </c>
      <c r="P204"/>
      <c r="AR204" s="133"/>
    </row>
    <row r="205" spans="1:44" x14ac:dyDescent="0.25">
      <c r="A205" s="169" t="s">
        <v>276</v>
      </c>
      <c r="B205" s="169" t="s">
        <v>900</v>
      </c>
      <c r="C205" s="169" t="s">
        <v>1895</v>
      </c>
      <c r="D205" s="169" t="s">
        <v>2720</v>
      </c>
      <c r="E205" s="169" t="s">
        <v>2054</v>
      </c>
      <c r="F205" s="169" t="s">
        <v>3129</v>
      </c>
      <c r="G205" s="169" t="s">
        <v>1262</v>
      </c>
      <c r="H205" s="169" t="s">
        <v>2721</v>
      </c>
      <c r="I205" s="169" t="s">
        <v>3130</v>
      </c>
      <c r="J205" s="169" t="s">
        <v>3131</v>
      </c>
      <c r="K205" s="169" t="s">
        <v>2679</v>
      </c>
      <c r="L205" s="169" t="s">
        <v>1105</v>
      </c>
      <c r="M205" s="169" t="s">
        <v>1091</v>
      </c>
      <c r="N205" s="169" t="s">
        <v>899</v>
      </c>
      <c r="P205"/>
      <c r="AR205" s="133"/>
    </row>
    <row r="206" spans="1:44" x14ac:dyDescent="0.25">
      <c r="A206" s="169" t="s">
        <v>275</v>
      </c>
      <c r="B206" s="169" t="s">
        <v>900</v>
      </c>
      <c r="C206" s="169" t="s">
        <v>900</v>
      </c>
      <c r="D206" s="169" t="s">
        <v>2060</v>
      </c>
      <c r="E206" s="169" t="s">
        <v>3050</v>
      </c>
      <c r="F206" s="169" t="s">
        <v>900</v>
      </c>
      <c r="G206" s="169" t="s">
        <v>900</v>
      </c>
      <c r="H206" s="169" t="s">
        <v>900</v>
      </c>
      <c r="I206" s="169" t="s">
        <v>900</v>
      </c>
      <c r="J206" s="169" t="s">
        <v>900</v>
      </c>
      <c r="K206" s="169" t="s">
        <v>900</v>
      </c>
      <c r="L206" s="169" t="s">
        <v>900</v>
      </c>
      <c r="M206" s="169" t="s">
        <v>900</v>
      </c>
      <c r="N206" s="169" t="s">
        <v>900</v>
      </c>
      <c r="P206"/>
      <c r="AR206" s="133"/>
    </row>
    <row r="207" spans="1:44" x14ac:dyDescent="0.25">
      <c r="A207" s="169" t="s">
        <v>274</v>
      </c>
      <c r="B207" s="169" t="s">
        <v>900</v>
      </c>
      <c r="C207" s="169" t="s">
        <v>1793</v>
      </c>
      <c r="D207" s="169" t="s">
        <v>2229</v>
      </c>
      <c r="E207" s="169" t="s">
        <v>1384</v>
      </c>
      <c r="F207" s="169" t="s">
        <v>1158</v>
      </c>
      <c r="G207" s="169" t="s">
        <v>1881</v>
      </c>
      <c r="H207" s="169" t="s">
        <v>2230</v>
      </c>
      <c r="I207" s="169" t="s">
        <v>2278</v>
      </c>
      <c r="J207" s="169" t="s">
        <v>2931</v>
      </c>
      <c r="K207" s="169" t="s">
        <v>3460</v>
      </c>
      <c r="L207" s="169" t="s">
        <v>3328</v>
      </c>
      <c r="M207" s="169" t="s">
        <v>1087</v>
      </c>
      <c r="N207" s="169" t="s">
        <v>1941</v>
      </c>
      <c r="P207"/>
      <c r="AR207" s="133"/>
    </row>
    <row r="208" spans="1:44" x14ac:dyDescent="0.25">
      <c r="A208" s="169" t="s">
        <v>263</v>
      </c>
      <c r="B208" s="169" t="s">
        <v>900</v>
      </c>
      <c r="C208" s="169" t="s">
        <v>1242</v>
      </c>
      <c r="D208" s="169" t="s">
        <v>2692</v>
      </c>
      <c r="E208" s="169" t="s">
        <v>1168</v>
      </c>
      <c r="F208" s="169" t="s">
        <v>3096</v>
      </c>
      <c r="G208" s="169" t="s">
        <v>2047</v>
      </c>
      <c r="H208" s="169" t="s">
        <v>2693</v>
      </c>
      <c r="I208" s="169" t="s">
        <v>2508</v>
      </c>
      <c r="J208" s="169" t="s">
        <v>3458</v>
      </c>
      <c r="K208" s="169" t="s">
        <v>3430</v>
      </c>
      <c r="L208" s="169" t="s">
        <v>1203</v>
      </c>
      <c r="M208" s="169" t="s">
        <v>1272</v>
      </c>
      <c r="N208" s="169" t="s">
        <v>3459</v>
      </c>
      <c r="P208"/>
      <c r="AR208" s="133"/>
    </row>
    <row r="209" spans="1:44" x14ac:dyDescent="0.25">
      <c r="A209" s="169" t="s">
        <v>262</v>
      </c>
      <c r="B209" s="169" t="s">
        <v>900</v>
      </c>
      <c r="C209" s="169" t="s">
        <v>900</v>
      </c>
      <c r="D209" s="169" t="s">
        <v>2570</v>
      </c>
      <c r="E209" s="169" t="s">
        <v>1402</v>
      </c>
      <c r="F209" s="169" t="s">
        <v>2059</v>
      </c>
      <c r="G209" s="169" t="s">
        <v>900</v>
      </c>
      <c r="H209" s="169" t="s">
        <v>2571</v>
      </c>
      <c r="I209" s="169" t="s">
        <v>2572</v>
      </c>
      <c r="J209" s="169" t="s">
        <v>2935</v>
      </c>
      <c r="K209" s="169" t="s">
        <v>3362</v>
      </c>
      <c r="L209" s="169" t="s">
        <v>1153</v>
      </c>
      <c r="M209" s="169" t="s">
        <v>1121</v>
      </c>
      <c r="N209" s="169" t="s">
        <v>2936</v>
      </c>
      <c r="P209"/>
      <c r="AR209" s="133"/>
    </row>
    <row r="210" spans="1:44" x14ac:dyDescent="0.25">
      <c r="A210" s="169" t="s">
        <v>261</v>
      </c>
      <c r="B210" s="169" t="s">
        <v>900</v>
      </c>
      <c r="C210" s="169" t="s">
        <v>1248</v>
      </c>
      <c r="D210" s="169" t="s">
        <v>2198</v>
      </c>
      <c r="E210" s="169" t="s">
        <v>3057</v>
      </c>
      <c r="F210" s="169" t="s">
        <v>3058</v>
      </c>
      <c r="G210" s="169" t="s">
        <v>1157</v>
      </c>
      <c r="H210" s="169" t="s">
        <v>2199</v>
      </c>
      <c r="I210" s="169" t="s">
        <v>3059</v>
      </c>
      <c r="J210" s="169" t="s">
        <v>3060</v>
      </c>
      <c r="K210" s="169" t="s">
        <v>3435</v>
      </c>
      <c r="L210" s="169" t="s">
        <v>1170</v>
      </c>
      <c r="M210" s="169" t="s">
        <v>3328</v>
      </c>
      <c r="N210" s="169" t="s">
        <v>3436</v>
      </c>
      <c r="P210"/>
      <c r="AR210" s="133"/>
    </row>
    <row r="211" spans="1:44" x14ac:dyDescent="0.25">
      <c r="A211" s="169" t="s">
        <v>1385</v>
      </c>
      <c r="B211" s="169" t="s">
        <v>900</v>
      </c>
      <c r="C211" s="169" t="s">
        <v>1807</v>
      </c>
      <c r="D211" s="169" t="s">
        <v>2162</v>
      </c>
      <c r="E211" s="169" t="s">
        <v>2620</v>
      </c>
      <c r="F211" s="169" t="s">
        <v>2620</v>
      </c>
      <c r="G211" s="169" t="s">
        <v>1808</v>
      </c>
      <c r="H211" s="169" t="s">
        <v>1808</v>
      </c>
      <c r="I211" s="169" t="s">
        <v>2980</v>
      </c>
      <c r="J211" s="169" t="s">
        <v>2980</v>
      </c>
      <c r="K211" s="169" t="s">
        <v>3398</v>
      </c>
      <c r="L211" s="169" t="s">
        <v>1773</v>
      </c>
      <c r="M211" s="169" t="s">
        <v>1156</v>
      </c>
      <c r="N211" s="169" t="s">
        <v>2998</v>
      </c>
      <c r="P211"/>
      <c r="AR211" s="133"/>
    </row>
    <row r="212" spans="1:44" x14ac:dyDescent="0.25">
      <c r="A212" s="169" t="s">
        <v>254</v>
      </c>
      <c r="B212" s="169" t="s">
        <v>900</v>
      </c>
      <c r="C212" s="169" t="s">
        <v>2249</v>
      </c>
      <c r="D212" s="169" t="s">
        <v>2722</v>
      </c>
      <c r="E212" s="169" t="s">
        <v>3132</v>
      </c>
      <c r="F212" s="169" t="s">
        <v>3133</v>
      </c>
      <c r="G212" s="169" t="s">
        <v>2250</v>
      </c>
      <c r="H212" s="169" t="s">
        <v>2251</v>
      </c>
      <c r="I212" s="169" t="s">
        <v>2723</v>
      </c>
      <c r="J212" s="169" t="s">
        <v>3134</v>
      </c>
      <c r="K212" s="169" t="s">
        <v>1319</v>
      </c>
      <c r="L212" s="169" t="s">
        <v>1080</v>
      </c>
      <c r="M212" s="169" t="s">
        <v>3477</v>
      </c>
      <c r="N212" s="169" t="s">
        <v>2172</v>
      </c>
      <c r="P212"/>
      <c r="AR212" s="133"/>
    </row>
    <row r="213" spans="1:44" x14ac:dyDescent="0.25">
      <c r="A213" s="169" t="s">
        <v>249</v>
      </c>
      <c r="B213" s="169" t="s">
        <v>900</v>
      </c>
      <c r="C213" s="169" t="s">
        <v>2107</v>
      </c>
      <c r="D213" s="169" t="s">
        <v>2551</v>
      </c>
      <c r="E213" s="169" t="s">
        <v>2917</v>
      </c>
      <c r="F213" s="169" t="s">
        <v>3352</v>
      </c>
      <c r="G213" s="169" t="s">
        <v>1851</v>
      </c>
      <c r="H213" s="169" t="s">
        <v>2552</v>
      </c>
      <c r="I213" s="169" t="s">
        <v>2553</v>
      </c>
      <c r="J213" s="169" t="s">
        <v>3353</v>
      </c>
      <c r="K213" s="169" t="s">
        <v>3026</v>
      </c>
      <c r="L213" s="169" t="s">
        <v>1081</v>
      </c>
      <c r="M213" s="169" t="s">
        <v>1749</v>
      </c>
      <c r="N213" s="169" t="s">
        <v>3354</v>
      </c>
      <c r="P213"/>
      <c r="AR213" s="133"/>
    </row>
    <row r="214" spans="1:44" x14ac:dyDescent="0.25">
      <c r="A214" s="169" t="s">
        <v>247</v>
      </c>
      <c r="B214" s="169" t="s">
        <v>900</v>
      </c>
      <c r="C214" s="169" t="s">
        <v>1083</v>
      </c>
      <c r="D214" s="169" t="s">
        <v>900</v>
      </c>
      <c r="E214" s="169" t="s">
        <v>900</v>
      </c>
      <c r="F214" s="169" t="s">
        <v>900</v>
      </c>
      <c r="G214" s="169" t="s">
        <v>900</v>
      </c>
      <c r="H214" s="169" t="s">
        <v>900</v>
      </c>
      <c r="I214" s="169" t="s">
        <v>900</v>
      </c>
      <c r="J214" s="169" t="s">
        <v>900</v>
      </c>
      <c r="K214" s="169" t="s">
        <v>900</v>
      </c>
      <c r="L214" s="169" t="s">
        <v>900</v>
      </c>
      <c r="M214" s="169" t="s">
        <v>900</v>
      </c>
      <c r="N214" s="169" t="s">
        <v>900</v>
      </c>
      <c r="P214"/>
      <c r="AR214" s="133"/>
    </row>
    <row r="215" spans="1:44" x14ac:dyDescent="0.25">
      <c r="A215" s="169" t="s">
        <v>242</v>
      </c>
      <c r="B215" s="169" t="s">
        <v>900</v>
      </c>
      <c r="C215" s="169" t="s">
        <v>1852</v>
      </c>
      <c r="D215" s="169" t="s">
        <v>2108</v>
      </c>
      <c r="E215" s="169" t="s">
        <v>2918</v>
      </c>
      <c r="F215" s="169" t="s">
        <v>2918</v>
      </c>
      <c r="G215" s="169" t="s">
        <v>1853</v>
      </c>
      <c r="H215" s="169" t="s">
        <v>2554</v>
      </c>
      <c r="I215" s="169" t="s">
        <v>2919</v>
      </c>
      <c r="J215" s="169" t="s">
        <v>2919</v>
      </c>
      <c r="K215" s="169" t="s">
        <v>900</v>
      </c>
      <c r="L215" s="169" t="s">
        <v>900</v>
      </c>
      <c r="M215" s="169" t="s">
        <v>900</v>
      </c>
      <c r="N215" s="169" t="s">
        <v>900</v>
      </c>
      <c r="P215"/>
      <c r="AR215" s="133"/>
    </row>
    <row r="216" spans="1:44" x14ac:dyDescent="0.25">
      <c r="A216" s="169" t="s">
        <v>239</v>
      </c>
      <c r="B216" s="169" t="s">
        <v>900</v>
      </c>
      <c r="C216" s="169" t="s">
        <v>2014</v>
      </c>
      <c r="D216" s="169" t="s">
        <v>2430</v>
      </c>
      <c r="E216" s="169" t="s">
        <v>2772</v>
      </c>
      <c r="F216" s="169" t="s">
        <v>3273</v>
      </c>
      <c r="G216" s="169" t="s">
        <v>2015</v>
      </c>
      <c r="H216" s="169" t="s">
        <v>2016</v>
      </c>
      <c r="I216" s="169" t="s">
        <v>2773</v>
      </c>
      <c r="J216" s="169" t="s">
        <v>2774</v>
      </c>
      <c r="K216" s="169" t="s">
        <v>1813</v>
      </c>
      <c r="L216" s="169" t="s">
        <v>1104</v>
      </c>
      <c r="M216" s="169" t="s">
        <v>1751</v>
      </c>
      <c r="N216" s="169" t="s">
        <v>2979</v>
      </c>
      <c r="P216"/>
      <c r="AR216" s="133"/>
    </row>
    <row r="217" spans="1:44" x14ac:dyDescent="0.25">
      <c r="A217" s="169" t="s">
        <v>238</v>
      </c>
      <c r="B217" s="169" t="s">
        <v>900</v>
      </c>
      <c r="C217" s="169" t="s">
        <v>1101</v>
      </c>
      <c r="D217" s="169" t="s">
        <v>2018</v>
      </c>
      <c r="E217" s="169" t="s">
        <v>1974</v>
      </c>
      <c r="F217" s="169" t="s">
        <v>1974</v>
      </c>
      <c r="G217" s="169" t="s">
        <v>1831</v>
      </c>
      <c r="H217" s="169" t="s">
        <v>2019</v>
      </c>
      <c r="I217" s="169" t="s">
        <v>2437</v>
      </c>
      <c r="J217" s="169" t="s">
        <v>2785</v>
      </c>
      <c r="K217" s="169" t="s">
        <v>3276</v>
      </c>
      <c r="L217" s="169" t="s">
        <v>1104</v>
      </c>
      <c r="M217" s="169" t="s">
        <v>1097</v>
      </c>
      <c r="N217" s="169" t="s">
        <v>2130</v>
      </c>
      <c r="P217"/>
      <c r="AR217" s="133"/>
    </row>
    <row r="218" spans="1:44" x14ac:dyDescent="0.25">
      <c r="A218" s="169" t="s">
        <v>237</v>
      </c>
      <c r="B218" s="169" t="s">
        <v>900</v>
      </c>
      <c r="C218" s="169" t="s">
        <v>900</v>
      </c>
      <c r="D218" s="169" t="s">
        <v>2200</v>
      </c>
      <c r="E218" s="169" t="s">
        <v>900</v>
      </c>
      <c r="F218" s="169" t="s">
        <v>900</v>
      </c>
      <c r="G218" s="169" t="s">
        <v>900</v>
      </c>
      <c r="H218" s="169" t="s">
        <v>2201</v>
      </c>
      <c r="I218" s="169" t="s">
        <v>900</v>
      </c>
      <c r="J218" s="169" t="s">
        <v>900</v>
      </c>
      <c r="K218" s="169" t="s">
        <v>900</v>
      </c>
      <c r="L218" s="169" t="s">
        <v>900</v>
      </c>
      <c r="M218" s="169" t="s">
        <v>900</v>
      </c>
      <c r="N218" s="169" t="s">
        <v>900</v>
      </c>
      <c r="P218"/>
      <c r="AR218" s="133"/>
    </row>
    <row r="219" spans="1:44" x14ac:dyDescent="0.25">
      <c r="A219" s="169" t="s">
        <v>235</v>
      </c>
      <c r="B219" s="169" t="s">
        <v>900</v>
      </c>
      <c r="C219" s="169" t="s">
        <v>1115</v>
      </c>
      <c r="D219" s="169" t="s">
        <v>2227</v>
      </c>
      <c r="E219" s="169" t="s">
        <v>2861</v>
      </c>
      <c r="F219" s="169" t="s">
        <v>3324</v>
      </c>
      <c r="G219" s="169" t="s">
        <v>2065</v>
      </c>
      <c r="H219" s="169" t="s">
        <v>2515</v>
      </c>
      <c r="I219" s="169" t="s">
        <v>2863</v>
      </c>
      <c r="J219" s="169" t="s">
        <v>2864</v>
      </c>
      <c r="K219" s="169" t="s">
        <v>3325</v>
      </c>
      <c r="L219" s="169" t="s">
        <v>1095</v>
      </c>
      <c r="M219" s="169" t="s">
        <v>1121</v>
      </c>
      <c r="N219" s="169" t="s">
        <v>2865</v>
      </c>
      <c r="O219" s="133">
        <v>2.86</v>
      </c>
      <c r="P219"/>
      <c r="AR219" s="133"/>
    </row>
    <row r="220" spans="1:44" x14ac:dyDescent="0.25">
      <c r="A220" s="169" t="s">
        <v>234</v>
      </c>
      <c r="B220" s="169" t="s">
        <v>900</v>
      </c>
      <c r="C220" s="169" t="s">
        <v>1875</v>
      </c>
      <c r="D220" s="169" t="s">
        <v>2215</v>
      </c>
      <c r="E220" s="169" t="s">
        <v>2550</v>
      </c>
      <c r="F220" s="169" t="s">
        <v>3447</v>
      </c>
      <c r="G220" s="169" t="s">
        <v>1972</v>
      </c>
      <c r="H220" s="169" t="s">
        <v>2216</v>
      </c>
      <c r="I220" s="169" t="s">
        <v>3076</v>
      </c>
      <c r="J220" s="169" t="s">
        <v>1399</v>
      </c>
      <c r="K220" s="169" t="s">
        <v>3448</v>
      </c>
      <c r="L220" s="169" t="s">
        <v>1081</v>
      </c>
      <c r="M220" s="169" t="s">
        <v>1753</v>
      </c>
      <c r="N220" s="169" t="s">
        <v>2865</v>
      </c>
      <c r="P220"/>
      <c r="AR220" s="133"/>
    </row>
    <row r="221" spans="1:44" x14ac:dyDescent="0.25">
      <c r="A221" s="169" t="s">
        <v>228</v>
      </c>
      <c r="B221" s="169" t="s">
        <v>900</v>
      </c>
      <c r="C221" s="169" t="s">
        <v>1269</v>
      </c>
      <c r="D221" s="169" t="s">
        <v>2163</v>
      </c>
      <c r="E221" s="169" t="s">
        <v>1117</v>
      </c>
      <c r="F221" s="169" t="s">
        <v>900</v>
      </c>
      <c r="G221" s="169" t="s">
        <v>1089</v>
      </c>
      <c r="H221" s="169" t="s">
        <v>1117</v>
      </c>
      <c r="I221" s="169" t="s">
        <v>900</v>
      </c>
      <c r="J221" s="169" t="s">
        <v>900</v>
      </c>
      <c r="K221" s="169" t="s">
        <v>900</v>
      </c>
      <c r="L221" s="169" t="s">
        <v>900</v>
      </c>
      <c r="M221" s="169" t="s">
        <v>900</v>
      </c>
      <c r="N221" s="169" t="s">
        <v>900</v>
      </c>
      <c r="P221"/>
      <c r="AR221" s="133"/>
    </row>
    <row r="222" spans="1:44" x14ac:dyDescent="0.25">
      <c r="A222" s="169" t="s">
        <v>226</v>
      </c>
      <c r="B222" s="169" t="s">
        <v>900</v>
      </c>
      <c r="C222" s="169" t="s">
        <v>1794</v>
      </c>
      <c r="D222" s="169" t="s">
        <v>900</v>
      </c>
      <c r="E222" s="169" t="s">
        <v>1089</v>
      </c>
      <c r="F222" s="169" t="s">
        <v>1089</v>
      </c>
      <c r="G222" s="169" t="s">
        <v>1854</v>
      </c>
      <c r="H222" s="169" t="s">
        <v>900</v>
      </c>
      <c r="I222" s="169" t="s">
        <v>1212</v>
      </c>
      <c r="J222" s="169" t="s">
        <v>1212</v>
      </c>
      <c r="K222" s="169" t="s">
        <v>900</v>
      </c>
      <c r="L222" s="169" t="s">
        <v>900</v>
      </c>
      <c r="M222" s="169" t="s">
        <v>900</v>
      </c>
      <c r="N222" s="169" t="s">
        <v>900</v>
      </c>
      <c r="P222"/>
      <c r="AR222" s="133"/>
    </row>
    <row r="223" spans="1:44" x14ac:dyDescent="0.25">
      <c r="A223" s="169" t="s">
        <v>223</v>
      </c>
      <c r="B223" s="169" t="s">
        <v>900</v>
      </c>
      <c r="C223" s="169" t="s">
        <v>1276</v>
      </c>
      <c r="D223" s="169" t="s">
        <v>2121</v>
      </c>
      <c r="E223" s="169" t="s">
        <v>2573</v>
      </c>
      <c r="F223" s="169" t="s">
        <v>3116</v>
      </c>
      <c r="G223" s="169" t="s">
        <v>1175</v>
      </c>
      <c r="H223" s="169" t="s">
        <v>2122</v>
      </c>
      <c r="I223" s="169" t="s">
        <v>2666</v>
      </c>
      <c r="J223" s="169" t="s">
        <v>2937</v>
      </c>
      <c r="K223" s="169" t="s">
        <v>1787</v>
      </c>
      <c r="L223" s="169" t="s">
        <v>1096</v>
      </c>
      <c r="M223" s="169" t="s">
        <v>2494</v>
      </c>
      <c r="N223" s="169" t="s">
        <v>3018</v>
      </c>
      <c r="P223"/>
      <c r="AR223" s="133"/>
    </row>
    <row r="224" spans="1:44" x14ac:dyDescent="0.25">
      <c r="A224" s="169" t="s">
        <v>219</v>
      </c>
      <c r="B224" s="169" t="s">
        <v>900</v>
      </c>
      <c r="C224" s="169" t="s">
        <v>1201</v>
      </c>
      <c r="D224" s="169" t="s">
        <v>2655</v>
      </c>
      <c r="E224" s="169" t="s">
        <v>3051</v>
      </c>
      <c r="F224" s="169" t="s">
        <v>2656</v>
      </c>
      <c r="G224" s="169" t="s">
        <v>1968</v>
      </c>
      <c r="H224" s="169" t="s">
        <v>2656</v>
      </c>
      <c r="I224" s="169" t="s">
        <v>3052</v>
      </c>
      <c r="J224" s="169" t="s">
        <v>3053</v>
      </c>
      <c r="K224" s="169" t="s">
        <v>2256</v>
      </c>
      <c r="L224" s="169" t="s">
        <v>1844</v>
      </c>
      <c r="M224" s="169" t="s">
        <v>2859</v>
      </c>
      <c r="N224" s="169" t="s">
        <v>3054</v>
      </c>
      <c r="P224"/>
      <c r="AR224" s="133"/>
    </row>
    <row r="225" spans="1:44" x14ac:dyDescent="0.25">
      <c r="A225" s="169" t="s">
        <v>218</v>
      </c>
      <c r="B225" s="169" t="s">
        <v>900</v>
      </c>
      <c r="C225" s="169" t="s">
        <v>1151</v>
      </c>
      <c r="D225" s="169" t="s">
        <v>1151</v>
      </c>
      <c r="E225" s="169" t="s">
        <v>900</v>
      </c>
      <c r="F225" s="169" t="s">
        <v>900</v>
      </c>
      <c r="G225" s="169" t="s">
        <v>900</v>
      </c>
      <c r="H225" s="169" t="s">
        <v>900</v>
      </c>
      <c r="I225" s="169" t="s">
        <v>900</v>
      </c>
      <c r="J225" s="169" t="s">
        <v>900</v>
      </c>
      <c r="K225" s="169" t="s">
        <v>900</v>
      </c>
      <c r="L225" s="169" t="s">
        <v>900</v>
      </c>
      <c r="M225" s="169" t="s">
        <v>900</v>
      </c>
      <c r="N225" s="169" t="s">
        <v>900</v>
      </c>
      <c r="P225"/>
      <c r="AR225" s="133"/>
    </row>
    <row r="226" spans="1:44" x14ac:dyDescent="0.25">
      <c r="A226" s="169" t="s">
        <v>213</v>
      </c>
      <c r="B226" s="169" t="s">
        <v>900</v>
      </c>
      <c r="C226" s="169" t="s">
        <v>1136</v>
      </c>
      <c r="D226" s="169" t="s">
        <v>2054</v>
      </c>
      <c r="E226" s="169" t="s">
        <v>1810</v>
      </c>
      <c r="F226" s="169" t="s">
        <v>3315</v>
      </c>
      <c r="G226" s="169" t="s">
        <v>1133</v>
      </c>
      <c r="H226" s="169" t="s">
        <v>2055</v>
      </c>
      <c r="I226" s="169" t="s">
        <v>2849</v>
      </c>
      <c r="J226" s="169" t="s">
        <v>3316</v>
      </c>
      <c r="K226" s="169" t="s">
        <v>3317</v>
      </c>
      <c r="L226" s="169" t="s">
        <v>1116</v>
      </c>
      <c r="M226" s="169" t="s">
        <v>1753</v>
      </c>
      <c r="N226" s="169" t="s">
        <v>3318</v>
      </c>
      <c r="P226"/>
      <c r="AR226" s="133"/>
    </row>
    <row r="227" spans="1:44" x14ac:dyDescent="0.25">
      <c r="A227" s="169" t="s">
        <v>211</v>
      </c>
      <c r="B227" s="169" t="s">
        <v>900</v>
      </c>
      <c r="C227" s="169" t="s">
        <v>1837</v>
      </c>
      <c r="D227" s="169" t="s">
        <v>2023</v>
      </c>
      <c r="E227" s="169" t="s">
        <v>2803</v>
      </c>
      <c r="F227" s="169" t="s">
        <v>2803</v>
      </c>
      <c r="G227" s="169" t="s">
        <v>1838</v>
      </c>
      <c r="H227" s="169" t="s">
        <v>2024</v>
      </c>
      <c r="I227" s="169" t="s">
        <v>2804</v>
      </c>
      <c r="J227" s="169" t="s">
        <v>2804</v>
      </c>
      <c r="K227" s="169" t="s">
        <v>1757</v>
      </c>
      <c r="L227" s="169" t="s">
        <v>1108</v>
      </c>
      <c r="M227" s="169" t="s">
        <v>2805</v>
      </c>
      <c r="N227" s="169" t="s">
        <v>2806</v>
      </c>
      <c r="P227"/>
      <c r="AR227" s="133"/>
    </row>
    <row r="228" spans="1:44" x14ac:dyDescent="0.25">
      <c r="A228" s="169" t="s">
        <v>204</v>
      </c>
      <c r="B228" s="169" t="s">
        <v>900</v>
      </c>
      <c r="C228" s="169" t="s">
        <v>1146</v>
      </c>
      <c r="D228" s="169" t="s">
        <v>1230</v>
      </c>
      <c r="E228" s="169" t="s">
        <v>1159</v>
      </c>
      <c r="F228" s="169" t="s">
        <v>1250</v>
      </c>
      <c r="G228" s="169" t="s">
        <v>1752</v>
      </c>
      <c r="H228" s="169" t="s">
        <v>1196</v>
      </c>
      <c r="I228" s="169" t="s">
        <v>2518</v>
      </c>
      <c r="J228" s="169" t="s">
        <v>1797</v>
      </c>
      <c r="K228" s="169" t="s">
        <v>3326</v>
      </c>
      <c r="L228" s="169" t="s">
        <v>1279</v>
      </c>
      <c r="M228" s="169" t="s">
        <v>1116</v>
      </c>
      <c r="N228" s="169" t="s">
        <v>3176</v>
      </c>
      <c r="P228"/>
      <c r="AR228" s="133"/>
    </row>
    <row r="229" spans="1:44" x14ac:dyDescent="0.25">
      <c r="A229" s="169" t="s">
        <v>1305</v>
      </c>
      <c r="B229" s="169" t="s">
        <v>900</v>
      </c>
      <c r="C229" s="169" t="s">
        <v>1983</v>
      </c>
      <c r="D229" s="169" t="s">
        <v>2281</v>
      </c>
      <c r="E229" s="169" t="s">
        <v>900</v>
      </c>
      <c r="F229" s="169" t="s">
        <v>900</v>
      </c>
      <c r="G229" s="169" t="s">
        <v>900</v>
      </c>
      <c r="H229" s="169" t="s">
        <v>2282</v>
      </c>
      <c r="I229" s="169" t="s">
        <v>900</v>
      </c>
      <c r="J229" s="169" t="s">
        <v>900</v>
      </c>
      <c r="K229" s="169" t="s">
        <v>900</v>
      </c>
      <c r="L229" s="169" t="s">
        <v>900</v>
      </c>
      <c r="M229" s="169" t="s">
        <v>900</v>
      </c>
      <c r="N229" s="169" t="s">
        <v>900</v>
      </c>
      <c r="P229"/>
      <c r="AR229" s="133"/>
    </row>
    <row r="230" spans="1:44" x14ac:dyDescent="0.25">
      <c r="A230" s="169" t="s">
        <v>203</v>
      </c>
      <c r="B230" s="169" t="s">
        <v>900</v>
      </c>
      <c r="C230" s="169" t="s">
        <v>2164</v>
      </c>
      <c r="D230" s="169" t="s">
        <v>2165</v>
      </c>
      <c r="E230" s="169" t="s">
        <v>2999</v>
      </c>
      <c r="F230" s="169" t="s">
        <v>3399</v>
      </c>
      <c r="G230" s="169" t="s">
        <v>1316</v>
      </c>
      <c r="H230" s="169" t="s">
        <v>2166</v>
      </c>
      <c r="I230" s="169" t="s">
        <v>3000</v>
      </c>
      <c r="J230" s="169" t="s">
        <v>3005</v>
      </c>
      <c r="K230" s="169" t="s">
        <v>3379</v>
      </c>
      <c r="L230" s="169" t="s">
        <v>1118</v>
      </c>
      <c r="M230" s="169" t="s">
        <v>2494</v>
      </c>
      <c r="N230" s="169" t="s">
        <v>2273</v>
      </c>
      <c r="P230"/>
      <c r="AR230" s="133"/>
    </row>
    <row r="231" spans="1:44" x14ac:dyDescent="0.25">
      <c r="A231" s="169" t="s">
        <v>2329</v>
      </c>
      <c r="B231" s="169" t="s">
        <v>900</v>
      </c>
      <c r="C231" s="169" t="s">
        <v>900</v>
      </c>
      <c r="D231" s="169" t="s">
        <v>900</v>
      </c>
      <c r="E231" s="169" t="s">
        <v>2431</v>
      </c>
      <c r="F231" s="169" t="s">
        <v>2775</v>
      </c>
      <c r="G231" s="169" t="s">
        <v>900</v>
      </c>
      <c r="H231" s="169" t="s">
        <v>900</v>
      </c>
      <c r="I231" s="169" t="s">
        <v>900</v>
      </c>
      <c r="J231" s="169" t="s">
        <v>900</v>
      </c>
      <c r="K231" s="169" t="s">
        <v>3274</v>
      </c>
      <c r="L231" s="169" t="s">
        <v>1153</v>
      </c>
      <c r="M231" s="169" t="s">
        <v>1129</v>
      </c>
      <c r="N231" s="169" t="s">
        <v>2777</v>
      </c>
      <c r="P231"/>
      <c r="AR231" s="133"/>
    </row>
    <row r="232" spans="1:44" x14ac:dyDescent="0.25">
      <c r="A232" s="169" t="s">
        <v>199</v>
      </c>
      <c r="B232" s="169" t="s">
        <v>900</v>
      </c>
      <c r="C232" s="169" t="s">
        <v>900</v>
      </c>
      <c r="D232" s="169" t="s">
        <v>900</v>
      </c>
      <c r="E232" s="169" t="s">
        <v>1132</v>
      </c>
      <c r="F232" s="169" t="s">
        <v>1132</v>
      </c>
      <c r="G232" s="169" t="s">
        <v>900</v>
      </c>
      <c r="H232" s="169" t="s">
        <v>900</v>
      </c>
      <c r="I232" s="169" t="s">
        <v>900</v>
      </c>
      <c r="J232" s="169" t="s">
        <v>900</v>
      </c>
      <c r="K232" s="169" t="s">
        <v>900</v>
      </c>
      <c r="L232" s="169" t="s">
        <v>900</v>
      </c>
      <c r="M232" s="169" t="s">
        <v>900</v>
      </c>
      <c r="N232" s="169" t="s">
        <v>900</v>
      </c>
      <c r="P232"/>
      <c r="AR232" s="133"/>
    </row>
    <row r="233" spans="1:44" x14ac:dyDescent="0.25">
      <c r="A233" s="169" t="s">
        <v>198</v>
      </c>
      <c r="B233" s="169" t="s">
        <v>900</v>
      </c>
      <c r="C233" s="169" t="s">
        <v>1984</v>
      </c>
      <c r="D233" s="169" t="s">
        <v>900</v>
      </c>
      <c r="E233" s="169" t="s">
        <v>900</v>
      </c>
      <c r="F233" s="169" t="s">
        <v>900</v>
      </c>
      <c r="G233" s="169" t="s">
        <v>900</v>
      </c>
      <c r="H233" s="169" t="s">
        <v>900</v>
      </c>
      <c r="I233" s="169" t="s">
        <v>900</v>
      </c>
      <c r="J233" s="169" t="s">
        <v>900</v>
      </c>
      <c r="K233" s="169" t="s">
        <v>900</v>
      </c>
      <c r="L233" s="169" t="s">
        <v>900</v>
      </c>
      <c r="M233" s="169" t="s">
        <v>900</v>
      </c>
      <c r="N233" s="169" t="s">
        <v>900</v>
      </c>
      <c r="P233"/>
      <c r="AR233" s="133"/>
    </row>
    <row r="234" spans="1:44" x14ac:dyDescent="0.25">
      <c r="A234" s="169" t="s">
        <v>195</v>
      </c>
      <c r="B234" s="169" t="s">
        <v>900</v>
      </c>
      <c r="C234" s="169" t="s">
        <v>2141</v>
      </c>
      <c r="D234" s="169" t="s">
        <v>2596</v>
      </c>
      <c r="E234" s="169" t="s">
        <v>2965</v>
      </c>
      <c r="F234" s="169" t="s">
        <v>2966</v>
      </c>
      <c r="G234" s="169" t="s">
        <v>2035</v>
      </c>
      <c r="H234" s="169" t="s">
        <v>2597</v>
      </c>
      <c r="I234" s="169" t="s">
        <v>2688</v>
      </c>
      <c r="J234" s="169" t="s">
        <v>2688</v>
      </c>
      <c r="K234" s="169" t="s">
        <v>3381</v>
      </c>
      <c r="L234" s="169" t="s">
        <v>1126</v>
      </c>
      <c r="M234" s="169" t="s">
        <v>1174</v>
      </c>
      <c r="N234" s="169" t="s">
        <v>2967</v>
      </c>
      <c r="P234"/>
      <c r="AR234" s="133"/>
    </row>
    <row r="235" spans="1:44" x14ac:dyDescent="0.25">
      <c r="A235" s="169" t="s">
        <v>194</v>
      </c>
      <c r="B235" s="169" t="s">
        <v>900</v>
      </c>
      <c r="C235" s="169" t="s">
        <v>1969</v>
      </c>
      <c r="D235" s="169" t="s">
        <v>2657</v>
      </c>
      <c r="E235" s="169" t="s">
        <v>2658</v>
      </c>
      <c r="F235" s="169" t="s">
        <v>2658</v>
      </c>
      <c r="G235" s="169" t="s">
        <v>1245</v>
      </c>
      <c r="H235" s="169" t="s">
        <v>2659</v>
      </c>
      <c r="I235" s="169" t="s">
        <v>2660</v>
      </c>
      <c r="J235" s="169" t="s">
        <v>2086</v>
      </c>
      <c r="K235" s="169" t="s">
        <v>2834</v>
      </c>
      <c r="L235" s="169" t="s">
        <v>1080</v>
      </c>
      <c r="M235" s="169" t="s">
        <v>1109</v>
      </c>
      <c r="N235" s="169" t="s">
        <v>2590</v>
      </c>
      <c r="P235"/>
      <c r="AR235" s="133"/>
    </row>
    <row r="236" spans="1:44" x14ac:dyDescent="0.25">
      <c r="A236" s="169" t="s">
        <v>192</v>
      </c>
      <c r="B236" s="169" t="s">
        <v>900</v>
      </c>
      <c r="C236" s="169" t="s">
        <v>1150</v>
      </c>
      <c r="D236" s="169" t="s">
        <v>2635</v>
      </c>
      <c r="E236" s="169" t="s">
        <v>3023</v>
      </c>
      <c r="F236" s="169" t="s">
        <v>3425</v>
      </c>
      <c r="G236" s="169" t="s">
        <v>1840</v>
      </c>
      <c r="H236" s="169" t="s">
        <v>2636</v>
      </c>
      <c r="I236" s="169" t="s">
        <v>1254</v>
      </c>
      <c r="J236" s="169" t="s">
        <v>2692</v>
      </c>
      <c r="K236" s="169" t="s">
        <v>3426</v>
      </c>
      <c r="L236" s="169" t="s">
        <v>1113</v>
      </c>
      <c r="M236" s="169" t="s">
        <v>1090</v>
      </c>
      <c r="N236" s="169" t="s">
        <v>3024</v>
      </c>
      <c r="P236"/>
      <c r="AR236" s="133"/>
    </row>
    <row r="237" spans="1:44" x14ac:dyDescent="0.25">
      <c r="A237" s="169" t="s">
        <v>187</v>
      </c>
      <c r="B237" s="169" t="s">
        <v>900</v>
      </c>
      <c r="C237" s="169" t="s">
        <v>1251</v>
      </c>
      <c r="D237" s="169" t="s">
        <v>1252</v>
      </c>
      <c r="E237" s="169" t="s">
        <v>1220</v>
      </c>
      <c r="F237" s="169" t="s">
        <v>1220</v>
      </c>
      <c r="G237" s="169" t="s">
        <v>900</v>
      </c>
      <c r="H237" s="169" t="s">
        <v>900</v>
      </c>
      <c r="I237" s="169" t="s">
        <v>900</v>
      </c>
      <c r="J237" s="169" t="s">
        <v>900</v>
      </c>
      <c r="K237" s="169" t="s">
        <v>900</v>
      </c>
      <c r="L237" s="169" t="s">
        <v>900</v>
      </c>
      <c r="M237" s="169" t="s">
        <v>900</v>
      </c>
      <c r="N237" s="169" t="s">
        <v>900</v>
      </c>
      <c r="P237"/>
      <c r="AR237" s="133"/>
    </row>
    <row r="238" spans="1:44" x14ac:dyDescent="0.25">
      <c r="A238" s="169" t="s">
        <v>849</v>
      </c>
      <c r="B238" s="169" t="s">
        <v>900</v>
      </c>
      <c r="C238" s="169" t="s">
        <v>2142</v>
      </c>
      <c r="D238" s="169" t="s">
        <v>2599</v>
      </c>
      <c r="E238" s="169" t="s">
        <v>2968</v>
      </c>
      <c r="F238" s="169" t="s">
        <v>2969</v>
      </c>
      <c r="G238" s="169" t="s">
        <v>2143</v>
      </c>
      <c r="H238" s="169" t="s">
        <v>2600</v>
      </c>
      <c r="I238" s="169" t="s">
        <v>2601</v>
      </c>
      <c r="J238" s="169" t="s">
        <v>2970</v>
      </c>
      <c r="K238" s="169" t="s">
        <v>3333</v>
      </c>
      <c r="L238" s="169" t="s">
        <v>1312</v>
      </c>
      <c r="M238" s="169" t="s">
        <v>1087</v>
      </c>
      <c r="N238" s="169" t="s">
        <v>2602</v>
      </c>
      <c r="P238"/>
      <c r="AR238" s="133"/>
    </row>
    <row r="239" spans="1:44" x14ac:dyDescent="0.25">
      <c r="A239" s="169" t="s">
        <v>184</v>
      </c>
      <c r="B239" s="169" t="s">
        <v>900</v>
      </c>
      <c r="C239" s="169" t="s">
        <v>2025</v>
      </c>
      <c r="D239" s="169" t="s">
        <v>2461</v>
      </c>
      <c r="E239" s="169" t="s">
        <v>2462</v>
      </c>
      <c r="F239" s="169" t="s">
        <v>3280</v>
      </c>
      <c r="G239" s="169" t="s">
        <v>1107</v>
      </c>
      <c r="H239" s="169" t="s">
        <v>2463</v>
      </c>
      <c r="I239" s="169" t="s">
        <v>2807</v>
      </c>
      <c r="J239" s="169" t="s">
        <v>2808</v>
      </c>
      <c r="K239" s="169" t="s">
        <v>2195</v>
      </c>
      <c r="L239" s="169" t="s">
        <v>1109</v>
      </c>
      <c r="M239" s="169" t="s">
        <v>1929</v>
      </c>
      <c r="N239" s="169" t="s">
        <v>2809</v>
      </c>
      <c r="P239"/>
      <c r="AR239" s="133"/>
    </row>
    <row r="240" spans="1:44" x14ac:dyDescent="0.25">
      <c r="A240" s="169" t="s">
        <v>181</v>
      </c>
      <c r="B240" s="169" t="s">
        <v>900</v>
      </c>
      <c r="C240" s="169" t="s">
        <v>1251</v>
      </c>
      <c r="D240" s="169" t="s">
        <v>2168</v>
      </c>
      <c r="E240" s="169" t="s">
        <v>1177</v>
      </c>
      <c r="F240" s="169" t="s">
        <v>1217</v>
      </c>
      <c r="G240" s="169" t="s">
        <v>1154</v>
      </c>
      <c r="H240" s="169" t="s">
        <v>1089</v>
      </c>
      <c r="I240" s="169" t="s">
        <v>900</v>
      </c>
      <c r="J240" s="169" t="s">
        <v>900</v>
      </c>
      <c r="K240" s="169" t="s">
        <v>900</v>
      </c>
      <c r="L240" s="169" t="s">
        <v>900</v>
      </c>
      <c r="M240" s="169" t="s">
        <v>900</v>
      </c>
      <c r="N240" s="169" t="s">
        <v>900</v>
      </c>
      <c r="O240" s="133">
        <v>5</v>
      </c>
      <c r="P240"/>
      <c r="AR240" s="133"/>
    </row>
    <row r="241" spans="1:44" x14ac:dyDescent="0.25">
      <c r="A241" s="169" t="s">
        <v>173</v>
      </c>
      <c r="B241" s="169" t="s">
        <v>900</v>
      </c>
      <c r="C241" s="169" t="s">
        <v>1896</v>
      </c>
      <c r="D241" s="169" t="s">
        <v>2725</v>
      </c>
      <c r="E241" s="169" t="s">
        <v>2726</v>
      </c>
      <c r="F241" s="169" t="s">
        <v>2726</v>
      </c>
      <c r="G241" s="169" t="s">
        <v>1897</v>
      </c>
      <c r="H241" s="169" t="s">
        <v>2726</v>
      </c>
      <c r="I241" s="169" t="s">
        <v>2108</v>
      </c>
      <c r="J241" s="169" t="s">
        <v>2108</v>
      </c>
      <c r="K241" s="169" t="s">
        <v>900</v>
      </c>
      <c r="L241" s="169" t="s">
        <v>900</v>
      </c>
      <c r="M241" s="169" t="s">
        <v>900</v>
      </c>
      <c r="N241" s="169" t="s">
        <v>900</v>
      </c>
      <c r="P241"/>
      <c r="AR241" s="133"/>
    </row>
    <row r="242" spans="1:44" x14ac:dyDescent="0.25">
      <c r="A242" s="169" t="s">
        <v>164</v>
      </c>
      <c r="B242" s="169" t="s">
        <v>900</v>
      </c>
      <c r="C242" s="169" t="s">
        <v>1218</v>
      </c>
      <c r="D242" s="169" t="s">
        <v>2505</v>
      </c>
      <c r="E242" s="169" t="s">
        <v>2850</v>
      </c>
      <c r="F242" s="169" t="s">
        <v>2851</v>
      </c>
      <c r="G242" s="169" t="s">
        <v>2056</v>
      </c>
      <c r="H242" s="169" t="s">
        <v>1169</v>
      </c>
      <c r="I242" s="169" t="s">
        <v>2852</v>
      </c>
      <c r="J242" s="169" t="s">
        <v>1267</v>
      </c>
      <c r="K242" s="169" t="s">
        <v>2834</v>
      </c>
      <c r="L242" s="169" t="s">
        <v>1778</v>
      </c>
      <c r="M242" s="169" t="s">
        <v>1109</v>
      </c>
      <c r="N242" s="169" t="s">
        <v>3319</v>
      </c>
      <c r="P242"/>
      <c r="AR242" s="133"/>
    </row>
    <row r="243" spans="1:44" x14ac:dyDescent="0.25">
      <c r="A243" s="169" t="s">
        <v>162</v>
      </c>
      <c r="B243" s="169" t="s">
        <v>900</v>
      </c>
      <c r="C243" s="169" t="s">
        <v>2109</v>
      </c>
      <c r="D243" s="169" t="s">
        <v>2556</v>
      </c>
      <c r="E243" s="169" t="s">
        <v>2920</v>
      </c>
      <c r="F243" s="169" t="s">
        <v>2921</v>
      </c>
      <c r="G243" s="169" t="s">
        <v>2110</v>
      </c>
      <c r="H243" s="169" t="s">
        <v>2557</v>
      </c>
      <c r="I243" s="169" t="s">
        <v>2922</v>
      </c>
      <c r="J243" s="169" t="s">
        <v>2922</v>
      </c>
      <c r="K243" s="169" t="s">
        <v>1372</v>
      </c>
      <c r="L243" s="169" t="s">
        <v>1080</v>
      </c>
      <c r="M243" s="169" t="s">
        <v>1097</v>
      </c>
      <c r="N243" s="169" t="s">
        <v>2558</v>
      </c>
      <c r="P243"/>
      <c r="AR243" s="133"/>
    </row>
    <row r="244" spans="1:44" x14ac:dyDescent="0.25">
      <c r="A244" s="169" t="s">
        <v>156</v>
      </c>
      <c r="B244" s="169" t="s">
        <v>900</v>
      </c>
      <c r="C244" s="169" t="s">
        <v>2057</v>
      </c>
      <c r="D244" s="169" t="s">
        <v>2506</v>
      </c>
      <c r="E244" s="169" t="s">
        <v>2853</v>
      </c>
      <c r="F244" s="169" t="s">
        <v>2580</v>
      </c>
      <c r="G244" s="169" t="s">
        <v>2058</v>
      </c>
      <c r="H244" s="169" t="s">
        <v>2507</v>
      </c>
      <c r="I244" s="169" t="s">
        <v>2107</v>
      </c>
      <c r="J244" s="169" t="s">
        <v>2107</v>
      </c>
      <c r="K244" s="169" t="s">
        <v>900</v>
      </c>
      <c r="L244" s="169" t="s">
        <v>900</v>
      </c>
      <c r="M244" s="169" t="s">
        <v>900</v>
      </c>
      <c r="N244" s="169" t="s">
        <v>900</v>
      </c>
      <c r="P244"/>
      <c r="AR244" s="133"/>
    </row>
    <row r="245" spans="1:44" x14ac:dyDescent="0.25">
      <c r="A245" s="169" t="s">
        <v>155</v>
      </c>
      <c r="B245" s="169" t="s">
        <v>900</v>
      </c>
      <c r="C245" s="169" t="s">
        <v>1176</v>
      </c>
      <c r="D245" s="169" t="s">
        <v>1204</v>
      </c>
      <c r="E245" s="169" t="s">
        <v>2923</v>
      </c>
      <c r="F245" s="169" t="s">
        <v>2924</v>
      </c>
      <c r="G245" s="169" t="s">
        <v>1788</v>
      </c>
      <c r="H245" s="169" t="s">
        <v>2111</v>
      </c>
      <c r="I245" s="169" t="s">
        <v>2559</v>
      </c>
      <c r="J245" s="169" t="s">
        <v>2925</v>
      </c>
      <c r="K245" s="169" t="s">
        <v>900</v>
      </c>
      <c r="L245" s="169" t="s">
        <v>900</v>
      </c>
      <c r="M245" s="169" t="s">
        <v>900</v>
      </c>
      <c r="N245" s="169" t="s">
        <v>900</v>
      </c>
      <c r="P245"/>
      <c r="AR245" s="133"/>
    </row>
    <row r="246" spans="1:44" x14ac:dyDescent="0.25">
      <c r="A246" s="169" t="s">
        <v>150</v>
      </c>
      <c r="B246" s="169" t="s">
        <v>900</v>
      </c>
      <c r="C246" s="169" t="s">
        <v>1124</v>
      </c>
      <c r="D246" s="169" t="s">
        <v>2663</v>
      </c>
      <c r="E246" s="169" t="s">
        <v>1317</v>
      </c>
      <c r="F246" s="169" t="s">
        <v>1317</v>
      </c>
      <c r="G246" s="169" t="s">
        <v>1183</v>
      </c>
      <c r="H246" s="169" t="s">
        <v>2436</v>
      </c>
      <c r="I246" s="169" t="s">
        <v>2664</v>
      </c>
      <c r="J246" s="169" t="s">
        <v>3437</v>
      </c>
      <c r="K246" s="169" t="s">
        <v>2986</v>
      </c>
      <c r="L246" s="169" t="s">
        <v>1372</v>
      </c>
      <c r="M246" s="169" t="s">
        <v>2859</v>
      </c>
      <c r="N246" s="169" t="s">
        <v>3310</v>
      </c>
      <c r="P246"/>
      <c r="AR246" s="133"/>
    </row>
    <row r="247" spans="1:44" x14ac:dyDescent="0.25">
      <c r="A247" s="169" t="s">
        <v>1074</v>
      </c>
      <c r="B247" s="169" t="s">
        <v>900</v>
      </c>
      <c r="C247" s="169" t="s">
        <v>1871</v>
      </c>
      <c r="D247" s="169" t="s">
        <v>2196</v>
      </c>
      <c r="E247" s="169" t="s">
        <v>3055</v>
      </c>
      <c r="F247" s="169" t="s">
        <v>3055</v>
      </c>
      <c r="G247" s="169" t="s">
        <v>1872</v>
      </c>
      <c r="H247" s="169" t="s">
        <v>2197</v>
      </c>
      <c r="I247" s="169" t="s">
        <v>3056</v>
      </c>
      <c r="J247" s="169" t="s">
        <v>3056</v>
      </c>
      <c r="K247" s="169" t="s">
        <v>3434</v>
      </c>
      <c r="L247" s="169" t="s">
        <v>1126</v>
      </c>
      <c r="M247" s="169" t="s">
        <v>1105</v>
      </c>
      <c r="N247" s="169" t="s">
        <v>2936</v>
      </c>
      <c r="P247"/>
      <c r="AR247" s="133"/>
    </row>
    <row r="248" spans="1:44" x14ac:dyDescent="0.25">
      <c r="A248" s="169" t="s">
        <v>142</v>
      </c>
      <c r="B248" s="169" t="s">
        <v>900</v>
      </c>
      <c r="C248" s="169" t="s">
        <v>1162</v>
      </c>
      <c r="D248" s="169" t="s">
        <v>1184</v>
      </c>
      <c r="E248" s="169" t="s">
        <v>2560</v>
      </c>
      <c r="F248" s="169" t="s">
        <v>1179</v>
      </c>
      <c r="G248" s="169" t="s">
        <v>2113</v>
      </c>
      <c r="H248" s="169" t="s">
        <v>2560</v>
      </c>
      <c r="I248" s="169" t="s">
        <v>900</v>
      </c>
      <c r="J248" s="169" t="s">
        <v>900</v>
      </c>
      <c r="K248" s="169" t="s">
        <v>900</v>
      </c>
      <c r="L248" s="169" t="s">
        <v>900</v>
      </c>
      <c r="M248" s="169" t="s">
        <v>900</v>
      </c>
      <c r="N248" s="169" t="s">
        <v>900</v>
      </c>
      <c r="O248" s="133">
        <v>4.3</v>
      </c>
      <c r="P248"/>
      <c r="AR248" s="133"/>
    </row>
    <row r="249" spans="1:44" x14ac:dyDescent="0.25">
      <c r="A249" s="169" t="s">
        <v>139</v>
      </c>
      <c r="B249" s="169" t="s">
        <v>900</v>
      </c>
      <c r="C249" s="169" t="s">
        <v>900</v>
      </c>
      <c r="D249" s="169" t="s">
        <v>1233</v>
      </c>
      <c r="E249" s="169" t="s">
        <v>900</v>
      </c>
      <c r="F249" s="169" t="s">
        <v>900</v>
      </c>
      <c r="G249" s="169" t="s">
        <v>900</v>
      </c>
      <c r="H249" s="169" t="s">
        <v>900</v>
      </c>
      <c r="I249" s="169" t="s">
        <v>900</v>
      </c>
      <c r="J249" s="169" t="s">
        <v>900</v>
      </c>
      <c r="K249" s="169" t="s">
        <v>900</v>
      </c>
      <c r="L249" s="169" t="s">
        <v>900</v>
      </c>
      <c r="M249" s="169" t="s">
        <v>900</v>
      </c>
      <c r="N249" s="169" t="s">
        <v>900</v>
      </c>
      <c r="P249"/>
      <c r="AR249" s="133"/>
    </row>
    <row r="250" spans="1:44" x14ac:dyDescent="0.25">
      <c r="A250" s="169" t="s">
        <v>136</v>
      </c>
      <c r="B250" s="169" t="s">
        <v>900</v>
      </c>
      <c r="C250" s="169" t="s">
        <v>1985</v>
      </c>
      <c r="D250" s="169" t="s">
        <v>2762</v>
      </c>
      <c r="E250" s="169" t="s">
        <v>3162</v>
      </c>
      <c r="F250" s="169" t="s">
        <v>3163</v>
      </c>
      <c r="G250" s="169" t="s">
        <v>1986</v>
      </c>
      <c r="H250" s="169" t="s">
        <v>2763</v>
      </c>
      <c r="I250" s="169" t="s">
        <v>2247</v>
      </c>
      <c r="J250" s="169" t="s">
        <v>1843</v>
      </c>
      <c r="K250" s="169" t="s">
        <v>900</v>
      </c>
      <c r="L250" s="169" t="s">
        <v>900</v>
      </c>
      <c r="M250" s="169" t="s">
        <v>900</v>
      </c>
      <c r="N250" s="169" t="s">
        <v>900</v>
      </c>
      <c r="P250"/>
      <c r="AR250" s="133"/>
    </row>
    <row r="251" spans="1:44" x14ac:dyDescent="0.25">
      <c r="A251" s="169" t="s">
        <v>852</v>
      </c>
      <c r="B251" s="169" t="s">
        <v>900</v>
      </c>
      <c r="C251" s="169" t="s">
        <v>2026</v>
      </c>
      <c r="D251" s="169" t="s">
        <v>2464</v>
      </c>
      <c r="E251" s="169" t="s">
        <v>2465</v>
      </c>
      <c r="F251" s="169" t="s">
        <v>2810</v>
      </c>
      <c r="G251" s="169" t="s">
        <v>2027</v>
      </c>
      <c r="H251" s="169" t="s">
        <v>2466</v>
      </c>
      <c r="I251" s="169" t="s">
        <v>2811</v>
      </c>
      <c r="J251" s="169" t="s">
        <v>2467</v>
      </c>
      <c r="K251" s="169" t="s">
        <v>1775</v>
      </c>
      <c r="L251" s="169" t="s">
        <v>1108</v>
      </c>
      <c r="M251" s="169" t="s">
        <v>1776</v>
      </c>
      <c r="N251" s="169" t="s">
        <v>882</v>
      </c>
      <c r="O251" s="133">
        <v>2.1</v>
      </c>
      <c r="P251"/>
      <c r="AR251" s="133"/>
    </row>
    <row r="252" spans="1:44" x14ac:dyDescent="0.25">
      <c r="A252" s="169" t="s">
        <v>135</v>
      </c>
      <c r="B252" s="169" t="s">
        <v>900</v>
      </c>
      <c r="C252" s="169" t="s">
        <v>900</v>
      </c>
      <c r="D252" s="169" t="s">
        <v>1161</v>
      </c>
      <c r="E252" s="169" t="s">
        <v>900</v>
      </c>
      <c r="F252" s="169" t="s">
        <v>900</v>
      </c>
      <c r="G252" s="169" t="s">
        <v>900</v>
      </c>
      <c r="H252" s="169" t="s">
        <v>900</v>
      </c>
      <c r="I252" s="169" t="s">
        <v>900</v>
      </c>
      <c r="J252" s="169" t="s">
        <v>900</v>
      </c>
      <c r="K252" s="169" t="s">
        <v>900</v>
      </c>
      <c r="L252" s="169" t="s">
        <v>900</v>
      </c>
      <c r="M252" s="169" t="s">
        <v>900</v>
      </c>
      <c r="N252" s="169" t="s">
        <v>900</v>
      </c>
      <c r="P252"/>
      <c r="AR252" s="133"/>
    </row>
    <row r="253" spans="1:44" x14ac:dyDescent="0.25">
      <c r="A253" s="169" t="s">
        <v>132</v>
      </c>
      <c r="B253" s="169" t="s">
        <v>900</v>
      </c>
      <c r="C253" s="169" t="s">
        <v>1888</v>
      </c>
      <c r="D253" s="169" t="s">
        <v>2114</v>
      </c>
      <c r="E253" s="169" t="s">
        <v>2926</v>
      </c>
      <c r="F253" s="169" t="s">
        <v>2615</v>
      </c>
      <c r="G253" s="169" t="s">
        <v>2115</v>
      </c>
      <c r="H253" s="169" t="s">
        <v>2116</v>
      </c>
      <c r="I253" s="169" t="s">
        <v>2927</v>
      </c>
      <c r="J253" s="169" t="s">
        <v>3355</v>
      </c>
      <c r="K253" s="169" t="s">
        <v>900</v>
      </c>
      <c r="L253" s="169" t="s">
        <v>900</v>
      </c>
      <c r="M253" s="169" t="s">
        <v>900</v>
      </c>
      <c r="N253" s="169" t="s">
        <v>900</v>
      </c>
      <c r="O253" s="133">
        <v>8.1999999999999993</v>
      </c>
      <c r="P253"/>
      <c r="AR253" s="133"/>
    </row>
    <row r="254" spans="1:44" x14ac:dyDescent="0.25">
      <c r="A254" s="169" t="s">
        <v>131</v>
      </c>
      <c r="B254" s="169" t="s">
        <v>900</v>
      </c>
      <c r="C254" s="169" t="s">
        <v>2169</v>
      </c>
      <c r="D254" s="169" t="s">
        <v>2621</v>
      </c>
      <c r="E254" s="169" t="s">
        <v>3002</v>
      </c>
      <c r="F254" s="169" t="s">
        <v>3400</v>
      </c>
      <c r="G254" s="169" t="s">
        <v>2170</v>
      </c>
      <c r="H254" s="169" t="s">
        <v>2171</v>
      </c>
      <c r="I254" s="169" t="s">
        <v>2622</v>
      </c>
      <c r="J254" s="169" t="s">
        <v>3401</v>
      </c>
      <c r="K254" s="169" t="s">
        <v>3402</v>
      </c>
      <c r="L254" s="169" t="s">
        <v>1081</v>
      </c>
      <c r="M254" s="169" t="s">
        <v>1773</v>
      </c>
      <c r="N254" s="169" t="s">
        <v>3003</v>
      </c>
      <c r="P254"/>
      <c r="AR254" s="133"/>
    </row>
    <row r="255" spans="1:44" x14ac:dyDescent="0.25">
      <c r="A255" s="169" t="s">
        <v>128</v>
      </c>
      <c r="B255" s="169" t="s">
        <v>900</v>
      </c>
      <c r="C255" s="169" t="s">
        <v>2173</v>
      </c>
      <c r="D255" s="169" t="s">
        <v>1136</v>
      </c>
      <c r="E255" s="169" t="s">
        <v>2623</v>
      </c>
      <c r="F255" s="169" t="s">
        <v>2480</v>
      </c>
      <c r="G255" s="169" t="s">
        <v>2174</v>
      </c>
      <c r="H255" s="169" t="s">
        <v>2175</v>
      </c>
      <c r="I255" s="169" t="s">
        <v>3004</v>
      </c>
      <c r="J255" s="169" t="s">
        <v>3403</v>
      </c>
      <c r="K255" s="169" t="s">
        <v>2504</v>
      </c>
      <c r="L255" s="169" t="s">
        <v>1119</v>
      </c>
      <c r="M255" s="169" t="s">
        <v>2839</v>
      </c>
      <c r="N255" s="169" t="s">
        <v>3404</v>
      </c>
      <c r="P255"/>
      <c r="AR255" s="133"/>
    </row>
    <row r="256" spans="1:44" x14ac:dyDescent="0.25">
      <c r="A256" s="169" t="s">
        <v>125</v>
      </c>
      <c r="B256" s="169" t="s">
        <v>900</v>
      </c>
      <c r="C256" s="169" t="s">
        <v>1084</v>
      </c>
      <c r="D256" s="169" t="s">
        <v>2432</v>
      </c>
      <c r="E256" s="169" t="s">
        <v>2283</v>
      </c>
      <c r="F256" s="169" t="s">
        <v>2778</v>
      </c>
      <c r="G256" s="169" t="s">
        <v>1299</v>
      </c>
      <c r="H256" s="169" t="s">
        <v>1215</v>
      </c>
      <c r="I256" s="169" t="s">
        <v>2749</v>
      </c>
      <c r="J256" s="169" t="s">
        <v>2749</v>
      </c>
      <c r="K256" s="169" t="s">
        <v>900</v>
      </c>
      <c r="L256" s="169" t="s">
        <v>900</v>
      </c>
      <c r="M256" s="169" t="s">
        <v>900</v>
      </c>
      <c r="N256" s="169" t="s">
        <v>900</v>
      </c>
      <c r="O256" s="133">
        <v>5</v>
      </c>
      <c r="P256"/>
      <c r="AR256" s="133"/>
    </row>
    <row r="257" spans="1:44" x14ac:dyDescent="0.25">
      <c r="A257" s="169" t="s">
        <v>2117</v>
      </c>
      <c r="B257" s="169" t="s">
        <v>900</v>
      </c>
      <c r="C257" s="169" t="s">
        <v>900</v>
      </c>
      <c r="D257" s="169" t="s">
        <v>1154</v>
      </c>
      <c r="E257" s="169" t="s">
        <v>2561</v>
      </c>
      <c r="F257" s="169" t="s">
        <v>2561</v>
      </c>
      <c r="G257" s="169" t="s">
        <v>900</v>
      </c>
      <c r="H257" s="169" t="s">
        <v>2118</v>
      </c>
      <c r="I257" s="169" t="s">
        <v>900</v>
      </c>
      <c r="J257" s="169" t="s">
        <v>900</v>
      </c>
      <c r="K257" s="169" t="s">
        <v>900</v>
      </c>
      <c r="L257" s="169" t="s">
        <v>900</v>
      </c>
      <c r="M257" s="169" t="s">
        <v>900</v>
      </c>
      <c r="N257" s="169" t="s">
        <v>900</v>
      </c>
      <c r="P257"/>
      <c r="AR257" s="133"/>
    </row>
    <row r="258" spans="1:44" x14ac:dyDescent="0.25">
      <c r="A258" s="169" t="s">
        <v>115</v>
      </c>
      <c r="B258" s="169" t="s">
        <v>900</v>
      </c>
      <c r="C258" s="169" t="s">
        <v>1163</v>
      </c>
      <c r="D258" s="169" t="s">
        <v>1164</v>
      </c>
      <c r="E258" s="169" t="s">
        <v>1165</v>
      </c>
      <c r="F258" s="169" t="s">
        <v>1165</v>
      </c>
      <c r="G258" s="169" t="s">
        <v>900</v>
      </c>
      <c r="H258" s="169" t="s">
        <v>900</v>
      </c>
      <c r="I258" s="169" t="s">
        <v>900</v>
      </c>
      <c r="J258" s="169" t="s">
        <v>900</v>
      </c>
      <c r="K258" s="169" t="s">
        <v>900</v>
      </c>
      <c r="L258" s="169" t="s">
        <v>900</v>
      </c>
      <c r="M258" s="169" t="s">
        <v>900</v>
      </c>
      <c r="N258" s="169" t="s">
        <v>900</v>
      </c>
      <c r="P258"/>
      <c r="AR258" s="133"/>
    </row>
    <row r="259" spans="1:44" x14ac:dyDescent="0.25">
      <c r="A259" s="169" t="s">
        <v>108</v>
      </c>
      <c r="B259" s="169" t="s">
        <v>900</v>
      </c>
      <c r="C259" s="169" t="s">
        <v>2213</v>
      </c>
      <c r="D259" s="169" t="s">
        <v>2678</v>
      </c>
      <c r="E259" s="169" t="s">
        <v>2593</v>
      </c>
      <c r="F259" s="169" t="s">
        <v>2593</v>
      </c>
      <c r="G259" s="169" t="s">
        <v>2214</v>
      </c>
      <c r="H259" s="169" t="s">
        <v>1171</v>
      </c>
      <c r="I259" s="169" t="s">
        <v>3075</v>
      </c>
      <c r="J259" s="169" t="s">
        <v>3075</v>
      </c>
      <c r="K259" s="169" t="s">
        <v>3311</v>
      </c>
      <c r="L259" s="169" t="s">
        <v>1121</v>
      </c>
      <c r="M259" s="169" t="s">
        <v>1174</v>
      </c>
      <c r="N259" s="169" t="s">
        <v>3446</v>
      </c>
      <c r="R259"/>
      <c r="AR259" s="133"/>
    </row>
    <row r="260" spans="1:44" x14ac:dyDescent="0.25">
      <c r="A260" s="169" t="s">
        <v>103</v>
      </c>
      <c r="B260" s="169" t="s">
        <v>900</v>
      </c>
      <c r="C260" s="169" t="s">
        <v>1809</v>
      </c>
      <c r="D260" s="169" t="s">
        <v>2676</v>
      </c>
      <c r="E260" s="169" t="s">
        <v>3069</v>
      </c>
      <c r="F260" s="169" t="s">
        <v>3070</v>
      </c>
      <c r="G260" s="169" t="s">
        <v>1971</v>
      </c>
      <c r="H260" s="169" t="s">
        <v>1214</v>
      </c>
      <c r="I260" s="169" t="s">
        <v>3071</v>
      </c>
      <c r="J260" s="169" t="s">
        <v>3072</v>
      </c>
      <c r="K260" s="169" t="s">
        <v>900</v>
      </c>
      <c r="L260" s="169" t="s">
        <v>1126</v>
      </c>
      <c r="M260" s="169" t="s">
        <v>1105</v>
      </c>
      <c r="N260" s="169" t="s">
        <v>2936</v>
      </c>
      <c r="V260"/>
      <c r="AR260" s="133"/>
    </row>
    <row r="261" spans="1:44" x14ac:dyDescent="0.25">
      <c r="A261" s="169" t="s">
        <v>102</v>
      </c>
      <c r="B261" s="169" t="s">
        <v>900</v>
      </c>
      <c r="C261" s="169" t="s">
        <v>1206</v>
      </c>
      <c r="D261" s="169" t="s">
        <v>1394</v>
      </c>
      <c r="E261" s="169" t="s">
        <v>2637</v>
      </c>
      <c r="F261" s="169" t="s">
        <v>900</v>
      </c>
      <c r="G261" s="169" t="s">
        <v>1189</v>
      </c>
      <c r="H261" s="169" t="s">
        <v>2638</v>
      </c>
      <c r="I261" s="169" t="s">
        <v>900</v>
      </c>
      <c r="J261" s="169" t="s">
        <v>900</v>
      </c>
      <c r="K261" s="169" t="s">
        <v>900</v>
      </c>
      <c r="L261" s="169" t="s">
        <v>900</v>
      </c>
      <c r="M261" s="169" t="s">
        <v>900</v>
      </c>
      <c r="N261" s="169" t="s">
        <v>900</v>
      </c>
      <c r="V261"/>
      <c r="AR261" s="133"/>
    </row>
    <row r="262" spans="1:44" x14ac:dyDescent="0.25">
      <c r="A262" s="169" t="s">
        <v>97</v>
      </c>
      <c r="B262" s="169" t="s">
        <v>900</v>
      </c>
      <c r="C262" s="169" t="s">
        <v>900</v>
      </c>
      <c r="D262" s="169" t="s">
        <v>2731</v>
      </c>
      <c r="E262" s="169" t="s">
        <v>1782</v>
      </c>
      <c r="F262" s="169" t="s">
        <v>900</v>
      </c>
      <c r="G262" s="169" t="s">
        <v>900</v>
      </c>
      <c r="H262" s="169" t="s">
        <v>1782</v>
      </c>
      <c r="I262" s="169" t="s">
        <v>900</v>
      </c>
      <c r="J262" s="169" t="s">
        <v>900</v>
      </c>
      <c r="K262" s="169" t="s">
        <v>900</v>
      </c>
      <c r="L262" s="169" t="s">
        <v>900</v>
      </c>
      <c r="M262" s="169" t="s">
        <v>900</v>
      </c>
      <c r="N262" s="169" t="s">
        <v>900</v>
      </c>
      <c r="V262"/>
      <c r="AR262" s="133"/>
    </row>
    <row r="263" spans="1:44" x14ac:dyDescent="0.25">
      <c r="A263" s="169" t="s">
        <v>2417</v>
      </c>
      <c r="B263" s="169" t="s">
        <v>900</v>
      </c>
      <c r="C263" s="169" t="s">
        <v>900</v>
      </c>
      <c r="D263" s="169" t="s">
        <v>900</v>
      </c>
      <c r="E263" s="169" t="s">
        <v>2275</v>
      </c>
      <c r="F263" s="169" t="s">
        <v>900</v>
      </c>
      <c r="G263" s="169" t="s">
        <v>900</v>
      </c>
      <c r="H263" s="169" t="s">
        <v>900</v>
      </c>
      <c r="I263" s="169" t="s">
        <v>900</v>
      </c>
      <c r="J263" s="169" t="s">
        <v>900</v>
      </c>
      <c r="K263" s="169" t="s">
        <v>900</v>
      </c>
      <c r="L263" s="169" t="s">
        <v>900</v>
      </c>
      <c r="M263" s="169" t="s">
        <v>900</v>
      </c>
      <c r="N263" s="169" t="s">
        <v>900</v>
      </c>
      <c r="V263"/>
      <c r="AR263" s="133"/>
    </row>
    <row r="264" spans="1:44" x14ac:dyDescent="0.25">
      <c r="A264" s="169" t="s">
        <v>92</v>
      </c>
      <c r="B264" s="169" t="s">
        <v>900</v>
      </c>
      <c r="C264" s="169" t="s">
        <v>2252</v>
      </c>
      <c r="D264" s="169" t="s">
        <v>2253</v>
      </c>
      <c r="E264" s="169" t="s">
        <v>2724</v>
      </c>
      <c r="F264" s="169" t="s">
        <v>2724</v>
      </c>
      <c r="G264" s="169" t="s">
        <v>2254</v>
      </c>
      <c r="H264" s="169" t="s">
        <v>2255</v>
      </c>
      <c r="I264" s="169" t="s">
        <v>2028</v>
      </c>
      <c r="J264" s="169" t="s">
        <v>3135</v>
      </c>
      <c r="K264" s="169" t="s">
        <v>3478</v>
      </c>
      <c r="L264" s="169" t="s">
        <v>1170</v>
      </c>
      <c r="M264" s="169" t="s">
        <v>1753</v>
      </c>
      <c r="N264" s="169" t="s">
        <v>2328</v>
      </c>
      <c r="T264" s="133">
        <v>7.72</v>
      </c>
      <c r="V264"/>
      <c r="AR264" s="133"/>
    </row>
    <row r="265" spans="1:44" x14ac:dyDescent="0.25">
      <c r="A265" s="169" t="s">
        <v>1266</v>
      </c>
      <c r="B265" s="169" t="s">
        <v>900</v>
      </c>
      <c r="C265" s="169" t="s">
        <v>1810</v>
      </c>
      <c r="D265" s="169" t="s">
        <v>2688</v>
      </c>
      <c r="E265" s="169" t="s">
        <v>1267</v>
      </c>
      <c r="F265" s="169" t="s">
        <v>3455</v>
      </c>
      <c r="G265" s="169" t="s">
        <v>1811</v>
      </c>
      <c r="H265" s="169" t="s">
        <v>900</v>
      </c>
      <c r="I265" s="169" t="s">
        <v>900</v>
      </c>
      <c r="J265" s="169" t="s">
        <v>3456</v>
      </c>
      <c r="K265" s="169" t="s">
        <v>900</v>
      </c>
      <c r="L265" s="169" t="s">
        <v>900</v>
      </c>
      <c r="M265" s="169" t="s">
        <v>900</v>
      </c>
      <c r="N265" s="169" t="s">
        <v>900</v>
      </c>
      <c r="V265"/>
      <c r="AR265" s="133"/>
    </row>
    <row r="266" spans="1:44" x14ac:dyDescent="0.25">
      <c r="A266" s="169" t="s">
        <v>91</v>
      </c>
      <c r="B266" s="169" t="s">
        <v>900</v>
      </c>
      <c r="C266" s="169" t="s">
        <v>1950</v>
      </c>
      <c r="D266" s="169" t="s">
        <v>1950</v>
      </c>
      <c r="E266" s="169" t="s">
        <v>1965</v>
      </c>
      <c r="F266" s="169" t="s">
        <v>900</v>
      </c>
      <c r="G266" s="169" t="s">
        <v>1155</v>
      </c>
      <c r="H266" s="169" t="s">
        <v>1155</v>
      </c>
      <c r="I266" s="169" t="s">
        <v>900</v>
      </c>
      <c r="J266" s="169" t="s">
        <v>900</v>
      </c>
      <c r="K266" s="169" t="s">
        <v>900</v>
      </c>
      <c r="L266" s="169" t="s">
        <v>900</v>
      </c>
      <c r="M266" s="169" t="s">
        <v>900</v>
      </c>
      <c r="N266" s="169" t="s">
        <v>900</v>
      </c>
      <c r="T266" s="133">
        <v>4.2</v>
      </c>
      <c r="V266"/>
      <c r="AR266" s="133"/>
    </row>
    <row r="267" spans="1:44" x14ac:dyDescent="0.25">
      <c r="A267" s="169" t="s">
        <v>90</v>
      </c>
      <c r="B267" s="169" t="s">
        <v>900</v>
      </c>
      <c r="C267" s="169" t="s">
        <v>2283</v>
      </c>
      <c r="D267" s="169" t="s">
        <v>2764</v>
      </c>
      <c r="E267" s="169" t="s">
        <v>2765</v>
      </c>
      <c r="F267" s="169" t="s">
        <v>3498</v>
      </c>
      <c r="G267" s="169" t="s">
        <v>2226</v>
      </c>
      <c r="H267" s="169" t="s">
        <v>2613</v>
      </c>
      <c r="I267" s="169" t="s">
        <v>2047</v>
      </c>
      <c r="J267" s="169" t="s">
        <v>3499</v>
      </c>
      <c r="K267" s="169" t="s">
        <v>3362</v>
      </c>
      <c r="L267" s="169" t="s">
        <v>1751</v>
      </c>
      <c r="M267" s="169" t="s">
        <v>1119</v>
      </c>
      <c r="N267" s="169" t="s">
        <v>3003</v>
      </c>
      <c r="T267" s="133">
        <v>4.45</v>
      </c>
      <c r="V267"/>
      <c r="AR267" s="133"/>
    </row>
    <row r="268" spans="1:44" x14ac:dyDescent="0.25">
      <c r="A268" s="169" t="s">
        <v>86</v>
      </c>
      <c r="B268" s="169" t="s">
        <v>900</v>
      </c>
      <c r="C268" s="169" t="s">
        <v>1228</v>
      </c>
      <c r="D268" s="169" t="s">
        <v>2574</v>
      </c>
      <c r="E268" s="169" t="s">
        <v>3073</v>
      </c>
      <c r="F268" s="169" t="s">
        <v>3445</v>
      </c>
      <c r="G268" s="169" t="s">
        <v>2212</v>
      </c>
      <c r="H268" s="169" t="s">
        <v>2677</v>
      </c>
      <c r="I268" s="169" t="s">
        <v>2232</v>
      </c>
      <c r="J268" s="169" t="s">
        <v>1808</v>
      </c>
      <c r="K268" s="169" t="s">
        <v>3419</v>
      </c>
      <c r="L268" s="169" t="s">
        <v>1156</v>
      </c>
      <c r="M268" s="169" t="s">
        <v>1203</v>
      </c>
      <c r="N268" s="169" t="s">
        <v>1309</v>
      </c>
      <c r="V268" s="133">
        <v>2.76</v>
      </c>
      <c r="X268"/>
      <c r="AR268" s="133"/>
    </row>
    <row r="269" spans="1:44" x14ac:dyDescent="0.25">
      <c r="A269" s="169" t="s">
        <v>79</v>
      </c>
      <c r="B269" s="169" t="s">
        <v>900</v>
      </c>
      <c r="C269" s="169" t="s">
        <v>1864</v>
      </c>
      <c r="D269" s="169" t="s">
        <v>2624</v>
      </c>
      <c r="E269" s="169" t="s">
        <v>1376</v>
      </c>
      <c r="F269" s="169" t="s">
        <v>3405</v>
      </c>
      <c r="G269" s="169" t="s">
        <v>1224</v>
      </c>
      <c r="H269" s="169" t="s">
        <v>1250</v>
      </c>
      <c r="I269" s="169" t="s">
        <v>1221</v>
      </c>
      <c r="J269" s="169" t="s">
        <v>3406</v>
      </c>
      <c r="K269" s="169" t="s">
        <v>3407</v>
      </c>
      <c r="L269" s="169" t="s">
        <v>1082</v>
      </c>
      <c r="M269" s="169" t="s">
        <v>1109</v>
      </c>
      <c r="N269" s="169" t="s">
        <v>2390</v>
      </c>
      <c r="AL269" s="133">
        <v>4.4000000000000004</v>
      </c>
      <c r="AN269"/>
      <c r="AR269" s="133"/>
    </row>
    <row r="270" spans="1:44" x14ac:dyDescent="0.25">
      <c r="AL270" s="133">
        <v>180</v>
      </c>
      <c r="AN270"/>
      <c r="AR270" s="133"/>
    </row>
    <row r="271" spans="1:44" x14ac:dyDescent="0.25">
      <c r="AL271" s="133">
        <v>7.4</v>
      </c>
      <c r="AN271"/>
      <c r="AR271" s="133"/>
    </row>
    <row r="272" spans="1:44" x14ac:dyDescent="0.25">
      <c r="AL272" s="133">
        <v>7.2</v>
      </c>
      <c r="AN272"/>
      <c r="AR272" s="133"/>
    </row>
    <row r="273" spans="1:44" x14ac:dyDescent="0.25">
      <c r="AL273" s="133">
        <v>5.0999999999999996</v>
      </c>
      <c r="AN273"/>
      <c r="AR273" s="133"/>
    </row>
    <row r="274" spans="1:44" x14ac:dyDescent="0.25">
      <c r="A274" s="133" t="s">
        <v>1325</v>
      </c>
      <c r="AL274" s="133">
        <v>15</v>
      </c>
      <c r="AN274"/>
      <c r="AR274" s="133"/>
    </row>
    <row r="275" spans="1:44" x14ac:dyDescent="0.25">
      <c r="A275" s="133" t="s">
        <v>1326</v>
      </c>
      <c r="AP275" s="133">
        <v>3.8</v>
      </c>
    </row>
    <row r="276" spans="1:44" x14ac:dyDescent="0.25">
      <c r="A276" s="133" t="s">
        <v>1327</v>
      </c>
      <c r="AP276" s="133">
        <v>12.45</v>
      </c>
    </row>
    <row r="277" spans="1:44" x14ac:dyDescent="0.25">
      <c r="A277" s="133" t="s">
        <v>1328</v>
      </c>
      <c r="AP277" s="133">
        <v>13.79</v>
      </c>
    </row>
    <row r="278" spans="1:44" x14ac:dyDescent="0.25">
      <c r="A278" s="133" t="s">
        <v>1329</v>
      </c>
      <c r="AP278" s="133">
        <v>34.21</v>
      </c>
    </row>
    <row r="279" spans="1:44" x14ac:dyDescent="0.25">
      <c r="A279" s="133" t="s">
        <v>1330</v>
      </c>
      <c r="AP279" s="133">
        <v>34</v>
      </c>
    </row>
    <row r="280" spans="1:44" x14ac:dyDescent="0.25">
      <c r="A280" s="133" t="s">
        <v>1331</v>
      </c>
      <c r="AP280" s="133">
        <v>30</v>
      </c>
    </row>
    <row r="281" spans="1:44" x14ac:dyDescent="0.25">
      <c r="A281" s="133" t="s">
        <v>1332</v>
      </c>
      <c r="AP281" s="133">
        <v>6.39</v>
      </c>
    </row>
    <row r="282" spans="1:44" x14ac:dyDescent="0.25">
      <c r="A282" s="133" t="s">
        <v>1333</v>
      </c>
      <c r="AP282" s="133">
        <v>2.1</v>
      </c>
    </row>
    <row r="283" spans="1:44" x14ac:dyDescent="0.25">
      <c r="A283" s="133" t="s">
        <v>1334</v>
      </c>
      <c r="AP283" s="133">
        <v>4.53</v>
      </c>
    </row>
    <row r="284" spans="1:44" x14ac:dyDescent="0.25">
      <c r="A284" s="133" t="s">
        <v>1335</v>
      </c>
      <c r="AP284" s="133">
        <v>44.5</v>
      </c>
    </row>
    <row r="285" spans="1:44" x14ac:dyDescent="0.25">
      <c r="A285" s="133" t="s">
        <v>1336</v>
      </c>
      <c r="AP285" s="133">
        <v>20.9</v>
      </c>
    </row>
    <row r="286" spans="1:44" x14ac:dyDescent="0.25">
      <c r="A286" s="133" t="s">
        <v>1337</v>
      </c>
      <c r="AP286" s="133">
        <v>26</v>
      </c>
    </row>
    <row r="287" spans="1:44" x14ac:dyDescent="0.25">
      <c r="A287" s="133" t="s">
        <v>1338</v>
      </c>
      <c r="AP287" s="133">
        <v>20</v>
      </c>
    </row>
    <row r="288" spans="1:44" x14ac:dyDescent="0.25">
      <c r="A288" s="133" t="s">
        <v>1339</v>
      </c>
      <c r="AP288" s="133">
        <v>2.2999999999999998</v>
      </c>
    </row>
    <row r="289" spans="1:42" x14ac:dyDescent="0.25">
      <c r="A289" s="133" t="s">
        <v>1340</v>
      </c>
      <c r="AP289" s="133">
        <v>2.6</v>
      </c>
    </row>
    <row r="290" spans="1:42" x14ac:dyDescent="0.25">
      <c r="A290" s="133" t="s">
        <v>1341</v>
      </c>
      <c r="AP290" s="133">
        <v>45</v>
      </c>
    </row>
    <row r="291" spans="1:42" x14ac:dyDescent="0.25">
      <c r="A291" s="133" t="s">
        <v>1342</v>
      </c>
      <c r="AP291" s="133">
        <v>11.4</v>
      </c>
    </row>
    <row r="292" spans="1:42" x14ac:dyDescent="0.25">
      <c r="A292" s="133" t="s">
        <v>1343</v>
      </c>
      <c r="AP292" s="133">
        <v>2.96</v>
      </c>
    </row>
    <row r="293" spans="1:42" x14ac:dyDescent="0.25">
      <c r="A293" s="133" t="s">
        <v>1344</v>
      </c>
      <c r="AP293" s="133">
        <v>35</v>
      </c>
    </row>
    <row r="294" spans="1:42" x14ac:dyDescent="0.25">
      <c r="A294" s="133" t="s">
        <v>1345</v>
      </c>
      <c r="AP294" s="133">
        <v>4.0999999999999996</v>
      </c>
    </row>
    <row r="295" spans="1:42" x14ac:dyDescent="0.25">
      <c r="A295" s="133" t="s">
        <v>1346</v>
      </c>
      <c r="AP295" s="133">
        <v>4.8</v>
      </c>
    </row>
    <row r="296" spans="1:42" x14ac:dyDescent="0.25">
      <c r="A296" s="133" t="s">
        <v>1347</v>
      </c>
      <c r="AP296" s="133">
        <v>21.9</v>
      </c>
    </row>
    <row r="297" spans="1:42" x14ac:dyDescent="0.25">
      <c r="A297" s="133" t="s">
        <v>1348</v>
      </c>
      <c r="AP297" s="133">
        <v>4.87</v>
      </c>
    </row>
    <row r="298" spans="1:42" x14ac:dyDescent="0.25">
      <c r="A298" s="133" t="s">
        <v>1349</v>
      </c>
      <c r="AP298" s="133">
        <v>3.1</v>
      </c>
    </row>
    <row r="299" spans="1:42" x14ac:dyDescent="0.25">
      <c r="A299" s="133" t="s">
        <v>1350</v>
      </c>
      <c r="AP299" s="133">
        <v>30.7</v>
      </c>
    </row>
    <row r="300" spans="1:42" x14ac:dyDescent="0.25">
      <c r="A300" s="133" t="s">
        <v>1351</v>
      </c>
      <c r="AP300" s="133">
        <v>4.7</v>
      </c>
    </row>
    <row r="301" spans="1:42" x14ac:dyDescent="0.25">
      <c r="A301" s="133" t="s">
        <v>1352</v>
      </c>
      <c r="AP301" s="133">
        <v>6.7</v>
      </c>
    </row>
    <row r="302" spans="1:42" x14ac:dyDescent="0.25">
      <c r="A302" s="133" t="s">
        <v>1353</v>
      </c>
      <c r="AP302" s="133">
        <v>49.75</v>
      </c>
    </row>
    <row r="303" spans="1:42" x14ac:dyDescent="0.25">
      <c r="A303" s="133" t="s">
        <v>1354</v>
      </c>
      <c r="AP303" s="133">
        <v>0.6</v>
      </c>
    </row>
    <row r="304" spans="1:42" x14ac:dyDescent="0.25">
      <c r="A304" s="133" t="s">
        <v>1355</v>
      </c>
      <c r="AP304" s="133">
        <v>5.45</v>
      </c>
    </row>
    <row r="305" spans="1:42" x14ac:dyDescent="0.25">
      <c r="A305" s="133" t="s">
        <v>1356</v>
      </c>
      <c r="AP305" s="133">
        <v>4.9000000000000004</v>
      </c>
    </row>
    <row r="306" spans="1:42" x14ac:dyDescent="0.25">
      <c r="A306" s="133" t="s">
        <v>1357</v>
      </c>
      <c r="AP306" s="133">
        <v>27.7</v>
      </c>
    </row>
    <row r="307" spans="1:42" x14ac:dyDescent="0.25">
      <c r="A307" s="133" t="s">
        <v>1358</v>
      </c>
      <c r="AP307" s="133">
        <v>47.6</v>
      </c>
    </row>
    <row r="308" spans="1:42" x14ac:dyDescent="0.25">
      <c r="A308" s="133" t="s">
        <v>1359</v>
      </c>
      <c r="AP308" s="133">
        <v>3.05</v>
      </c>
    </row>
    <row r="309" spans="1:42" x14ac:dyDescent="0.25">
      <c r="A309" s="133" t="s">
        <v>1360</v>
      </c>
      <c r="AP309" s="133">
        <v>0.85</v>
      </c>
    </row>
    <row r="310" spans="1:42" x14ac:dyDescent="0.25">
      <c r="A310" s="133" t="s">
        <v>1361</v>
      </c>
      <c r="AP310" s="133">
        <v>7.3</v>
      </c>
    </row>
    <row r="311" spans="1:42" x14ac:dyDescent="0.25">
      <c r="A311" s="133" t="s">
        <v>1362</v>
      </c>
      <c r="AP311" s="133">
        <v>32.5</v>
      </c>
    </row>
    <row r="312" spans="1:42" x14ac:dyDescent="0.25">
      <c r="A312" s="133" t="s">
        <v>1363</v>
      </c>
      <c r="AP312" s="133">
        <v>60</v>
      </c>
    </row>
    <row r="313" spans="1:42" x14ac:dyDescent="0.25">
      <c r="A313" s="133" t="s">
        <v>1364</v>
      </c>
      <c r="AP313" s="133">
        <v>6.95</v>
      </c>
    </row>
    <row r="314" spans="1:42" x14ac:dyDescent="0.25">
      <c r="A314" s="133" t="s">
        <v>465</v>
      </c>
      <c r="AP314" s="133">
        <v>9</v>
      </c>
    </row>
    <row r="315" spans="1:42" x14ac:dyDescent="0.25">
      <c r="A315" s="133" t="s">
        <v>440</v>
      </c>
      <c r="AP315" s="133">
        <v>130</v>
      </c>
    </row>
    <row r="316" spans="1:42" x14ac:dyDescent="0.25">
      <c r="A316" s="133" t="s">
        <v>416</v>
      </c>
      <c r="AP316" s="133">
        <v>1.89</v>
      </c>
    </row>
    <row r="317" spans="1:42" x14ac:dyDescent="0.25">
      <c r="A317" s="133" t="s">
        <v>395</v>
      </c>
      <c r="AP317" s="133">
        <v>6.3</v>
      </c>
    </row>
    <row r="318" spans="1:42" x14ac:dyDescent="0.25">
      <c r="A318" s="133" t="s">
        <v>365</v>
      </c>
      <c r="AP318" s="133">
        <v>7.4</v>
      </c>
    </row>
    <row r="319" spans="1:42" x14ac:dyDescent="0.25">
      <c r="A319" s="133" t="s">
        <v>354</v>
      </c>
      <c r="AP319" s="133">
        <v>37.33</v>
      </c>
    </row>
    <row r="320" spans="1:42" x14ac:dyDescent="0.25">
      <c r="A320" s="133" t="s">
        <v>345</v>
      </c>
      <c r="AP320" s="133">
        <v>11.35</v>
      </c>
    </row>
    <row r="321" spans="1:42" x14ac:dyDescent="0.25">
      <c r="A321" s="133" t="s">
        <v>343</v>
      </c>
      <c r="AP321" s="133">
        <v>6.4</v>
      </c>
    </row>
    <row r="322" spans="1:42" x14ac:dyDescent="0.25">
      <c r="A322" s="133" t="s">
        <v>331</v>
      </c>
      <c r="AP322" s="133">
        <v>12.6</v>
      </c>
    </row>
    <row r="323" spans="1:42" x14ac:dyDescent="0.25">
      <c r="A323" s="133" t="s">
        <v>322</v>
      </c>
      <c r="AP323" s="133">
        <v>44</v>
      </c>
    </row>
    <row r="324" spans="1:42" x14ac:dyDescent="0.25">
      <c r="A324" s="133" t="s">
        <v>316</v>
      </c>
      <c r="AP324" s="133">
        <v>18</v>
      </c>
    </row>
    <row r="325" spans="1:42" x14ac:dyDescent="0.25">
      <c r="A325" s="133" t="s">
        <v>302</v>
      </c>
      <c r="AP325" s="133">
        <v>12.75</v>
      </c>
    </row>
    <row r="326" spans="1:42" x14ac:dyDescent="0.25">
      <c r="A326" s="133" t="s">
        <v>296</v>
      </c>
      <c r="AP326" s="133">
        <v>4.3499999999999996</v>
      </c>
    </row>
    <row r="327" spans="1:42" x14ac:dyDescent="0.25">
      <c r="A327" s="133" t="s">
        <v>295</v>
      </c>
      <c r="AP327" s="133">
        <v>9.64</v>
      </c>
    </row>
    <row r="328" spans="1:42" x14ac:dyDescent="0.25">
      <c r="A328" s="133" t="s">
        <v>845</v>
      </c>
      <c r="AP328" s="133">
        <v>22.9</v>
      </c>
    </row>
    <row r="329" spans="1:42" x14ac:dyDescent="0.25">
      <c r="A329" s="133" t="s">
        <v>275</v>
      </c>
      <c r="AP329" s="133">
        <v>8.65</v>
      </c>
    </row>
    <row r="330" spans="1:42" x14ac:dyDescent="0.25">
      <c r="A330" s="133" t="s">
        <v>274</v>
      </c>
      <c r="AP330" s="133">
        <v>10.7</v>
      </c>
    </row>
    <row r="331" spans="1:42" x14ac:dyDescent="0.25">
      <c r="A331" s="133" t="s">
        <v>271</v>
      </c>
      <c r="AP331" s="133">
        <v>1.35</v>
      </c>
    </row>
    <row r="332" spans="1:42" x14ac:dyDescent="0.25">
      <c r="A332" s="133" t="s">
        <v>269</v>
      </c>
      <c r="AP332" s="133">
        <v>3.9</v>
      </c>
    </row>
    <row r="333" spans="1:42" x14ac:dyDescent="0.25">
      <c r="A333" s="133" t="s">
        <v>264</v>
      </c>
      <c r="AP333" s="133">
        <v>9.06</v>
      </c>
    </row>
    <row r="334" spans="1:42" x14ac:dyDescent="0.25">
      <c r="A334" s="133" t="s">
        <v>261</v>
      </c>
      <c r="AP334" s="133">
        <v>2.86</v>
      </c>
    </row>
    <row r="335" spans="1:42" x14ac:dyDescent="0.25">
      <c r="A335" s="133" t="s">
        <v>847</v>
      </c>
      <c r="AP335" s="133">
        <v>197</v>
      </c>
    </row>
    <row r="336" spans="1:42" x14ac:dyDescent="0.25">
      <c r="A336" s="133" t="s">
        <v>258</v>
      </c>
      <c r="AP336" s="133">
        <v>34.25</v>
      </c>
    </row>
    <row r="337" spans="1:42" x14ac:dyDescent="0.25">
      <c r="A337" s="133" t="s">
        <v>256</v>
      </c>
      <c r="AP337" s="133">
        <v>10.6</v>
      </c>
    </row>
    <row r="338" spans="1:42" x14ac:dyDescent="0.25">
      <c r="A338" s="133" t="s">
        <v>252</v>
      </c>
      <c r="AP338" s="133">
        <v>4.3</v>
      </c>
    </row>
    <row r="339" spans="1:42" x14ac:dyDescent="0.25">
      <c r="A339" s="133" t="s">
        <v>248</v>
      </c>
      <c r="AP339" s="133">
        <v>34.200000000000003</v>
      </c>
    </row>
    <row r="340" spans="1:42" x14ac:dyDescent="0.25">
      <c r="A340" s="133" t="s">
        <v>231</v>
      </c>
      <c r="AP340" s="133">
        <v>6.8</v>
      </c>
    </row>
    <row r="341" spans="1:42" x14ac:dyDescent="0.25">
      <c r="A341" s="133" t="s">
        <v>227</v>
      </c>
      <c r="AP341" s="133">
        <v>16</v>
      </c>
    </row>
    <row r="342" spans="1:42" x14ac:dyDescent="0.25">
      <c r="A342" s="133" t="s">
        <v>226</v>
      </c>
      <c r="AP342" s="133">
        <v>9</v>
      </c>
    </row>
    <row r="343" spans="1:42" x14ac:dyDescent="0.25">
      <c r="A343" s="133" t="s">
        <v>217</v>
      </c>
      <c r="AP343" s="133">
        <v>17.899999999999999</v>
      </c>
    </row>
    <row r="344" spans="1:42" x14ac:dyDescent="0.25">
      <c r="A344" s="133" t="s">
        <v>204</v>
      </c>
      <c r="AP344" s="133">
        <v>14</v>
      </c>
    </row>
    <row r="345" spans="1:42" x14ac:dyDescent="0.25">
      <c r="A345" s="133" t="s">
        <v>201</v>
      </c>
      <c r="AP345" s="133">
        <v>3.95</v>
      </c>
    </row>
    <row r="346" spans="1:42" x14ac:dyDescent="0.25">
      <c r="A346" s="133" t="s">
        <v>191</v>
      </c>
      <c r="AP346" s="133">
        <v>5</v>
      </c>
    </row>
    <row r="347" spans="1:42" x14ac:dyDescent="0.25">
      <c r="A347" s="133" t="s">
        <v>180</v>
      </c>
      <c r="AP347" s="133">
        <v>5.3</v>
      </c>
    </row>
    <row r="348" spans="1:42" x14ac:dyDescent="0.25">
      <c r="A348" s="133" t="s">
        <v>178</v>
      </c>
      <c r="AP348" s="133">
        <v>4.3</v>
      </c>
    </row>
    <row r="349" spans="1:42" x14ac:dyDescent="0.25">
      <c r="A349" s="133" t="s">
        <v>170</v>
      </c>
      <c r="AP349" s="133">
        <v>6.25</v>
      </c>
    </row>
    <row r="350" spans="1:42" x14ac:dyDescent="0.25">
      <c r="A350" s="133" t="s">
        <v>167</v>
      </c>
      <c r="AP350" s="133">
        <v>2.1</v>
      </c>
    </row>
    <row r="351" spans="1:42" x14ac:dyDescent="0.25">
      <c r="A351" s="133" t="s">
        <v>165</v>
      </c>
      <c r="AP351" s="133">
        <v>8.1999999999999993</v>
      </c>
    </row>
    <row r="352" spans="1:42" x14ac:dyDescent="0.25">
      <c r="A352" s="133" t="s">
        <v>163</v>
      </c>
      <c r="AP352" s="133">
        <v>5</v>
      </c>
    </row>
    <row r="353" spans="1:42" x14ac:dyDescent="0.25">
      <c r="A353" s="133" t="s">
        <v>159</v>
      </c>
      <c r="AP353" s="133">
        <v>23.6</v>
      </c>
    </row>
    <row r="354" spans="1:42" x14ac:dyDescent="0.25">
      <c r="A354" s="133" t="s">
        <v>157</v>
      </c>
      <c r="AP354" s="133">
        <v>25.7</v>
      </c>
    </row>
    <row r="355" spans="1:42" x14ac:dyDescent="0.25">
      <c r="A355" s="133" t="b">
        <v>1</v>
      </c>
    </row>
    <row r="356" spans="1:42" x14ac:dyDescent="0.25">
      <c r="A356" s="133" t="s">
        <v>139</v>
      </c>
    </row>
    <row r="357" spans="1:42" x14ac:dyDescent="0.25">
      <c r="A357" s="133" t="s">
        <v>121</v>
      </c>
    </row>
    <row r="358" spans="1:42" x14ac:dyDescent="0.25">
      <c r="A358" s="133" t="s">
        <v>115</v>
      </c>
    </row>
    <row r="359" spans="1:42" x14ac:dyDescent="0.25">
      <c r="A359" s="133" t="s">
        <v>104</v>
      </c>
    </row>
    <row r="360" spans="1:42" x14ac:dyDescent="0.25">
      <c r="A360" s="133" t="s">
        <v>102</v>
      </c>
    </row>
    <row r="361" spans="1:42" x14ac:dyDescent="0.25">
      <c r="A361" s="133" t="s">
        <v>97</v>
      </c>
    </row>
    <row r="362" spans="1:42" x14ac:dyDescent="0.25">
      <c r="A362" s="133" t="s">
        <v>91</v>
      </c>
    </row>
    <row r="363" spans="1:42" x14ac:dyDescent="0.25">
      <c r="A363" s="133" t="s">
        <v>83</v>
      </c>
    </row>
    <row r="364" spans="1:42" x14ac:dyDescent="0.25">
      <c r="A364"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02" zoomScaleNormal="100" workbookViewId="0">
      <selection activeCell="B584" sqref="B584"/>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15"/>
      <c r="P349" s="6"/>
      <c r="Q349" s="3"/>
    </row>
    <row r="350" spans="1:53" x14ac:dyDescent="0.25">
      <c r="B350" s="208" t="s">
        <v>776</v>
      </c>
      <c r="C350" s="208"/>
      <c r="D350" s="208"/>
      <c r="E350" s="208"/>
      <c r="F350" s="208"/>
      <c r="G350" s="208"/>
      <c r="H350" s="208"/>
      <c r="I350" s="208"/>
      <c r="J350" s="208"/>
      <c r="K350" s="208"/>
      <c r="L350" s="208"/>
      <c r="M350" s="208"/>
      <c r="N350" s="208"/>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1424</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1424</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1424</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1424</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25">
      <c r="B625" s="199" t="s">
        <v>875</v>
      </c>
      <c r="C625" s="200"/>
      <c r="D625" s="200"/>
      <c r="E625" s="200"/>
      <c r="F625" s="200"/>
      <c r="G625" s="200"/>
      <c r="H625" s="200"/>
      <c r="I625" s="200"/>
      <c r="J625" s="200"/>
      <c r="K625" s="200"/>
      <c r="L625" s="200"/>
      <c r="M625" s="200"/>
      <c r="N625" s="200"/>
      <c r="O625" s="138"/>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1426</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c r="C647" s="142"/>
      <c r="D647" s="142"/>
      <c r="E647" s="142"/>
      <c r="F647" s="142"/>
      <c r="G647" s="142"/>
      <c r="H647" s="142"/>
      <c r="I647" s="142"/>
      <c r="J647" s="142"/>
      <c r="K647" s="142"/>
      <c r="L647" s="142"/>
      <c r="M647" s="142"/>
      <c r="N647" s="143"/>
      <c r="O647" s="143"/>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25">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25">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25">
      <c r="B651" s="141"/>
      <c r="C651" s="141"/>
      <c r="D651" s="141"/>
      <c r="E651" s="141"/>
      <c r="F651" s="141"/>
      <c r="G651" s="141"/>
      <c r="H651" s="141"/>
      <c r="I651" s="141"/>
      <c r="J651" s="141"/>
      <c r="K651" s="141"/>
      <c r="L651" s="141"/>
      <c r="M651" s="141"/>
      <c r="N651" s="141"/>
      <c r="O651" s="141"/>
      <c r="P651" s="6"/>
      <c r="Q651" s="90" t="s">
        <v>47</v>
      </c>
    </row>
    <row r="652" spans="2:17" x14ac:dyDescent="0.25">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25">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25">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25">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25">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x14ac:dyDescent="0.25">
      <c r="A659" s="99"/>
      <c r="B659" s="141"/>
      <c r="C659" s="141"/>
      <c r="D659" s="141"/>
      <c r="E659" s="141"/>
      <c r="F659" s="141"/>
      <c r="G659" s="141"/>
      <c r="H659" s="141"/>
      <c r="I659" s="141"/>
      <c r="J659" s="141"/>
      <c r="K659" s="141"/>
      <c r="L659" s="141"/>
      <c r="M659" s="141"/>
      <c r="N659" s="148"/>
      <c r="O659" s="148"/>
      <c r="P659" s="31"/>
      <c r="Q659" s="37" t="s">
        <v>55</v>
      </c>
    </row>
    <row r="660" spans="1:17" s="71" customFormat="1" x14ac:dyDescent="0.25">
      <c r="A660" s="100"/>
      <c r="B660" s="141"/>
      <c r="C660" s="141"/>
      <c r="D660" s="141"/>
      <c r="E660" s="141"/>
      <c r="F660" s="141"/>
      <c r="G660" s="141"/>
      <c r="H660" s="141"/>
      <c r="I660" s="141"/>
      <c r="J660" s="141"/>
      <c r="K660" s="141"/>
      <c r="L660" s="141"/>
      <c r="M660" s="141"/>
      <c r="N660" s="148"/>
      <c r="O660" s="148"/>
      <c r="P660" s="38"/>
      <c r="Q660" s="39" t="s">
        <v>56</v>
      </c>
    </row>
    <row r="661" spans="1:17" s="3" customFormat="1" x14ac:dyDescent="0.25">
      <c r="A661" s="101"/>
      <c r="B661" s="149"/>
      <c r="C661" s="149"/>
      <c r="D661" s="149"/>
      <c r="E661" s="149"/>
      <c r="F661" s="149"/>
      <c r="G661" s="149"/>
      <c r="H661" s="149"/>
      <c r="I661" s="149"/>
      <c r="J661" s="149"/>
      <c r="K661" s="149"/>
      <c r="L661" s="149"/>
      <c r="M661" s="149"/>
      <c r="N661" s="150"/>
      <c r="O661" s="152" t="e">
        <f>VLOOKUP($P661,Price!$A:$E,5,FALSE)</f>
        <v>#N/A</v>
      </c>
      <c r="P661" s="151" t="s">
        <v>1428</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x14ac:dyDescent="0.25">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25">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25">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25">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x14ac:dyDescent="0.25">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x14ac:dyDescent="0.25">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x14ac:dyDescent="0.25">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x14ac:dyDescent="0.25">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x14ac:dyDescent="0.25">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x14ac:dyDescent="0.25">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x14ac:dyDescent="0.25">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x14ac:dyDescent="0.25">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x14ac:dyDescent="0.25">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x14ac:dyDescent="0.25">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x14ac:dyDescent="0.25">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x14ac:dyDescent="0.25">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x14ac:dyDescent="0.25">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x14ac:dyDescent="0.25">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x14ac:dyDescent="0.25">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x14ac:dyDescent="0.25">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x14ac:dyDescent="0.25">
      <c r="B702" s="72"/>
      <c r="I702" s="61"/>
      <c r="J702" s="61"/>
      <c r="K702" s="61"/>
      <c r="L702" s="61"/>
      <c r="M702" s="61"/>
      <c r="N702" s="62"/>
      <c r="O702" s="62" t="e">
        <f>+O701/I701-1</f>
        <v>#N/A</v>
      </c>
      <c r="P702" s="31"/>
      <c r="Q702" s="63" t="s">
        <v>76</v>
      </c>
    </row>
    <row r="703" spans="1:17" s="70" customFormat="1" x14ac:dyDescent="0.25">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x14ac:dyDescent="0.25">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x14ac:dyDescent="0.25">
      <c r="B706" s="72"/>
      <c r="I706" s="61"/>
      <c r="J706" s="61"/>
      <c r="K706" s="61"/>
      <c r="L706" s="61"/>
      <c r="M706" s="61"/>
      <c r="N706" s="62"/>
      <c r="O706" s="62" t="e">
        <f>+O705/J705-1</f>
        <v>#N/A</v>
      </c>
      <c r="P706" s="31"/>
      <c r="Q706" s="63" t="s">
        <v>76</v>
      </c>
    </row>
    <row r="707" spans="1:17" s="70" customFormat="1" x14ac:dyDescent="0.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x14ac:dyDescent="0.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x14ac:dyDescent="0.25">
      <c r="B710" s="72"/>
      <c r="I710" s="61"/>
      <c r="J710" s="61"/>
      <c r="K710" s="61"/>
      <c r="L710" s="61"/>
      <c r="M710" s="61"/>
      <c r="N710" s="62"/>
      <c r="O710" s="62" t="e">
        <f>+O709/K709-1</f>
        <v>#N/A</v>
      </c>
      <c r="P710" s="31"/>
      <c r="Q710" s="63" t="s">
        <v>76</v>
      </c>
    </row>
    <row r="711" spans="1:17" s="70" customFormat="1" x14ac:dyDescent="0.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x14ac:dyDescent="0.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x14ac:dyDescent="0.25">
      <c r="B714" s="72"/>
      <c r="I714" s="61"/>
      <c r="J714" s="61"/>
      <c r="K714" s="61"/>
      <c r="L714" s="61"/>
      <c r="M714" s="61"/>
      <c r="N714" s="62"/>
      <c r="O714" s="62" t="e">
        <f>+O713/L713-1</f>
        <v>#N/A</v>
      </c>
      <c r="P714" s="31"/>
      <c r="Q714" s="63" t="s">
        <v>76</v>
      </c>
    </row>
    <row r="715" spans="1:17" s="70" customFormat="1" x14ac:dyDescent="0.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x14ac:dyDescent="0.25">
      <c r="B716" s="73"/>
      <c r="C716" s="74"/>
      <c r="D716" s="74"/>
      <c r="E716" s="74"/>
      <c r="F716" s="74"/>
      <c r="G716" s="74"/>
      <c r="H716" s="74"/>
      <c r="I716" s="74"/>
      <c r="J716" s="74"/>
      <c r="K716" s="74"/>
      <c r="L716" s="74"/>
      <c r="M716" s="74"/>
      <c r="N716" s="75">
        <f>+M$651+M716</f>
        <v>0</v>
      </c>
      <c r="O716" s="75">
        <f>+N$651+N716</f>
        <v>0</v>
      </c>
      <c r="P716" s="31"/>
      <c r="Q716" s="36" t="s">
        <v>74</v>
      </c>
    </row>
    <row r="717" spans="1:17" s="3" customFormat="1" x14ac:dyDescent="0.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x14ac:dyDescent="0.25">
      <c r="B718" s="72"/>
      <c r="I718" s="61"/>
      <c r="J718" s="61"/>
      <c r="K718" s="61"/>
      <c r="L718" s="61"/>
      <c r="M718" s="61"/>
      <c r="N718" s="62"/>
      <c r="O718" s="62" t="e">
        <f>+O717/M717-1</f>
        <v>#N/A</v>
      </c>
      <c r="P718" s="31"/>
      <c r="Q718" s="63" t="s">
        <v>76</v>
      </c>
    </row>
    <row r="719" spans="1:17" s="70" customFormat="1" x14ac:dyDescent="0.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x14ac:dyDescent="0.25">
      <c r="B720" s="73"/>
      <c r="C720" s="74"/>
      <c r="D720" s="74"/>
      <c r="E720" s="74"/>
      <c r="F720" s="74"/>
      <c r="G720" s="74"/>
      <c r="H720" s="74"/>
      <c r="I720" s="74"/>
      <c r="J720" s="74"/>
      <c r="K720" s="74"/>
      <c r="L720" s="74"/>
      <c r="M720" s="74"/>
      <c r="N720" s="75"/>
      <c r="O720" s="75">
        <f>+N$651+N720</f>
        <v>0</v>
      </c>
      <c r="P720" s="31"/>
      <c r="Q720" s="36" t="s">
        <v>74</v>
      </c>
    </row>
    <row r="721" spans="1:17" s="3" customFormat="1" x14ac:dyDescent="0.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x14ac:dyDescent="0.25">
      <c r="B722" s="72"/>
      <c r="I722" s="61"/>
      <c r="J722" s="61"/>
      <c r="K722" s="61"/>
      <c r="L722" s="61"/>
      <c r="M722" s="61"/>
      <c r="N722" s="62"/>
      <c r="O722" s="62" t="e">
        <f>+O721/N721-1</f>
        <v>#N/A</v>
      </c>
      <c r="P722" s="31"/>
      <c r="Q722" s="63" t="s">
        <v>76</v>
      </c>
    </row>
    <row r="723" spans="1:17" s="70" customFormat="1" x14ac:dyDescent="0.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837" priority="1217" operator="lessThan">
      <formula>0</formula>
    </cfRule>
  </conditionalFormatting>
  <conditionalFormatting sqref="P583">
    <cfRule type="cellIs" dxfId="11836" priority="1212" operator="lessThan">
      <formula>0</formula>
    </cfRule>
  </conditionalFormatting>
  <conditionalFormatting sqref="B348:N348">
    <cfRule type="cellIs" dxfId="11835" priority="1211" operator="lessThan">
      <formula>0</formula>
    </cfRule>
  </conditionalFormatting>
  <conditionalFormatting sqref="P514:P515">
    <cfRule type="cellIs" dxfId="11834" priority="1213" operator="lessThan">
      <formula>0</formula>
    </cfRule>
  </conditionalFormatting>
  <conditionalFormatting sqref="P523 Q529 Q539:Q545">
    <cfRule type="cellIs" dxfId="11833" priority="1214" operator="lessThan">
      <formula>0</formula>
    </cfRule>
  </conditionalFormatting>
  <conditionalFormatting sqref="P531">
    <cfRule type="cellIs" dxfId="11832" priority="1215" operator="lessThan">
      <formula>0</formula>
    </cfRule>
  </conditionalFormatting>
  <conditionalFormatting sqref="P562">
    <cfRule type="cellIs" dxfId="11831" priority="1216" operator="lessThan">
      <formula>0</formula>
    </cfRule>
  </conditionalFormatting>
  <conditionalFormatting sqref="B348:N348">
    <cfRule type="cellIs" dxfId="11830" priority="1210" operator="lessThan">
      <formula>0</formula>
    </cfRule>
  </conditionalFormatting>
  <conditionalFormatting sqref="Q588">
    <cfRule type="cellIs" dxfId="11829" priority="1195" operator="lessThan">
      <formula>0</formula>
    </cfRule>
  </conditionalFormatting>
  <conditionalFormatting sqref="Q499:Q502">
    <cfRule type="cellIs" dxfId="11828" priority="1209" operator="lessThan">
      <formula>0</formula>
    </cfRule>
  </conditionalFormatting>
  <conditionalFormatting sqref="Q503">
    <cfRule type="cellIs" dxfId="11827" priority="1208" operator="lessThan">
      <formula>0</formula>
    </cfRule>
  </conditionalFormatting>
  <conditionalFormatting sqref="Q503">
    <cfRule type="cellIs" dxfId="11826" priority="1207" operator="lessThan">
      <formula>0</formula>
    </cfRule>
  </conditionalFormatting>
  <conditionalFormatting sqref="B514">
    <cfRule type="cellIs" dxfId="11825" priority="1205" operator="lessThan">
      <formula>0</formula>
    </cfRule>
  </conditionalFormatting>
  <conditionalFormatting sqref="B531">
    <cfRule type="cellIs" dxfId="11824" priority="1204" operator="lessThan">
      <formula>0</formula>
    </cfRule>
  </conditionalFormatting>
  <conditionalFormatting sqref="Q520">
    <cfRule type="cellIs" dxfId="11823" priority="1203" operator="lessThan">
      <formula>0</formula>
    </cfRule>
  </conditionalFormatting>
  <conditionalFormatting sqref="Q520">
    <cfRule type="cellIs" dxfId="11822" priority="1202" operator="lessThan">
      <formula>0</formula>
    </cfRule>
  </conditionalFormatting>
  <conditionalFormatting sqref="Q567">
    <cfRule type="cellIs" dxfId="11821" priority="1197" operator="lessThan">
      <formula>0</formula>
    </cfRule>
  </conditionalFormatting>
  <conditionalFormatting sqref="B523 B515">
    <cfRule type="cellIs" dxfId="11820" priority="1206" operator="lessThan">
      <formula>0</formula>
    </cfRule>
  </conditionalFormatting>
  <conditionalFormatting sqref="Q528">
    <cfRule type="cellIs" dxfId="11819" priority="1200" operator="lessThan">
      <formula>0</formula>
    </cfRule>
  </conditionalFormatting>
  <conditionalFormatting sqref="Q536">
    <cfRule type="cellIs" dxfId="11818" priority="1199" operator="lessThan">
      <formula>0</formula>
    </cfRule>
  </conditionalFormatting>
  <conditionalFormatting sqref="Q536">
    <cfRule type="cellIs" dxfId="11817" priority="1198" operator="lessThan">
      <formula>0</formula>
    </cfRule>
  </conditionalFormatting>
  <conditionalFormatting sqref="P539">
    <cfRule type="cellIs" dxfId="11816" priority="1186" operator="lessThan">
      <formula>0</formula>
    </cfRule>
  </conditionalFormatting>
  <conditionalFormatting sqref="Q528">
    <cfRule type="cellIs" dxfId="11815" priority="1201" operator="lessThan">
      <formula>0</formula>
    </cfRule>
  </conditionalFormatting>
  <conditionalFormatting sqref="Q567">
    <cfRule type="cellIs" dxfId="11814" priority="1196" operator="lessThan">
      <formula>0</formula>
    </cfRule>
  </conditionalFormatting>
  <conditionalFormatting sqref="P584:P587">
    <cfRule type="cellIs" dxfId="11813" priority="1188" operator="lessThan">
      <formula>0</formula>
    </cfRule>
  </conditionalFormatting>
  <conditionalFormatting sqref="P563:P566">
    <cfRule type="cellIs" dxfId="11812" priority="1189" operator="lessThan">
      <formula>0</formula>
    </cfRule>
  </conditionalFormatting>
  <conditionalFormatting sqref="Q366">
    <cfRule type="cellIs" dxfId="11811" priority="1147" operator="lessThan">
      <formula>0</formula>
    </cfRule>
  </conditionalFormatting>
  <conditionalFormatting sqref="Q588">
    <cfRule type="cellIs" dxfId="11810" priority="1194" operator="lessThan">
      <formula>0</formula>
    </cfRule>
  </conditionalFormatting>
  <conditionalFormatting sqref="Q544">
    <cfRule type="cellIs" dxfId="11809" priority="1185" operator="lessThan">
      <formula>0</formula>
    </cfRule>
  </conditionalFormatting>
  <conditionalFormatting sqref="J353:N354 K351:N352">
    <cfRule type="cellIs" dxfId="11808" priority="1174" operator="lessThan">
      <formula>0</formula>
    </cfRule>
  </conditionalFormatting>
  <conditionalFormatting sqref="P516:P519">
    <cfRule type="cellIs" dxfId="11807" priority="1193" operator="lessThan">
      <formula>0</formula>
    </cfRule>
  </conditionalFormatting>
  <conditionalFormatting sqref="P524:P527">
    <cfRule type="cellIs" dxfId="11806" priority="1192" operator="lessThan">
      <formula>0</formula>
    </cfRule>
  </conditionalFormatting>
  <conditionalFormatting sqref="P539:P543">
    <cfRule type="cellIs" dxfId="11805" priority="1191" operator="lessThan">
      <formula>0</formula>
    </cfRule>
  </conditionalFormatting>
  <conditionalFormatting sqref="P532:P535">
    <cfRule type="cellIs" dxfId="11804" priority="1190" operator="lessThan">
      <formula>0</formula>
    </cfRule>
  </conditionalFormatting>
  <conditionalFormatting sqref="Q544">
    <cfRule type="cellIs" dxfId="11803" priority="1184" operator="lessThan">
      <formula>0</formula>
    </cfRule>
  </conditionalFormatting>
  <conditionalFormatting sqref="Q354">
    <cfRule type="cellIs" dxfId="11802" priority="1167" operator="lessThan">
      <formula>0</formula>
    </cfRule>
  </conditionalFormatting>
  <conditionalFormatting sqref="Q540:Q543 B539">
    <cfRule type="cellIs" dxfId="11801" priority="1187" operator="lessThan">
      <formula>0</formula>
    </cfRule>
  </conditionalFormatting>
  <conditionalFormatting sqref="P555:P558">
    <cfRule type="cellIs" dxfId="11800" priority="1179" operator="lessThan">
      <formula>0</formula>
    </cfRule>
  </conditionalFormatting>
  <conditionalFormatting sqref="Q555:Q558 Q560">
    <cfRule type="cellIs" dxfId="11799" priority="1182" operator="lessThan">
      <formula>0</formula>
    </cfRule>
  </conditionalFormatting>
  <conditionalFormatting sqref="Q559">
    <cfRule type="cellIs" dxfId="11798" priority="1181" operator="lessThan">
      <formula>0</formula>
    </cfRule>
  </conditionalFormatting>
  <conditionalFormatting sqref="Q468:Q472">
    <cfRule type="cellIs" dxfId="11797" priority="1178" operator="lessThan">
      <formula>0</formula>
    </cfRule>
  </conditionalFormatting>
  <conditionalFormatting sqref="Q559">
    <cfRule type="cellIs" dxfId="11796" priority="1180" operator="lessThan">
      <formula>0</formula>
    </cfRule>
  </conditionalFormatting>
  <conditionalFormatting sqref="J351">
    <cfRule type="cellIs" dxfId="11795" priority="1173" operator="lessThan">
      <formula>0</formula>
    </cfRule>
  </conditionalFormatting>
  <conditionalFormatting sqref="P540:P543">
    <cfRule type="cellIs" dxfId="11794" priority="1183" operator="lessThan">
      <formula>0</formula>
    </cfRule>
  </conditionalFormatting>
  <conditionalFormatting sqref="P349:Q350 Q351:Q353">
    <cfRule type="cellIs" dxfId="11793" priority="1177" operator="lessThan">
      <formula>0</formula>
    </cfRule>
  </conditionalFormatting>
  <conditionalFormatting sqref="Q396">
    <cfRule type="cellIs" dxfId="11792" priority="1100" operator="lessThan">
      <formula>0</formula>
    </cfRule>
  </conditionalFormatting>
  <conditionalFormatting sqref="B349">
    <cfRule type="cellIs" dxfId="11791" priority="1172" operator="lessThan">
      <formula>0</formula>
    </cfRule>
  </conditionalFormatting>
  <conditionalFormatting sqref="P393:P395">
    <cfRule type="cellIs" dxfId="11790" priority="1104" operator="lessThan">
      <formula>0</formula>
    </cfRule>
  </conditionalFormatting>
  <conditionalFormatting sqref="Q397">
    <cfRule type="cellIs" dxfId="11789" priority="1102" operator="lessThan">
      <formula>0</formula>
    </cfRule>
  </conditionalFormatting>
  <conditionalFormatting sqref="P349:P350">
    <cfRule type="cellIs" dxfId="11788" priority="1176" operator="lessThan">
      <formula>0</formula>
    </cfRule>
  </conditionalFormatting>
  <conditionalFormatting sqref="P351:P354">
    <cfRule type="cellIs" dxfId="11787" priority="1175" operator="lessThan">
      <formula>0</formula>
    </cfRule>
  </conditionalFormatting>
  <conditionalFormatting sqref="C397:M397">
    <cfRule type="cellIs" dxfId="11786" priority="1099" operator="lessThan">
      <formula>0</formula>
    </cfRule>
  </conditionalFormatting>
  <conditionalFormatting sqref="Q355">
    <cfRule type="cellIs" dxfId="11785" priority="1170" operator="lessThan">
      <formula>0</formula>
    </cfRule>
  </conditionalFormatting>
  <conditionalFormatting sqref="P398:Q398 Q399:Q401">
    <cfRule type="cellIs" dxfId="11784" priority="1098" operator="lessThan">
      <formula>0</formula>
    </cfRule>
  </conditionalFormatting>
  <conditionalFormatting sqref="P399:P401">
    <cfRule type="cellIs" dxfId="11783" priority="1096" operator="lessThan">
      <formula>0</formula>
    </cfRule>
  </conditionalFormatting>
  <conditionalFormatting sqref="H385">
    <cfRule type="cellIs" dxfId="11782" priority="1061" operator="lessThan">
      <formula>0</formula>
    </cfRule>
  </conditionalFormatting>
  <conditionalFormatting sqref="Q402">
    <cfRule type="cellIs" dxfId="11781" priority="1094" operator="lessThan">
      <formula>0</formula>
    </cfRule>
  </conditionalFormatting>
  <conditionalFormatting sqref="B350">
    <cfRule type="cellIs" dxfId="11780" priority="1171" operator="lessThan">
      <formula>0</formula>
    </cfRule>
  </conditionalFormatting>
  <conditionalFormatting sqref="J352">
    <cfRule type="cellIs" dxfId="11779" priority="1168" operator="lessThan">
      <formula>0</formula>
    </cfRule>
  </conditionalFormatting>
  <conditionalFormatting sqref="P355">
    <cfRule type="cellIs" dxfId="11778" priority="1169" operator="lessThan">
      <formula>0</formula>
    </cfRule>
  </conditionalFormatting>
  <conditionalFormatting sqref="P440">
    <cfRule type="cellIs" dxfId="11777" priority="1047" operator="lessThan">
      <formula>0</formula>
    </cfRule>
  </conditionalFormatting>
  <conditionalFormatting sqref="Q354">
    <cfRule type="cellIs" dxfId="11776" priority="1166" operator="lessThan">
      <formula>0</formula>
    </cfRule>
  </conditionalFormatting>
  <conditionalFormatting sqref="P356:Q356 Q357:Q359">
    <cfRule type="cellIs" dxfId="11775" priority="1165" operator="lessThan">
      <formula>0</formula>
    </cfRule>
  </conditionalFormatting>
  <conditionalFormatting sqref="P356">
    <cfRule type="cellIs" dxfId="11774" priority="1164" operator="lessThan">
      <formula>0</formula>
    </cfRule>
  </conditionalFormatting>
  <conditionalFormatting sqref="P357:P360">
    <cfRule type="cellIs" dxfId="11773" priority="1163" operator="lessThan">
      <formula>0</formula>
    </cfRule>
  </conditionalFormatting>
  <conditionalFormatting sqref="B356">
    <cfRule type="cellIs" dxfId="11772" priority="1159" operator="lessThan">
      <formula>0</formula>
    </cfRule>
  </conditionalFormatting>
  <conditionalFormatting sqref="Q361">
    <cfRule type="cellIs" dxfId="11771" priority="1158" operator="lessThan">
      <formula>0</formula>
    </cfRule>
  </conditionalFormatting>
  <conditionalFormatting sqref="Q360">
    <cfRule type="cellIs" dxfId="11770" priority="1156" operator="lessThan">
      <formula>0</formula>
    </cfRule>
  </conditionalFormatting>
  <conditionalFormatting sqref="Q360">
    <cfRule type="cellIs" dxfId="11769" priority="1155" operator="lessThan">
      <formula>0</formula>
    </cfRule>
  </conditionalFormatting>
  <conditionalFormatting sqref="P362:Q362 Q363:Q365">
    <cfRule type="cellIs" dxfId="11768" priority="1154" operator="lessThan">
      <formula>0</formula>
    </cfRule>
  </conditionalFormatting>
  <conditionalFormatting sqref="P362">
    <cfRule type="cellIs" dxfId="11767" priority="1153" operator="lessThan">
      <formula>0</formula>
    </cfRule>
  </conditionalFormatting>
  <conditionalFormatting sqref="J363">
    <cfRule type="cellIs" dxfId="11766" priority="1151" operator="lessThan">
      <formula>0</formula>
    </cfRule>
  </conditionalFormatting>
  <conditionalFormatting sqref="K363:N364 J365:M366">
    <cfRule type="cellIs" dxfId="11765" priority="1152" operator="lessThan">
      <formula>0</formula>
    </cfRule>
  </conditionalFormatting>
  <conditionalFormatting sqref="P368">
    <cfRule type="cellIs" dxfId="11764" priority="1144" operator="lessThan">
      <formula>0</formula>
    </cfRule>
  </conditionalFormatting>
  <conditionalFormatting sqref="Q367">
    <cfRule type="cellIs" dxfId="11763" priority="1149" operator="lessThan">
      <formula>0</formula>
    </cfRule>
  </conditionalFormatting>
  <conditionalFormatting sqref="B362">
    <cfRule type="cellIs" dxfId="11762" priority="1150" operator="lessThan">
      <formula>0</formula>
    </cfRule>
  </conditionalFormatting>
  <conditionalFormatting sqref="P405:P407">
    <cfRule type="cellIs" dxfId="11761" priority="1082" operator="lessThan">
      <formula>0</formula>
    </cfRule>
  </conditionalFormatting>
  <conditionalFormatting sqref="J364">
    <cfRule type="cellIs" dxfId="11760" priority="1148" operator="lessThan">
      <formula>0</formula>
    </cfRule>
  </conditionalFormatting>
  <conditionalFormatting sqref="Q366">
    <cfRule type="cellIs" dxfId="11759" priority="1146" operator="lessThan">
      <formula>0</formula>
    </cfRule>
  </conditionalFormatting>
  <conditionalFormatting sqref="P368:Q368 Q369:Q371">
    <cfRule type="cellIs" dxfId="11758" priority="1145" operator="lessThan">
      <formula>0</formula>
    </cfRule>
  </conditionalFormatting>
  <conditionalFormatting sqref="Q372">
    <cfRule type="cellIs" dxfId="11757" priority="1136" operator="lessThan">
      <formula>0</formula>
    </cfRule>
  </conditionalFormatting>
  <conditionalFormatting sqref="I370 K369:N370 C371:M372">
    <cfRule type="cellIs" dxfId="11756" priority="1143" operator="lessThan">
      <formula>0</formula>
    </cfRule>
  </conditionalFormatting>
  <conditionalFormatting sqref="I369">
    <cfRule type="cellIs" dxfId="11755" priority="1141" operator="lessThan">
      <formula>0</formula>
    </cfRule>
  </conditionalFormatting>
  <conditionalFormatting sqref="C369:J369">
    <cfRule type="cellIs" dxfId="11754" priority="1142" operator="lessThan">
      <formula>0</formula>
    </cfRule>
  </conditionalFormatting>
  <conditionalFormatting sqref="B368">
    <cfRule type="cellIs" dxfId="11753" priority="1140" operator="lessThan">
      <formula>0</formula>
    </cfRule>
  </conditionalFormatting>
  <conditionalFormatting sqref="Q373">
    <cfRule type="cellIs" dxfId="11752" priority="1139" operator="lessThan">
      <formula>0</formula>
    </cfRule>
  </conditionalFormatting>
  <conditionalFormatting sqref="P411:P413">
    <cfRule type="cellIs" dxfId="11751" priority="1075" operator="lessThan">
      <formula>0</formula>
    </cfRule>
  </conditionalFormatting>
  <conditionalFormatting sqref="C370:J370">
    <cfRule type="cellIs" dxfId="11750" priority="1138" operator="lessThan">
      <formula>0</formula>
    </cfRule>
  </conditionalFormatting>
  <conditionalFormatting sqref="Q372">
    <cfRule type="cellIs" dxfId="11749" priority="1137" operator="lessThan">
      <formula>0</formula>
    </cfRule>
  </conditionalFormatting>
  <conditionalFormatting sqref="P374:Q374 Q375:Q377">
    <cfRule type="cellIs" dxfId="11748" priority="1135" operator="lessThan">
      <formula>0</formula>
    </cfRule>
  </conditionalFormatting>
  <conditionalFormatting sqref="P374">
    <cfRule type="cellIs" dxfId="11747" priority="1134" operator="lessThan">
      <formula>0</formula>
    </cfRule>
  </conditionalFormatting>
  <conditionalFormatting sqref="P375:P377">
    <cfRule type="cellIs" dxfId="11746" priority="1133" operator="lessThan">
      <formula>0</formula>
    </cfRule>
  </conditionalFormatting>
  <conditionalFormatting sqref="I376 K375:N376 C377:M378">
    <cfRule type="cellIs" dxfId="11745" priority="1132" operator="lessThan">
      <formula>0</formula>
    </cfRule>
  </conditionalFormatting>
  <conditionalFormatting sqref="I375">
    <cfRule type="cellIs" dxfId="11744" priority="1130" operator="lessThan">
      <formula>0</formula>
    </cfRule>
  </conditionalFormatting>
  <conditionalFormatting sqref="C375:J375">
    <cfRule type="cellIs" dxfId="11743" priority="1131" operator="lessThan">
      <formula>0</formula>
    </cfRule>
  </conditionalFormatting>
  <conditionalFormatting sqref="B374">
    <cfRule type="cellIs" dxfId="11742" priority="1129" operator="lessThan">
      <formula>0</formula>
    </cfRule>
  </conditionalFormatting>
  <conditionalFormatting sqref="Q379">
    <cfRule type="cellIs" dxfId="11741" priority="1128" operator="lessThan">
      <formula>0</formula>
    </cfRule>
  </conditionalFormatting>
  <conditionalFormatting sqref="C376:J376">
    <cfRule type="cellIs" dxfId="11740" priority="1127" operator="lessThan">
      <formula>0</formula>
    </cfRule>
  </conditionalFormatting>
  <conditionalFormatting sqref="Q378">
    <cfRule type="cellIs" dxfId="11739" priority="1126" operator="lessThan">
      <formula>0</formula>
    </cfRule>
  </conditionalFormatting>
  <conditionalFormatting sqref="Q378">
    <cfRule type="cellIs" dxfId="11738" priority="1125" operator="lessThan">
      <formula>0</formula>
    </cfRule>
  </conditionalFormatting>
  <conditionalFormatting sqref="P380:Q380 Q381:Q383">
    <cfRule type="cellIs" dxfId="11737" priority="1124" operator="lessThan">
      <formula>0</formula>
    </cfRule>
  </conditionalFormatting>
  <conditionalFormatting sqref="P380">
    <cfRule type="cellIs" dxfId="11736" priority="1123" operator="lessThan">
      <formula>0</formula>
    </cfRule>
  </conditionalFormatting>
  <conditionalFormatting sqref="P381:P383">
    <cfRule type="cellIs" dxfId="11735" priority="1122" operator="lessThan">
      <formula>0</formula>
    </cfRule>
  </conditionalFormatting>
  <conditionalFormatting sqref="I382 K381:N382 C383:N383 C384:M384">
    <cfRule type="cellIs" dxfId="11734" priority="1121" operator="lessThan">
      <formula>0</formula>
    </cfRule>
  </conditionalFormatting>
  <conditionalFormatting sqref="I381">
    <cfRule type="cellIs" dxfId="11733" priority="1119" operator="lessThan">
      <formula>0</formula>
    </cfRule>
  </conditionalFormatting>
  <conditionalFormatting sqref="C381:J381">
    <cfRule type="cellIs" dxfId="11732" priority="1120" operator="lessThan">
      <formula>0</formula>
    </cfRule>
  </conditionalFormatting>
  <conditionalFormatting sqref="B380">
    <cfRule type="cellIs" dxfId="11731" priority="1118" operator="lessThan">
      <formula>0</formula>
    </cfRule>
  </conditionalFormatting>
  <conditionalFormatting sqref="Q385">
    <cfRule type="cellIs" dxfId="11730" priority="1117" operator="lessThan">
      <formula>0</formula>
    </cfRule>
  </conditionalFormatting>
  <conditionalFormatting sqref="C382:J382">
    <cfRule type="cellIs" dxfId="11729" priority="1116" operator="lessThan">
      <formula>0</formula>
    </cfRule>
  </conditionalFormatting>
  <conditionalFormatting sqref="Q384">
    <cfRule type="cellIs" dxfId="11728" priority="1115" operator="lessThan">
      <formula>0</formula>
    </cfRule>
  </conditionalFormatting>
  <conditionalFormatting sqref="Q384">
    <cfRule type="cellIs" dxfId="11727" priority="1114" operator="lessThan">
      <formula>0</formula>
    </cfRule>
  </conditionalFormatting>
  <conditionalFormatting sqref="P386:Q386 Q387:Q389">
    <cfRule type="cellIs" dxfId="11726" priority="1113" operator="lessThan">
      <formula>0</formula>
    </cfRule>
  </conditionalFormatting>
  <conditionalFormatting sqref="P386">
    <cfRule type="cellIs" dxfId="11725" priority="1112" operator="lessThan">
      <formula>0</formula>
    </cfRule>
  </conditionalFormatting>
  <conditionalFormatting sqref="P387:P389">
    <cfRule type="cellIs" dxfId="11724" priority="1111" operator="lessThan">
      <formula>0</formula>
    </cfRule>
  </conditionalFormatting>
  <conditionalFormatting sqref="B386">
    <cfRule type="cellIs" dxfId="11723" priority="1110" operator="lessThan">
      <formula>0</formula>
    </cfRule>
  </conditionalFormatting>
  <conditionalFormatting sqref="Q391">
    <cfRule type="cellIs" dxfId="11722" priority="1109" operator="lessThan">
      <formula>0</formula>
    </cfRule>
  </conditionalFormatting>
  <conditionalFormatting sqref="Q390">
    <cfRule type="cellIs" dxfId="11721" priority="1108" operator="lessThan">
      <formula>0</formula>
    </cfRule>
  </conditionalFormatting>
  <conditionalFormatting sqref="Q390">
    <cfRule type="cellIs" dxfId="11720" priority="1107" operator="lessThan">
      <formula>0</formula>
    </cfRule>
  </conditionalFormatting>
  <conditionalFormatting sqref="P392:Q392 Q393:Q395">
    <cfRule type="cellIs" dxfId="11719" priority="1106" operator="lessThan">
      <formula>0</formula>
    </cfRule>
  </conditionalFormatting>
  <conditionalFormatting sqref="P392">
    <cfRule type="cellIs" dxfId="11718" priority="1105" operator="lessThan">
      <formula>0</formula>
    </cfRule>
  </conditionalFormatting>
  <conditionalFormatting sqref="H397">
    <cfRule type="cellIs" dxfId="11717" priority="1064" operator="lessThan">
      <formula>0</formula>
    </cfRule>
  </conditionalFormatting>
  <conditionalFormatting sqref="B392">
    <cfRule type="cellIs" dxfId="11716" priority="1103" operator="lessThan">
      <formula>0</formula>
    </cfRule>
  </conditionalFormatting>
  <conditionalFormatting sqref="H378">
    <cfRule type="cellIs" dxfId="11715" priority="1060" operator="lessThan">
      <formula>0</formula>
    </cfRule>
  </conditionalFormatting>
  <conditionalFormatting sqref="Q396">
    <cfRule type="cellIs" dxfId="11714" priority="1101" operator="lessThan">
      <formula>0</formula>
    </cfRule>
  </conditionalFormatting>
  <conditionalFormatting sqref="H361">
    <cfRule type="cellIs" dxfId="11713" priority="1057" operator="lessThan">
      <formula>0</formula>
    </cfRule>
  </conditionalFormatting>
  <conditionalFormatting sqref="P398">
    <cfRule type="cellIs" dxfId="11712" priority="1097" operator="lessThan">
      <formula>0</formula>
    </cfRule>
  </conditionalFormatting>
  <conditionalFormatting sqref="Q438">
    <cfRule type="cellIs" dxfId="11711" priority="1050" operator="lessThan">
      <formula>0</formula>
    </cfRule>
  </conditionalFormatting>
  <conditionalFormatting sqref="H372">
    <cfRule type="cellIs" dxfId="11710" priority="1056" operator="lessThan">
      <formula>0</formula>
    </cfRule>
  </conditionalFormatting>
  <conditionalFormatting sqref="Q402">
    <cfRule type="cellIs" dxfId="11709" priority="1095" operator="lessThan">
      <formula>0</formula>
    </cfRule>
  </conditionalFormatting>
  <conditionalFormatting sqref="P440:Q440 Q441:Q443">
    <cfRule type="cellIs" dxfId="11708" priority="1048" operator="lessThan">
      <formula>0</formula>
    </cfRule>
  </conditionalFormatting>
  <conditionalFormatting sqref="C391:M391">
    <cfRule type="cellIs" dxfId="11707" priority="1093" operator="lessThan">
      <formula>0</formula>
    </cfRule>
  </conditionalFormatting>
  <conditionalFormatting sqref="C385:M385">
    <cfRule type="cellIs" dxfId="11706" priority="1092" operator="lessThan">
      <formula>0</formula>
    </cfRule>
  </conditionalFormatting>
  <conditionalFormatting sqref="C379:M379">
    <cfRule type="cellIs" dxfId="11705" priority="1091" operator="lessThan">
      <formula>0</formula>
    </cfRule>
  </conditionalFormatting>
  <conditionalFormatting sqref="C373:M373">
    <cfRule type="cellIs" dxfId="11704" priority="1090" operator="lessThan">
      <formula>0</formula>
    </cfRule>
  </conditionalFormatting>
  <conditionalFormatting sqref="J367:M367">
    <cfRule type="cellIs" dxfId="11703" priority="1089" operator="lessThan">
      <formula>0</formula>
    </cfRule>
  </conditionalFormatting>
  <conditionalFormatting sqref="C361:M361">
    <cfRule type="cellIs" dxfId="11702" priority="1088" operator="lessThan">
      <formula>0</formula>
    </cfRule>
  </conditionalFormatting>
  <conditionalFormatting sqref="J355:N355">
    <cfRule type="cellIs" dxfId="11701" priority="1087" operator="lessThan">
      <formula>0</formula>
    </cfRule>
  </conditionalFormatting>
  <conditionalFormatting sqref="B398">
    <cfRule type="cellIs" dxfId="11700" priority="1086" operator="lessThan">
      <formula>0</formula>
    </cfRule>
  </conditionalFormatting>
  <conditionalFormatting sqref="B403">
    <cfRule type="cellIs" dxfId="11699" priority="1085" operator="lessThan">
      <formula>0</formula>
    </cfRule>
  </conditionalFormatting>
  <conditionalFormatting sqref="Q408">
    <cfRule type="cellIs" dxfId="11698" priority="1079" operator="lessThan">
      <formula>0</formula>
    </cfRule>
  </conditionalFormatting>
  <conditionalFormatting sqref="Q409">
    <cfRule type="cellIs" dxfId="11697" priority="1081" operator="lessThan">
      <formula>0</formula>
    </cfRule>
  </conditionalFormatting>
  <conditionalFormatting sqref="P404:Q404 Q405:Q407">
    <cfRule type="cellIs" dxfId="11696" priority="1084" operator="lessThan">
      <formula>0</formula>
    </cfRule>
  </conditionalFormatting>
  <conditionalFormatting sqref="P404">
    <cfRule type="cellIs" dxfId="11695" priority="1083" operator="lessThan">
      <formula>0</formula>
    </cfRule>
  </conditionalFormatting>
  <conditionalFormatting sqref="Q408">
    <cfRule type="cellIs" dxfId="11694" priority="1080" operator="lessThan">
      <formula>0</formula>
    </cfRule>
  </conditionalFormatting>
  <conditionalFormatting sqref="B404">
    <cfRule type="cellIs" dxfId="11693" priority="1078" operator="lessThan">
      <formula>0</formula>
    </cfRule>
  </conditionalFormatting>
  <conditionalFormatting sqref="Q414">
    <cfRule type="cellIs" dxfId="11692" priority="1072" operator="lessThan">
      <formula>0</formula>
    </cfRule>
  </conditionalFormatting>
  <conditionalFormatting sqref="Q415">
    <cfRule type="cellIs" dxfId="11691" priority="1074" operator="lessThan">
      <formula>0</formula>
    </cfRule>
  </conditionalFormatting>
  <conditionalFormatting sqref="P410:Q410 Q411:Q413">
    <cfRule type="cellIs" dxfId="11690" priority="1077" operator="lessThan">
      <formula>0</formula>
    </cfRule>
  </conditionalFormatting>
  <conditionalFormatting sqref="P410">
    <cfRule type="cellIs" dxfId="11689" priority="1076" operator="lessThan">
      <formula>0</formula>
    </cfRule>
  </conditionalFormatting>
  <conditionalFormatting sqref="Q414">
    <cfRule type="cellIs" dxfId="11688" priority="1073" operator="lessThan">
      <formula>0</formula>
    </cfRule>
  </conditionalFormatting>
  <conditionalFormatting sqref="B410">
    <cfRule type="cellIs" dxfId="11687" priority="1071" operator="lessThan">
      <formula>0</formula>
    </cfRule>
  </conditionalFormatting>
  <conditionalFormatting sqref="Q432">
    <cfRule type="cellIs" dxfId="11686" priority="1065" operator="lessThan">
      <formula>0</formula>
    </cfRule>
  </conditionalFormatting>
  <conditionalFormatting sqref="P429:P431">
    <cfRule type="cellIs" dxfId="11685" priority="1068" operator="lessThan">
      <formula>0</formula>
    </cfRule>
  </conditionalFormatting>
  <conditionalFormatting sqref="Q433">
    <cfRule type="cellIs" dxfId="11684" priority="1067" operator="lessThan">
      <formula>0</formula>
    </cfRule>
  </conditionalFormatting>
  <conditionalFormatting sqref="P428:Q428 Q429:Q431">
    <cfRule type="cellIs" dxfId="11683" priority="1070" operator="lessThan">
      <formula>0</formula>
    </cfRule>
  </conditionalFormatting>
  <conditionalFormatting sqref="P428">
    <cfRule type="cellIs" dxfId="11682" priority="1069" operator="lessThan">
      <formula>0</formula>
    </cfRule>
  </conditionalFormatting>
  <conditionalFormatting sqref="Q432">
    <cfRule type="cellIs" dxfId="11681" priority="1066" operator="lessThan">
      <formula>0</formula>
    </cfRule>
  </conditionalFormatting>
  <conditionalFormatting sqref="H391">
    <cfRule type="cellIs" dxfId="11680" priority="1063" operator="lessThan">
      <formula>0</formula>
    </cfRule>
  </conditionalFormatting>
  <conditionalFormatting sqref="P435:P437">
    <cfRule type="cellIs" dxfId="11679" priority="1052" operator="lessThan">
      <formula>0</formula>
    </cfRule>
  </conditionalFormatting>
  <conditionalFormatting sqref="Q444">
    <cfRule type="cellIs" dxfId="11678" priority="1044" operator="lessThan">
      <formula>0</formula>
    </cfRule>
  </conditionalFormatting>
  <conditionalFormatting sqref="H384">
    <cfRule type="cellIs" dxfId="11677" priority="1062" operator="lessThan">
      <formula>0</formula>
    </cfRule>
  </conditionalFormatting>
  <conditionalFormatting sqref="H379">
    <cfRule type="cellIs" dxfId="11676" priority="1059" operator="lessThan">
      <formula>0</formula>
    </cfRule>
  </conditionalFormatting>
  <conditionalFormatting sqref="Q438">
    <cfRule type="cellIs" dxfId="11675" priority="1051" operator="lessThan">
      <formula>0</formula>
    </cfRule>
  </conditionalFormatting>
  <conditionalFormatting sqref="H373">
    <cfRule type="cellIs" dxfId="11674" priority="1055" operator="lessThan">
      <formula>0</formula>
    </cfRule>
  </conditionalFormatting>
  <conditionalFormatting sqref="P441:P443">
    <cfRule type="cellIs" dxfId="11673" priority="1046" operator="lessThan">
      <formula>0</formula>
    </cfRule>
  </conditionalFormatting>
  <conditionalFormatting sqref="P434:Q434 Q435:Q437">
    <cfRule type="cellIs" dxfId="11672" priority="1054" operator="lessThan">
      <formula>0</formula>
    </cfRule>
  </conditionalFormatting>
  <conditionalFormatting sqref="P434">
    <cfRule type="cellIs" dxfId="11671" priority="1053" operator="lessThan">
      <formula>0</formula>
    </cfRule>
  </conditionalFormatting>
  <conditionalFormatting sqref="B434">
    <cfRule type="cellIs" dxfId="11670" priority="1049" operator="lessThan">
      <formula>0</formula>
    </cfRule>
  </conditionalFormatting>
  <conditionalFormatting sqref="Q445:Q446">
    <cfRule type="cellIs" dxfId="11669" priority="1040" operator="lessThan">
      <formula>0</formula>
    </cfRule>
  </conditionalFormatting>
  <conditionalFormatting sqref="Q444">
    <cfRule type="cellIs" dxfId="11668" priority="1043" operator="lessThan">
      <formula>0</formula>
    </cfRule>
  </conditionalFormatting>
  <conditionalFormatting sqref="B446">
    <cfRule type="cellIs" dxfId="11667" priority="1039" operator="lessThan">
      <formula>0</formula>
    </cfRule>
  </conditionalFormatting>
  <conditionalFormatting sqref="B440">
    <cfRule type="cellIs" dxfId="11666" priority="1042" operator="lessThan">
      <formula>0</formula>
    </cfRule>
  </conditionalFormatting>
  <conditionalFormatting sqref="P446">
    <cfRule type="cellIs" dxfId="11665" priority="1045" operator="lessThan">
      <formula>0</formula>
    </cfRule>
  </conditionalFormatting>
  <conditionalFormatting sqref="B447">
    <cfRule type="cellIs" dxfId="11664" priority="1038" operator="lessThan">
      <formula>0</formula>
    </cfRule>
  </conditionalFormatting>
  <conditionalFormatting sqref="Q439">
    <cfRule type="cellIs" dxfId="11663" priority="1041" operator="lessThan">
      <formula>0</formula>
    </cfRule>
  </conditionalFormatting>
  <conditionalFormatting sqref="Q448:Q450">
    <cfRule type="cellIs" dxfId="11662" priority="1037" operator="lessThan">
      <formula>0</formula>
    </cfRule>
  </conditionalFormatting>
  <conditionalFormatting sqref="P448:P450">
    <cfRule type="cellIs" dxfId="11661" priority="1036" operator="lessThan">
      <formula>0</formula>
    </cfRule>
  </conditionalFormatting>
  <conditionalFormatting sqref="Q603">
    <cfRule type="cellIs" dxfId="11660" priority="1011" operator="lessThan">
      <formula>0</formula>
    </cfRule>
  </conditionalFormatting>
  <conditionalFormatting sqref="B625">
    <cfRule type="cellIs" dxfId="11659" priority="975" operator="lessThan">
      <formula>0</formula>
    </cfRule>
  </conditionalFormatting>
  <conditionalFormatting sqref="P454:P456">
    <cfRule type="cellIs" dxfId="11658" priority="1032" operator="lessThan">
      <formula>0</formula>
    </cfRule>
  </conditionalFormatting>
  <conditionalFormatting sqref="Q457">
    <cfRule type="cellIs" dxfId="11657" priority="1031" operator="lessThan">
      <formula>0</formula>
    </cfRule>
  </conditionalFormatting>
  <conditionalFormatting sqref="Q597">
    <cfRule type="cellIs" dxfId="11656" priority="1020" operator="lessThan">
      <formula>0</formula>
    </cfRule>
  </conditionalFormatting>
  <conditionalFormatting sqref="Q451">
    <cfRule type="cellIs" dxfId="11655" priority="1035" operator="lessThan">
      <formula>0</formula>
    </cfRule>
  </conditionalFormatting>
  <conditionalFormatting sqref="Q451">
    <cfRule type="cellIs" dxfId="11654" priority="1034" operator="lessThan">
      <formula>0</formula>
    </cfRule>
  </conditionalFormatting>
  <conditionalFormatting sqref="Q457">
    <cfRule type="cellIs" dxfId="11653" priority="1030" operator="lessThan">
      <formula>0</formula>
    </cfRule>
  </conditionalFormatting>
  <conditionalFormatting sqref="J593:N595 J596:M596">
    <cfRule type="cellIs" dxfId="11652" priority="1024" operator="lessThan">
      <formula>0</formula>
    </cfRule>
  </conditionalFormatting>
  <conditionalFormatting sqref="B453">
    <cfRule type="cellIs" dxfId="11651" priority="1028" operator="lessThan">
      <formula>0</formula>
    </cfRule>
  </conditionalFormatting>
  <conditionalFormatting sqref="P599:P602">
    <cfRule type="cellIs" dxfId="11650" priority="1017" operator="lessThan">
      <formula>0</formula>
    </cfRule>
  </conditionalFormatting>
  <conditionalFormatting sqref="Q454:Q456">
    <cfRule type="cellIs" dxfId="11649" priority="1033" operator="lessThan">
      <formula>0</formula>
    </cfRule>
  </conditionalFormatting>
  <conditionalFormatting sqref="Q593:Q595">
    <cfRule type="cellIs" dxfId="11648" priority="1027" operator="lessThan">
      <formula>0</formula>
    </cfRule>
  </conditionalFormatting>
  <conditionalFormatting sqref="Q596">
    <cfRule type="cellIs" dxfId="11647" priority="1022" operator="lessThan">
      <formula>0</formula>
    </cfRule>
  </conditionalFormatting>
  <conditionalFormatting sqref="Q452">
    <cfRule type="cellIs" dxfId="11646" priority="1029" operator="lessThan">
      <formula>0</formula>
    </cfRule>
  </conditionalFormatting>
  <conditionalFormatting sqref="B592">
    <cfRule type="cellIs" dxfId="11645" priority="1019" operator="lessThan">
      <formula>0</formula>
    </cfRule>
  </conditionalFormatting>
  <conditionalFormatting sqref="P593:P595">
    <cfRule type="cellIs" dxfId="11644" priority="1026" operator="lessThan">
      <formula>0</formula>
    </cfRule>
  </conditionalFormatting>
  <conditionalFormatting sqref="J594">
    <cfRule type="cellIs" dxfId="11643" priority="1023" operator="lessThan">
      <formula>0</formula>
    </cfRule>
  </conditionalFormatting>
  <conditionalFormatting sqref="Q602">
    <cfRule type="cellIs" dxfId="11642" priority="1012" operator="lessThan">
      <formula>0</formula>
    </cfRule>
  </conditionalFormatting>
  <conditionalFormatting sqref="J595:N595 K593:N594 J596:M596">
    <cfRule type="cellIs" dxfId="11641" priority="1025" operator="lessThan">
      <formula>0</formula>
    </cfRule>
  </conditionalFormatting>
  <conditionalFormatting sqref="Q596">
    <cfRule type="cellIs" dxfId="11640" priority="1021" operator="lessThan">
      <formula>0</formula>
    </cfRule>
  </conditionalFormatting>
  <conditionalFormatting sqref="J599:N599 J601:N602 J600:M600">
    <cfRule type="cellIs" dxfId="11639" priority="1015" operator="lessThan">
      <formula>0</formula>
    </cfRule>
  </conditionalFormatting>
  <conditionalFormatting sqref="P616:P619">
    <cfRule type="cellIs" dxfId="11638" priority="1009" operator="lessThan">
      <formula>0</formula>
    </cfRule>
  </conditionalFormatting>
  <conditionalFormatting sqref="Q602">
    <cfRule type="cellIs" dxfId="11637" priority="1013" operator="lessThan">
      <formula>0</formula>
    </cfRule>
  </conditionalFormatting>
  <conditionalFormatting sqref="J600">
    <cfRule type="cellIs" dxfId="11636" priority="1014" operator="lessThan">
      <formula>0</formula>
    </cfRule>
  </conditionalFormatting>
  <conditionalFormatting sqref="J601:N602 K599:N599 K600:M600">
    <cfRule type="cellIs" dxfId="11635" priority="1016" operator="lessThan">
      <formula>0</formula>
    </cfRule>
  </conditionalFormatting>
  <conditionalFormatting sqref="Q599:Q601">
    <cfRule type="cellIs" dxfId="11634" priority="1018" operator="lessThan">
      <formula>0</formula>
    </cfRule>
  </conditionalFormatting>
  <conditionalFormatting sqref="Q629">
    <cfRule type="cellIs" dxfId="11633" priority="979" operator="lessThan">
      <formula>0</formula>
    </cfRule>
  </conditionalFormatting>
  <conditionalFormatting sqref="I626">
    <cfRule type="cellIs" dxfId="11632" priority="982" operator="lessThan">
      <formula>0</formula>
    </cfRule>
  </conditionalFormatting>
  <conditionalFormatting sqref="C616:N619">
    <cfRule type="cellIs" dxfId="11631" priority="1007" operator="lessThan">
      <formula>0</formula>
    </cfRule>
  </conditionalFormatting>
  <conditionalFormatting sqref="Q619">
    <cfRule type="cellIs" dxfId="11630" priority="1003" operator="lessThan">
      <formula>0</formula>
    </cfRule>
  </conditionalFormatting>
  <conditionalFormatting sqref="I616">
    <cfRule type="cellIs" dxfId="11629" priority="1006" operator="lessThan">
      <formula>0</formula>
    </cfRule>
  </conditionalFormatting>
  <conditionalFormatting sqref="H621:H624">
    <cfRule type="cellIs" dxfId="11628" priority="989" operator="lessThan">
      <formula>0</formula>
    </cfRule>
  </conditionalFormatting>
  <conditionalFormatting sqref="Q619">
    <cfRule type="cellIs" dxfId="11627" priority="1004" operator="lessThan">
      <formula>0</formula>
    </cfRule>
  </conditionalFormatting>
  <conditionalFormatting sqref="H616">
    <cfRule type="cellIs" dxfId="11626" priority="1000" operator="lessThan">
      <formula>0</formula>
    </cfRule>
  </conditionalFormatting>
  <conditionalFormatting sqref="H616:H619">
    <cfRule type="cellIs" dxfId="11625" priority="1001" operator="lessThan">
      <formula>0</formula>
    </cfRule>
  </conditionalFormatting>
  <conditionalFormatting sqref="C617:J617">
    <cfRule type="cellIs" dxfId="11624" priority="1005" operator="lessThan">
      <formula>0</formula>
    </cfRule>
  </conditionalFormatting>
  <conditionalFormatting sqref="H617:H619">
    <cfRule type="cellIs" dxfId="11623" priority="1002" operator="lessThan">
      <formula>0</formula>
    </cfRule>
  </conditionalFormatting>
  <conditionalFormatting sqref="I617 K616:N617 C618:N619">
    <cfRule type="cellIs" dxfId="11622" priority="1008" operator="lessThan">
      <formula>0</formula>
    </cfRule>
  </conditionalFormatting>
  <conditionalFormatting sqref="Q616:Q618">
    <cfRule type="cellIs" dxfId="11621" priority="1010" operator="lessThan">
      <formula>0</formula>
    </cfRule>
  </conditionalFormatting>
  <conditionalFormatting sqref="B615">
    <cfRule type="cellIs" dxfId="11620" priority="999" operator="lessThan">
      <formula>0</formula>
    </cfRule>
  </conditionalFormatting>
  <conditionalFormatting sqref="Q624">
    <cfRule type="cellIs" dxfId="11619" priority="991" operator="lessThan">
      <formula>0</formula>
    </cfRule>
  </conditionalFormatting>
  <conditionalFormatting sqref="I621">
    <cfRule type="cellIs" dxfId="11618" priority="994" operator="lessThan">
      <formula>0</formula>
    </cfRule>
  </conditionalFormatting>
  <conditionalFormatting sqref="C621:N624">
    <cfRule type="cellIs" dxfId="11617" priority="995" operator="lessThan">
      <formula>0</formula>
    </cfRule>
  </conditionalFormatting>
  <conditionalFormatting sqref="Q624">
    <cfRule type="cellIs" dxfId="11616" priority="992" operator="lessThan">
      <formula>0</formula>
    </cfRule>
  </conditionalFormatting>
  <conditionalFormatting sqref="H621">
    <cfRule type="cellIs" dxfId="11615" priority="988" operator="lessThan">
      <formula>0</formula>
    </cfRule>
  </conditionalFormatting>
  <conditionalFormatting sqref="P621:P624">
    <cfRule type="cellIs" dxfId="11614" priority="997" operator="lessThan">
      <formula>0</formula>
    </cfRule>
  </conditionalFormatting>
  <conditionalFormatting sqref="C622:J622">
    <cfRule type="cellIs" dxfId="11613" priority="993" operator="lessThan">
      <formula>0</formula>
    </cfRule>
  </conditionalFormatting>
  <conditionalFormatting sqref="H622:H624">
    <cfRule type="cellIs" dxfId="11612" priority="990" operator="lessThan">
      <formula>0</formula>
    </cfRule>
  </conditionalFormatting>
  <conditionalFormatting sqref="I622 K621:N622 C623:N624">
    <cfRule type="cellIs" dxfId="11611" priority="996" operator="lessThan">
      <formula>0</formula>
    </cfRule>
  </conditionalFormatting>
  <conditionalFormatting sqref="Q621:Q623">
    <cfRule type="cellIs" dxfId="11610" priority="998" operator="lessThan">
      <formula>0</formula>
    </cfRule>
  </conditionalFormatting>
  <conditionalFormatting sqref="B620">
    <cfRule type="cellIs" dxfId="11609" priority="987" operator="lessThan">
      <formula>0</formula>
    </cfRule>
  </conditionalFormatting>
  <conditionalFormatting sqref="C626:N629">
    <cfRule type="cellIs" dxfId="11608" priority="983" operator="lessThan">
      <formula>0</formula>
    </cfRule>
  </conditionalFormatting>
  <conditionalFormatting sqref="Q629">
    <cfRule type="cellIs" dxfId="11607" priority="980" operator="lessThan">
      <formula>0</formula>
    </cfRule>
  </conditionalFormatting>
  <conditionalFormatting sqref="H626">
    <cfRule type="cellIs" dxfId="11606" priority="976" operator="lessThan">
      <formula>0</formula>
    </cfRule>
  </conditionalFormatting>
  <conditionalFormatting sqref="H626:H629">
    <cfRule type="cellIs" dxfId="11605" priority="977" operator="lessThan">
      <formula>0</formula>
    </cfRule>
  </conditionalFormatting>
  <conditionalFormatting sqref="P626:P629">
    <cfRule type="cellIs" dxfId="11604" priority="985" operator="lessThan">
      <formula>0</formula>
    </cfRule>
  </conditionalFormatting>
  <conditionalFormatting sqref="C627:J627">
    <cfRule type="cellIs" dxfId="11603" priority="981" operator="lessThan">
      <formula>0</formula>
    </cfRule>
  </conditionalFormatting>
  <conditionalFormatting sqref="H627:H629">
    <cfRule type="cellIs" dxfId="11602" priority="978" operator="lessThan">
      <formula>0</formula>
    </cfRule>
  </conditionalFormatting>
  <conditionalFormatting sqref="I627 K626:N627 C628:N629">
    <cfRule type="cellIs" dxfId="11601" priority="984" operator="lessThan">
      <formula>0</formula>
    </cfRule>
  </conditionalFormatting>
  <conditionalFormatting sqref="Q626:Q628">
    <cfRule type="cellIs" dxfId="11600" priority="986" operator="lessThan">
      <formula>0</formula>
    </cfRule>
  </conditionalFormatting>
  <conditionalFormatting sqref="C351:I351">
    <cfRule type="cellIs" dxfId="11599" priority="972" operator="lessThan">
      <formula>0</formula>
    </cfRule>
  </conditionalFormatting>
  <conditionalFormatting sqref="C353:I354">
    <cfRule type="cellIs" dxfId="11598" priority="973" operator="lessThan">
      <formula>0</formula>
    </cfRule>
  </conditionalFormatting>
  <conditionalFormatting sqref="P506:Q506">
    <cfRule type="cellIs" dxfId="11597" priority="956" operator="lessThan">
      <formula>0</formula>
    </cfRule>
  </conditionalFormatting>
  <conditionalFormatting sqref="P499:P502">
    <cfRule type="cellIs" dxfId="11596" priority="957" operator="lessThan">
      <formula>0</formula>
    </cfRule>
  </conditionalFormatting>
  <conditionalFormatting sqref="Q611:Q613">
    <cfRule type="cellIs" dxfId="11595" priority="919" operator="lessThan">
      <formula>0</formula>
    </cfRule>
  </conditionalFormatting>
  <conditionalFormatting sqref="B498">
    <cfRule type="cellIs" dxfId="11594" priority="974" operator="lessThan">
      <formula>0</formula>
    </cfRule>
  </conditionalFormatting>
  <conditionalFormatting sqref="N427">
    <cfRule type="cellIs" dxfId="11593" priority="693" operator="lessThan">
      <formula>0</formula>
    </cfRule>
  </conditionalFormatting>
  <conditionalFormatting sqref="C352:I352">
    <cfRule type="cellIs" dxfId="11592" priority="971" operator="lessThan">
      <formula>0</formula>
    </cfRule>
  </conditionalFormatting>
  <conditionalFormatting sqref="C355:I355">
    <cfRule type="cellIs" dxfId="11591" priority="970" operator="lessThan">
      <formula>0</formula>
    </cfRule>
  </conditionalFormatting>
  <conditionalFormatting sqref="C365:I366">
    <cfRule type="cellIs" dxfId="11590" priority="969" operator="lessThan">
      <formula>0</formula>
    </cfRule>
  </conditionalFormatting>
  <conditionalFormatting sqref="C363:I363">
    <cfRule type="cellIs" dxfId="11589" priority="968" operator="lessThan">
      <formula>0</formula>
    </cfRule>
  </conditionalFormatting>
  <conditionalFormatting sqref="C364:I364">
    <cfRule type="cellIs" dxfId="11588" priority="967" operator="lessThan">
      <formula>0</formula>
    </cfRule>
  </conditionalFormatting>
  <conditionalFormatting sqref="C367:I367">
    <cfRule type="cellIs" dxfId="11587" priority="966" operator="lessThan">
      <formula>0</formula>
    </cfRule>
  </conditionalFormatting>
  <conditionalFormatting sqref="C593:I596">
    <cfRule type="cellIs" dxfId="11586" priority="964" operator="lessThan">
      <formula>0</formula>
    </cfRule>
  </conditionalFormatting>
  <conditionalFormatting sqref="C594:I594">
    <cfRule type="cellIs" dxfId="11585" priority="963" operator="lessThan">
      <formula>0</formula>
    </cfRule>
  </conditionalFormatting>
  <conditionalFormatting sqref="C595:I596">
    <cfRule type="cellIs" dxfId="11584" priority="965" operator="lessThan">
      <formula>0</formula>
    </cfRule>
  </conditionalFormatting>
  <conditionalFormatting sqref="Q551">
    <cfRule type="cellIs" dxfId="11583" priority="945" operator="lessThan">
      <formula>0</formula>
    </cfRule>
  </conditionalFormatting>
  <conditionalFormatting sqref="Q551">
    <cfRule type="cellIs" dxfId="11582" priority="946" operator="lessThan">
      <formula>0</formula>
    </cfRule>
  </conditionalFormatting>
  <conditionalFormatting sqref="C599:I602">
    <cfRule type="cellIs" dxfId="11581" priority="961" operator="lessThan">
      <formula>0</formula>
    </cfRule>
  </conditionalFormatting>
  <conditionalFormatting sqref="C600:I600">
    <cfRule type="cellIs" dxfId="11580" priority="960" operator="lessThan">
      <formula>0</formula>
    </cfRule>
  </conditionalFormatting>
  <conditionalFormatting sqref="C601:I602">
    <cfRule type="cellIs" dxfId="11579" priority="962" operator="lessThan">
      <formula>0</formula>
    </cfRule>
  </conditionalFormatting>
  <conditionalFormatting sqref="C461:C464">
    <cfRule type="cellIs" dxfId="11578" priority="959" operator="lessThan">
      <formula>0</formula>
    </cfRule>
  </conditionalFormatting>
  <conditionalFormatting sqref="P468:P471">
    <cfRule type="cellIs" dxfId="11577" priority="958" operator="lessThan">
      <formula>0</formula>
    </cfRule>
  </conditionalFormatting>
  <conditionalFormatting sqref="Q507:Q510">
    <cfRule type="cellIs" dxfId="11576" priority="955" operator="lessThan">
      <formula>0</formula>
    </cfRule>
  </conditionalFormatting>
  <conditionalFormatting sqref="Q511:Q512">
    <cfRule type="cellIs" dxfId="11575" priority="954" operator="lessThan">
      <formula>0</formula>
    </cfRule>
  </conditionalFormatting>
  <conditionalFormatting sqref="Q512">
    <cfRule type="cellIs" dxfId="11574" priority="953" operator="lessThan">
      <formula>0</formula>
    </cfRule>
  </conditionalFormatting>
  <conditionalFormatting sqref="Q511">
    <cfRule type="cellIs" dxfId="11573" priority="952" operator="lessThan">
      <formula>0</formula>
    </cfRule>
  </conditionalFormatting>
  <conditionalFormatting sqref="P507:P510">
    <cfRule type="cellIs" dxfId="11572" priority="951" operator="lessThan">
      <formula>0</formula>
    </cfRule>
  </conditionalFormatting>
  <conditionalFormatting sqref="B506">
    <cfRule type="cellIs" dxfId="11571" priority="950" operator="lessThan">
      <formula>0</formula>
    </cfRule>
  </conditionalFormatting>
  <conditionalFormatting sqref="C611:N614">
    <cfRule type="cellIs" dxfId="11570" priority="916" operator="lessThan">
      <formula>0</formula>
    </cfRule>
  </conditionalFormatting>
  <conditionalFormatting sqref="Q614">
    <cfRule type="cellIs" dxfId="11569" priority="913" operator="lessThan">
      <formula>0</formula>
    </cfRule>
  </conditionalFormatting>
  <conditionalFormatting sqref="P547:P550">
    <cfRule type="cellIs" dxfId="11568" priority="944" operator="lessThan">
      <formula>0</formula>
    </cfRule>
  </conditionalFormatting>
  <conditionalFormatting sqref="H611:H614">
    <cfRule type="cellIs" dxfId="11567" priority="910" operator="lessThan">
      <formula>0</formula>
    </cfRule>
  </conditionalFormatting>
  <conditionalFormatting sqref="Q504">
    <cfRule type="cellIs" dxfId="11566" priority="949" operator="lessThan">
      <formula>0</formula>
    </cfRule>
  </conditionalFormatting>
  <conditionalFormatting sqref="Q547:Q550 Q552 Q554:Q560">
    <cfRule type="cellIs" dxfId="11565" priority="948" operator="lessThan">
      <formula>0</formula>
    </cfRule>
  </conditionalFormatting>
  <conditionalFormatting sqref="P546">
    <cfRule type="cellIs" dxfId="11564" priority="947" operator="lessThan">
      <formula>0</formula>
    </cfRule>
  </conditionalFormatting>
  <conditionalFormatting sqref="P554:P558">
    <cfRule type="cellIs" dxfId="11563" priority="943" operator="lessThan">
      <formula>0</formula>
    </cfRule>
  </conditionalFormatting>
  <conditionalFormatting sqref="Q570:Q573 Q575">
    <cfRule type="cellIs" dxfId="11562" priority="941" operator="lessThan">
      <formula>0</formula>
    </cfRule>
  </conditionalFormatting>
  <conditionalFormatting sqref="B546">
    <cfRule type="cellIs" dxfId="11561" priority="942" operator="lessThan">
      <formula>0</formula>
    </cfRule>
  </conditionalFormatting>
  <conditionalFormatting sqref="P569">
    <cfRule type="cellIs" dxfId="11560" priority="940" operator="lessThan">
      <formula>0</formula>
    </cfRule>
  </conditionalFormatting>
  <conditionalFormatting sqref="Q574">
    <cfRule type="cellIs" dxfId="11559" priority="939" operator="lessThan">
      <formula>0</formula>
    </cfRule>
  </conditionalFormatting>
  <conditionalFormatting sqref="Q574">
    <cfRule type="cellIs" dxfId="11558" priority="938" operator="lessThan">
      <formula>0</formula>
    </cfRule>
  </conditionalFormatting>
  <conditionalFormatting sqref="P570:P573">
    <cfRule type="cellIs" dxfId="11557" priority="937" operator="lessThan">
      <formula>0</formula>
    </cfRule>
  </conditionalFormatting>
  <conditionalFormatting sqref="Q582 Q577:Q580">
    <cfRule type="cellIs" dxfId="11556" priority="935" operator="lessThan">
      <formula>0</formula>
    </cfRule>
  </conditionalFormatting>
  <conditionalFormatting sqref="Q581">
    <cfRule type="cellIs" dxfId="11555" priority="933" operator="lessThan">
      <formula>0</formula>
    </cfRule>
  </conditionalFormatting>
  <conditionalFormatting sqref="B569">
    <cfRule type="cellIs" dxfId="11554" priority="936" operator="lessThan">
      <formula>0</formula>
    </cfRule>
  </conditionalFormatting>
  <conditionalFormatting sqref="P576">
    <cfRule type="cellIs" dxfId="11553" priority="934" operator="lessThan">
      <formula>0</formula>
    </cfRule>
  </conditionalFormatting>
  <conditionalFormatting sqref="P577:P580">
    <cfRule type="cellIs" dxfId="11552" priority="931" operator="lessThan">
      <formula>0</formula>
    </cfRule>
  </conditionalFormatting>
  <conditionalFormatting sqref="Q581">
    <cfRule type="cellIs" dxfId="11551" priority="932" operator="lessThan">
      <formula>0</formula>
    </cfRule>
  </conditionalFormatting>
  <conditionalFormatting sqref="P605:P607 P609">
    <cfRule type="cellIs" dxfId="11550" priority="929" operator="lessThan">
      <formula>0</formula>
    </cfRule>
  </conditionalFormatting>
  <conditionalFormatting sqref="Q605:Q607">
    <cfRule type="cellIs" dxfId="11549" priority="930" operator="lessThan">
      <formula>0</formula>
    </cfRule>
  </conditionalFormatting>
  <conditionalFormatting sqref="C607:I607">
    <cfRule type="cellIs" dxfId="11548" priority="922" operator="lessThan">
      <formula>0</formula>
    </cfRule>
  </conditionalFormatting>
  <conditionalFormatting sqref="C605:I607">
    <cfRule type="cellIs" dxfId="11547" priority="921" operator="lessThan">
      <formula>0</formula>
    </cfRule>
  </conditionalFormatting>
  <conditionalFormatting sqref="B604">
    <cfRule type="cellIs" dxfId="11546" priority="923" operator="lessThan">
      <formula>0</formula>
    </cfRule>
  </conditionalFormatting>
  <conditionalFormatting sqref="J605:N607">
    <cfRule type="cellIs" dxfId="11545" priority="927" operator="lessThan">
      <formula>0</formula>
    </cfRule>
  </conditionalFormatting>
  <conditionalFormatting sqref="P611:P614">
    <cfRule type="cellIs" dxfId="11544" priority="918" operator="lessThan">
      <formula>0</formula>
    </cfRule>
  </conditionalFormatting>
  <conditionalFormatting sqref="Q608:Q609">
    <cfRule type="cellIs" dxfId="11543" priority="924" operator="lessThan">
      <formula>0</formula>
    </cfRule>
  </conditionalFormatting>
  <conditionalFormatting sqref="C433:M433">
    <cfRule type="cellIs" dxfId="11542" priority="691" operator="lessThan">
      <formula>0</formula>
    </cfRule>
  </conditionalFormatting>
  <conditionalFormatting sqref="Q608:Q609">
    <cfRule type="cellIs" dxfId="11541" priority="925" operator="lessThan">
      <formula>0</formula>
    </cfRule>
  </conditionalFormatting>
  <conditionalFormatting sqref="J606">
    <cfRule type="cellIs" dxfId="11540" priority="926" operator="lessThan">
      <formula>0</formula>
    </cfRule>
  </conditionalFormatting>
  <conditionalFormatting sqref="J607:N607 K605:N606">
    <cfRule type="cellIs" dxfId="11539" priority="928" operator="lessThan">
      <formula>0</formula>
    </cfRule>
  </conditionalFormatting>
  <conditionalFormatting sqref="I612 K611:N612 C613:N614">
    <cfRule type="cellIs" dxfId="11538" priority="917" operator="lessThan">
      <formula>0</formula>
    </cfRule>
  </conditionalFormatting>
  <conditionalFormatting sqref="N427">
    <cfRule type="cellIs" dxfId="11537" priority="694" operator="lessThan">
      <formula>0</formula>
    </cfRule>
  </conditionalFormatting>
  <conditionalFormatting sqref="B429:N429">
    <cfRule type="cellIs" dxfId="11536" priority="686" operator="lessThan">
      <formula>0</formula>
    </cfRule>
  </conditionalFormatting>
  <conditionalFormatting sqref="C606:I606">
    <cfRule type="cellIs" dxfId="11535" priority="920" operator="lessThan">
      <formula>0</formula>
    </cfRule>
  </conditionalFormatting>
  <conditionalFormatting sqref="B429:N429">
    <cfRule type="cellIs" dxfId="11534" priority="687" operator="lessThan">
      <formula>0</formula>
    </cfRule>
  </conditionalFormatting>
  <conditionalFormatting sqref="H433">
    <cfRule type="cellIs" dxfId="11533" priority="690" operator="lessThan">
      <formula>0</formula>
    </cfRule>
  </conditionalFormatting>
  <conditionalFormatting sqref="B433">
    <cfRule type="cellIs" dxfId="11532" priority="689" operator="lessThan">
      <formula>0</formula>
    </cfRule>
  </conditionalFormatting>
  <conditionalFormatting sqref="B433">
    <cfRule type="cellIs" dxfId="11531" priority="688" operator="lessThan">
      <formula>0</formula>
    </cfRule>
  </conditionalFormatting>
  <conditionalFormatting sqref="B429:N429">
    <cfRule type="cellIs" dxfId="11530" priority="684" operator="lessThan">
      <formula>0</formula>
    </cfRule>
  </conditionalFormatting>
  <conditionalFormatting sqref="B429:N429">
    <cfRule type="cellIs" dxfId="11529" priority="685" operator="lessThan">
      <formula>0</formula>
    </cfRule>
  </conditionalFormatting>
  <conditionalFormatting sqref="B435:N435">
    <cfRule type="cellIs" dxfId="11528" priority="671" operator="lessThan">
      <formula>0</formula>
    </cfRule>
  </conditionalFormatting>
  <conditionalFormatting sqref="H611">
    <cfRule type="cellIs" dxfId="11527" priority="909" operator="lessThan">
      <formula>0</formula>
    </cfRule>
  </conditionalFormatting>
  <conditionalFormatting sqref="C433:M433">
    <cfRule type="cellIs" dxfId="11526" priority="692" operator="lessThan">
      <formula>0</formula>
    </cfRule>
  </conditionalFormatting>
  <conditionalFormatting sqref="H612:H614">
    <cfRule type="cellIs" dxfId="11525" priority="911" operator="lessThan">
      <formula>0</formula>
    </cfRule>
  </conditionalFormatting>
  <conditionalFormatting sqref="Q614">
    <cfRule type="cellIs" dxfId="11524" priority="912" operator="lessThan">
      <formula>0</formula>
    </cfRule>
  </conditionalFormatting>
  <conditionalFormatting sqref="I611">
    <cfRule type="cellIs" dxfId="11523" priority="915" operator="lessThan">
      <formula>0</formula>
    </cfRule>
  </conditionalFormatting>
  <conditionalFormatting sqref="N439">
    <cfRule type="cellIs" dxfId="11522" priority="664" operator="lessThan">
      <formula>0</formula>
    </cfRule>
  </conditionalFormatting>
  <conditionalFormatting sqref="C612:J612">
    <cfRule type="cellIs" dxfId="11521" priority="914" operator="lessThan">
      <formula>0</formula>
    </cfRule>
  </conditionalFormatting>
  <conditionalFormatting sqref="B610">
    <cfRule type="cellIs" dxfId="11520" priority="908" operator="lessThan">
      <formula>0</formula>
    </cfRule>
  </conditionalFormatting>
  <conditionalFormatting sqref="B435:N435">
    <cfRule type="cellIs" dxfId="11519" priority="670" operator="lessThan">
      <formula>0</formula>
    </cfRule>
  </conditionalFormatting>
  <conditionalFormatting sqref="C445:M445">
    <cfRule type="cellIs" dxfId="11518" priority="661" operator="lessThan">
      <formula>0</formula>
    </cfRule>
  </conditionalFormatting>
  <conditionalFormatting sqref="C445:M445">
    <cfRule type="cellIs" dxfId="11517" priority="662" operator="lessThan">
      <formula>0</formula>
    </cfRule>
  </conditionalFormatting>
  <conditionalFormatting sqref="B435:N435">
    <cfRule type="cellIs" dxfId="11516" priority="669" operator="lessThan">
      <formula>0</formula>
    </cfRule>
  </conditionalFormatting>
  <conditionalFormatting sqref="N438">
    <cfRule type="cellIs" dxfId="11515" priority="665" operator="lessThan">
      <formula>0</formula>
    </cfRule>
  </conditionalFormatting>
  <conditionalFormatting sqref="B435:N435">
    <cfRule type="cellIs" dxfId="11514" priority="668" operator="lessThan">
      <formula>0</formula>
    </cfRule>
  </conditionalFormatting>
  <conditionalFormatting sqref="B435:N435">
    <cfRule type="cellIs" dxfId="11513" priority="666" operator="lessThan">
      <formula>0</formula>
    </cfRule>
  </conditionalFormatting>
  <conditionalFormatting sqref="B598">
    <cfRule type="cellIs" dxfId="11512" priority="907" operator="lessThan">
      <formula>0</formula>
    </cfRule>
  </conditionalFormatting>
  <conditionalFormatting sqref="N439">
    <cfRule type="cellIs" dxfId="11511" priority="663" operator="lessThan">
      <formula>0</formula>
    </cfRule>
  </conditionalFormatting>
  <conditionalFormatting sqref="B435:N435">
    <cfRule type="cellIs" dxfId="11510" priority="667" operator="lessThan">
      <formula>0</formula>
    </cfRule>
  </conditionalFormatting>
  <conditionalFormatting sqref="B598">
    <cfRule type="cellIs" dxfId="11509" priority="906" operator="lessThan">
      <formula>0</formula>
    </cfRule>
  </conditionalFormatting>
  <conditionalFormatting sqref="B641">
    <cfRule type="cellIs" dxfId="11508" priority="894" operator="lessThan">
      <formula>0</formula>
    </cfRule>
  </conditionalFormatting>
  <conditionalFormatting sqref="B591">
    <cfRule type="cellIs" dxfId="11507" priority="904" operator="lessThan">
      <formula>0</formula>
    </cfRule>
  </conditionalFormatting>
  <conditionalFormatting sqref="B591">
    <cfRule type="cellIs" dxfId="11506" priority="905" operator="lessThan">
      <formula>0</formula>
    </cfRule>
  </conditionalFormatting>
  <conditionalFormatting sqref="B609">
    <cfRule type="cellIs" dxfId="11505" priority="902" operator="lessThan">
      <formula>0</formula>
    </cfRule>
  </conditionalFormatting>
  <conditionalFormatting sqref="B609">
    <cfRule type="cellIs" dxfId="11504"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503" priority="901" operator="lessThan">
      <formula>0</formula>
    </cfRule>
  </conditionalFormatting>
  <conditionalFormatting sqref="B646">
    <cfRule type="cellIs" dxfId="11502" priority="898" operator="lessThan">
      <formula>0</formula>
    </cfRule>
  </conditionalFormatting>
  <conditionalFormatting sqref="B631">
    <cfRule type="cellIs" dxfId="11501" priority="900" operator="lessThan">
      <formula>0</formula>
    </cfRule>
  </conditionalFormatting>
  <conditionalFormatting sqref="B635">
    <cfRule type="cellIs" dxfId="11500" priority="899" operator="lessThan">
      <formula>0</formula>
    </cfRule>
  </conditionalFormatting>
  <conditionalFormatting sqref="B662">
    <cfRule type="cellIs" dxfId="11499" priority="897" operator="lessThan">
      <formula>0</formula>
    </cfRule>
  </conditionalFormatting>
  <conditionalFormatting sqref="B671">
    <cfRule type="cellIs" dxfId="11498" priority="896" operator="lessThan">
      <formula>0</formula>
    </cfRule>
  </conditionalFormatting>
  <conditionalFormatting sqref="I674:N674 P672:Q675">
    <cfRule type="cellIs" dxfId="11497" priority="895" operator="lessThan">
      <formula>0</formula>
    </cfRule>
  </conditionalFormatting>
  <conditionalFormatting sqref="P641">
    <cfRule type="cellIs" dxfId="11496" priority="892" operator="lessThan">
      <formula>0</formula>
    </cfRule>
  </conditionalFormatting>
  <conditionalFormatting sqref="P641">
    <cfRule type="cellIs" dxfId="11495" priority="893" operator="lessThan">
      <formula>0</formula>
    </cfRule>
  </conditionalFormatting>
  <conditionalFormatting sqref="P422:Q422 Q423:Q425">
    <cfRule type="cellIs" dxfId="11494" priority="879" operator="lessThan">
      <formula>0</formula>
    </cfRule>
  </conditionalFormatting>
  <conditionalFormatting sqref="B416">
    <cfRule type="cellIs" dxfId="11493" priority="880" operator="lessThan">
      <formula>0</formula>
    </cfRule>
  </conditionalFormatting>
  <conditionalFormatting sqref="P423:P425">
    <cfRule type="cellIs" dxfId="11492" priority="877" operator="lessThan">
      <formula>0</formula>
    </cfRule>
  </conditionalFormatting>
  <conditionalFormatting sqref="P422">
    <cfRule type="cellIs" dxfId="11491" priority="878" operator="lessThan">
      <formula>0</formula>
    </cfRule>
  </conditionalFormatting>
  <conditionalFormatting sqref="Q426">
    <cfRule type="cellIs" dxfId="11490" priority="875" operator="lessThan">
      <formula>0</formula>
    </cfRule>
  </conditionalFormatting>
  <conditionalFormatting sqref="Q427">
    <cfRule type="cellIs" dxfId="11489" priority="876" operator="lessThan">
      <formula>0</formula>
    </cfRule>
  </conditionalFormatting>
  <conditionalFormatting sqref="B422">
    <cfRule type="cellIs" dxfId="11488" priority="873" operator="lessThan">
      <formula>0</formula>
    </cfRule>
  </conditionalFormatting>
  <conditionalFormatting sqref="Q426">
    <cfRule type="cellIs" dxfId="11487" priority="874" operator="lessThan">
      <formula>0</formula>
    </cfRule>
  </conditionalFormatting>
  <conditionalFormatting sqref="B454:N454">
    <cfRule type="cellIs" dxfId="11486" priority="624" operator="lessThan">
      <formula>0</formula>
    </cfRule>
  </conditionalFormatting>
  <conditionalFormatting sqref="B454:N454">
    <cfRule type="cellIs" dxfId="11485" priority="625" operator="lessThan">
      <formula>0</formula>
    </cfRule>
  </conditionalFormatting>
  <conditionalFormatting sqref="C652:I652">
    <cfRule type="cellIs" dxfId="11484" priority="891" operator="lessThan">
      <formula>0</formula>
    </cfRule>
  </conditionalFormatting>
  <conditionalFormatting sqref="C653:I653">
    <cfRule type="cellIs" dxfId="11483" priority="890" operator="lessThan">
      <formula>0</formula>
    </cfRule>
  </conditionalFormatting>
  <conditionalFormatting sqref="C658:M658">
    <cfRule type="cellIs" dxfId="11482" priority="889" operator="lessThan">
      <formula>0</formula>
    </cfRule>
  </conditionalFormatting>
  <conditionalFormatting sqref="C647:N647">
    <cfRule type="cellIs" dxfId="11481" priority="888" operator="lessThan">
      <formula>0</formula>
    </cfRule>
  </conditionalFormatting>
  <conditionalFormatting sqref="P650">
    <cfRule type="cellIs" dxfId="11480" priority="887" operator="lessThan">
      <formula>0</formula>
    </cfRule>
  </conditionalFormatting>
  <conditionalFormatting sqref="P417:P419">
    <cfRule type="cellIs" dxfId="11479" priority="884" operator="lessThan">
      <formula>0</formula>
    </cfRule>
  </conditionalFormatting>
  <conditionalFormatting sqref="Q420">
    <cfRule type="cellIs" dxfId="11478" priority="881" operator="lessThan">
      <formula>0</formula>
    </cfRule>
  </conditionalFormatting>
  <conditionalFormatting sqref="Q421">
    <cfRule type="cellIs" dxfId="11477" priority="883" operator="lessThan">
      <formula>0</formula>
    </cfRule>
  </conditionalFormatting>
  <conditionalFormatting sqref="P416:Q416 Q417:Q419">
    <cfRule type="cellIs" dxfId="11476" priority="886" operator="lessThan">
      <formula>0</formula>
    </cfRule>
  </conditionalFormatting>
  <conditionalFormatting sqref="P416">
    <cfRule type="cellIs" dxfId="11475" priority="885" operator="lessThan">
      <formula>0</formula>
    </cfRule>
  </conditionalFormatting>
  <conditionalFormatting sqref="Q420">
    <cfRule type="cellIs" dxfId="11474" priority="882" operator="lessThan">
      <formula>0</formula>
    </cfRule>
  </conditionalFormatting>
  <conditionalFormatting sqref="B454:N454">
    <cfRule type="cellIs" dxfId="11473" priority="623" operator="lessThan">
      <formula>0</formula>
    </cfRule>
  </conditionalFormatting>
  <conditionalFormatting sqref="B454:N454">
    <cfRule type="cellIs" dxfId="11472" priority="622" operator="lessThan">
      <formula>0</formula>
    </cfRule>
  </conditionalFormatting>
  <conditionalFormatting sqref="B454:N454">
    <cfRule type="cellIs" dxfId="11471" priority="621" operator="lessThan">
      <formula>0</formula>
    </cfRule>
  </conditionalFormatting>
  <conditionalFormatting sqref="B454:N454">
    <cfRule type="cellIs" dxfId="11470" priority="619" operator="lessThan">
      <formula>0</formula>
    </cfRule>
  </conditionalFormatting>
  <conditionalFormatting sqref="B454:N454">
    <cfRule type="cellIs" dxfId="11469" priority="620" operator="lessThan">
      <formula>0</formula>
    </cfRule>
  </conditionalFormatting>
  <conditionalFormatting sqref="N457">
    <cfRule type="cellIs" dxfId="11468" priority="617" operator="lessThan">
      <formula>0</formula>
    </cfRule>
  </conditionalFormatting>
  <conditionalFormatting sqref="B454:N454">
    <cfRule type="cellIs" dxfId="11467" priority="618" operator="lessThan">
      <formula>0</formula>
    </cfRule>
  </conditionalFormatting>
  <conditionalFormatting sqref="N458">
    <cfRule type="cellIs" dxfId="11466" priority="616" operator="lessThan">
      <formula>0</formula>
    </cfRule>
  </conditionalFormatting>
  <conditionalFormatting sqref="P530">
    <cfRule type="cellIs" dxfId="11465" priority="336" operator="lessThan">
      <formula>0</formula>
    </cfRule>
  </conditionalFormatting>
  <conditionalFormatting sqref="N458">
    <cfRule type="cellIs" dxfId="11464" priority="615" operator="lessThan">
      <formula>0</formula>
    </cfRule>
  </conditionalFormatting>
  <conditionalFormatting sqref="D461:N464">
    <cfRule type="cellIs" dxfId="11463" priority="612" operator="lessThan">
      <formula>0</formula>
    </cfRule>
  </conditionalFormatting>
  <conditionalFormatting sqref="P538">
    <cfRule type="cellIs" dxfId="11462" priority="333" operator="lessThan">
      <formula>0</formula>
    </cfRule>
  </conditionalFormatting>
  <conditionalFormatting sqref="B461:B464">
    <cfRule type="cellIs" dxfId="11461" priority="609" operator="lessThan">
      <formula>0</formula>
    </cfRule>
  </conditionalFormatting>
  <conditionalFormatting sqref="P553">
    <cfRule type="cellIs" dxfId="11460" priority="330" operator="lessThan">
      <formula>0</formula>
    </cfRule>
  </conditionalFormatting>
  <conditionalFormatting sqref="B512">
    <cfRule type="cellIs" dxfId="11459" priority="606" operator="lessThan">
      <formula>0</formula>
    </cfRule>
  </conditionalFormatting>
  <conditionalFormatting sqref="C512">
    <cfRule type="cellIs" dxfId="11458" priority="603" operator="lessThan">
      <formula>0</formula>
    </cfRule>
  </conditionalFormatting>
  <conditionalFormatting sqref="P561">
    <cfRule type="cellIs" dxfId="11457" priority="327" operator="lessThan">
      <formula>0</formula>
    </cfRule>
  </conditionalFormatting>
  <conditionalFormatting sqref="P590">
    <cfRule type="cellIs" dxfId="11456" priority="324" operator="lessThan">
      <formula>0</formula>
    </cfRule>
  </conditionalFormatting>
  <conditionalFormatting sqref="N365">
    <cfRule type="cellIs" dxfId="11455" priority="872" operator="lessThan">
      <formula>0</formula>
    </cfRule>
  </conditionalFormatting>
  <conditionalFormatting sqref="N371">
    <cfRule type="cellIs" dxfId="11454" priority="871" operator="lessThan">
      <formula>0</formula>
    </cfRule>
  </conditionalFormatting>
  <conditionalFormatting sqref="N377">
    <cfRule type="cellIs" dxfId="11453" priority="870" operator="lessThan">
      <formula>0</formula>
    </cfRule>
  </conditionalFormatting>
  <conditionalFormatting sqref="B376">
    <cfRule type="cellIs" dxfId="11452" priority="853" operator="lessThan">
      <formula>0</formula>
    </cfRule>
  </conditionalFormatting>
  <conditionalFormatting sqref="B588">
    <cfRule type="cellIs" dxfId="11451" priority="863" operator="lessThan">
      <formula>0</formula>
    </cfRule>
  </conditionalFormatting>
  <conditionalFormatting sqref="B371:B372">
    <cfRule type="cellIs" dxfId="11450" priority="858" operator="lessThan">
      <formula>0</formula>
    </cfRule>
  </conditionalFormatting>
  <conditionalFormatting sqref="B377:B378">
    <cfRule type="cellIs" dxfId="11449" priority="855" operator="lessThan">
      <formula>0</formula>
    </cfRule>
  </conditionalFormatting>
  <conditionalFormatting sqref="C351:M354">
    <cfRule type="cellIs" dxfId="11448" priority="868" operator="lessThan">
      <formula>0</formula>
    </cfRule>
  </conditionalFormatting>
  <conditionalFormatting sqref="B428">
    <cfRule type="cellIs" dxfId="11447" priority="867" operator="lessThan">
      <formula>0</formula>
    </cfRule>
  </conditionalFormatting>
  <conditionalFormatting sqref="B428">
    <cfRule type="cellIs" dxfId="11446" priority="866" operator="lessThan">
      <formula>0</formula>
    </cfRule>
  </conditionalFormatting>
  <conditionalFormatting sqref="B391 B397 B381:B385 B375:B379 B369:B373 B363:B367 B361 B351:B355">
    <cfRule type="cellIs" dxfId="11445" priority="865" operator="lessThan">
      <formula>0</formula>
    </cfRule>
  </conditionalFormatting>
  <conditionalFormatting sqref="B585:B587">
    <cfRule type="cellIs" dxfId="11444" priority="864" operator="lessThan">
      <formula>0</formula>
    </cfRule>
  </conditionalFormatting>
  <conditionalFormatting sqref="B584">
    <cfRule type="cellIs" dxfId="11443" priority="862" operator="lessThan">
      <formula>0</formula>
    </cfRule>
  </conditionalFormatting>
  <conditionalFormatting sqref="B397">
    <cfRule type="cellIs" dxfId="11442" priority="849" operator="lessThan">
      <formula>0</formula>
    </cfRule>
  </conditionalFormatting>
  <conditionalFormatting sqref="B369">
    <cfRule type="cellIs" dxfId="11441" priority="857" operator="lessThan">
      <formula>0</formula>
    </cfRule>
  </conditionalFormatting>
  <conditionalFormatting sqref="B370">
    <cfRule type="cellIs" dxfId="11440" priority="856" operator="lessThan">
      <formula>0</formula>
    </cfRule>
  </conditionalFormatting>
  <conditionalFormatting sqref="B375">
    <cfRule type="cellIs" dxfId="11439" priority="854" operator="lessThan">
      <formula>0</formula>
    </cfRule>
  </conditionalFormatting>
  <conditionalFormatting sqref="B383:B384">
    <cfRule type="cellIs" dxfId="11438" priority="852" operator="lessThan">
      <formula>0</formula>
    </cfRule>
  </conditionalFormatting>
  <conditionalFormatting sqref="B381">
    <cfRule type="cellIs" dxfId="11437" priority="851" operator="lessThan">
      <formula>0</formula>
    </cfRule>
  </conditionalFormatting>
  <conditionalFormatting sqref="B382">
    <cfRule type="cellIs" dxfId="11436" priority="850" operator="lessThan">
      <formula>0</formula>
    </cfRule>
  </conditionalFormatting>
  <conditionalFormatting sqref="B391">
    <cfRule type="cellIs" dxfId="11435" priority="848" operator="lessThan">
      <formula>0</formula>
    </cfRule>
  </conditionalFormatting>
  <conditionalFormatting sqref="B385">
    <cfRule type="cellIs" dxfId="11434" priority="847" operator="lessThan">
      <formula>0</formula>
    </cfRule>
  </conditionalFormatting>
  <conditionalFormatting sqref="B379">
    <cfRule type="cellIs" dxfId="11433" priority="846" operator="lessThan">
      <formula>0</formula>
    </cfRule>
  </conditionalFormatting>
  <conditionalFormatting sqref="B373">
    <cfRule type="cellIs" dxfId="11432" priority="845" operator="lessThan">
      <formula>0</formula>
    </cfRule>
  </conditionalFormatting>
  <conditionalFormatting sqref="B361">
    <cfRule type="cellIs" dxfId="11431" priority="844" operator="lessThan">
      <formula>0</formula>
    </cfRule>
  </conditionalFormatting>
  <conditionalFormatting sqref="B621:B624">
    <cfRule type="cellIs" dxfId="11430" priority="839" operator="lessThan">
      <formula>0</formula>
    </cfRule>
  </conditionalFormatting>
  <conditionalFormatting sqref="B616:B619">
    <cfRule type="cellIs" dxfId="11429" priority="842" operator="lessThan">
      <formula>0</formula>
    </cfRule>
  </conditionalFormatting>
  <conditionalFormatting sqref="B617">
    <cfRule type="cellIs" dxfId="11428" priority="841" operator="lessThan">
      <formula>0</formula>
    </cfRule>
  </conditionalFormatting>
  <conditionalFormatting sqref="B618:B619">
    <cfRule type="cellIs" dxfId="11427" priority="843" operator="lessThan">
      <formula>0</formula>
    </cfRule>
  </conditionalFormatting>
  <conditionalFormatting sqref="B628:B629">
    <cfRule type="cellIs" dxfId="11426" priority="837" operator="lessThan">
      <formula>0</formula>
    </cfRule>
  </conditionalFormatting>
  <conditionalFormatting sqref="B622">
    <cfRule type="cellIs" dxfId="11425" priority="838" operator="lessThan">
      <formula>0</formula>
    </cfRule>
  </conditionalFormatting>
  <conditionalFormatting sqref="B623:B624">
    <cfRule type="cellIs" dxfId="11424" priority="840" operator="lessThan">
      <formula>0</formula>
    </cfRule>
  </conditionalFormatting>
  <conditionalFormatting sqref="B626:B629">
    <cfRule type="cellIs" dxfId="11423" priority="836" operator="lessThan">
      <formula>0</formula>
    </cfRule>
  </conditionalFormatting>
  <conditionalFormatting sqref="B627">
    <cfRule type="cellIs" dxfId="11422" priority="835" operator="lessThan">
      <formula>0</formula>
    </cfRule>
  </conditionalFormatting>
  <conditionalFormatting sqref="B365:B366">
    <cfRule type="cellIs" dxfId="11421" priority="830" operator="lessThan">
      <formula>0</formula>
    </cfRule>
  </conditionalFormatting>
  <conditionalFormatting sqref="B355">
    <cfRule type="cellIs" dxfId="11420" priority="831" operator="lessThan">
      <formula>0</formula>
    </cfRule>
  </conditionalFormatting>
  <conditionalFormatting sqref="B393:N393">
    <cfRule type="cellIs" dxfId="11419" priority="785" operator="lessThan">
      <formula>0</formula>
    </cfRule>
  </conditionalFormatting>
  <conditionalFormatting sqref="B387:N387">
    <cfRule type="cellIs" dxfId="11418" priority="796" operator="lessThan">
      <formula>0</formula>
    </cfRule>
  </conditionalFormatting>
  <conditionalFormatting sqref="B387:N387">
    <cfRule type="cellIs" dxfId="11417" priority="795" operator="lessThan">
      <formula>0</formula>
    </cfRule>
  </conditionalFormatting>
  <conditionalFormatting sqref="B353:B354">
    <cfRule type="cellIs" dxfId="11416" priority="834" operator="lessThan">
      <formula>0</formula>
    </cfRule>
  </conditionalFormatting>
  <conditionalFormatting sqref="B351">
    <cfRule type="cellIs" dxfId="11415" priority="833" operator="lessThan">
      <formula>0</formula>
    </cfRule>
  </conditionalFormatting>
  <conditionalFormatting sqref="B352">
    <cfRule type="cellIs" dxfId="11414" priority="832" operator="lessThan">
      <formula>0</formula>
    </cfRule>
  </conditionalFormatting>
  <conditionalFormatting sqref="B363">
    <cfRule type="cellIs" dxfId="11413" priority="829" operator="lessThan">
      <formula>0</formula>
    </cfRule>
  </conditionalFormatting>
  <conditionalFormatting sqref="B364">
    <cfRule type="cellIs" dxfId="11412" priority="828" operator="lessThan">
      <formula>0</formula>
    </cfRule>
  </conditionalFormatting>
  <conditionalFormatting sqref="B367">
    <cfRule type="cellIs" dxfId="11411" priority="827" operator="lessThan">
      <formula>0</formula>
    </cfRule>
  </conditionalFormatting>
  <conditionalFormatting sqref="B593:B596">
    <cfRule type="cellIs" dxfId="11410" priority="825" operator="lessThan">
      <formula>0</formula>
    </cfRule>
  </conditionalFormatting>
  <conditionalFormatting sqref="B594">
    <cfRule type="cellIs" dxfId="11409" priority="824" operator="lessThan">
      <formula>0</formula>
    </cfRule>
  </conditionalFormatting>
  <conditionalFormatting sqref="B595:B596">
    <cfRule type="cellIs" dxfId="11408" priority="826" operator="lessThan">
      <formula>0</formula>
    </cfRule>
  </conditionalFormatting>
  <conditionalFormatting sqref="B603">
    <cfRule type="cellIs" dxfId="11407" priority="819" operator="lessThan">
      <formula>0</formula>
    </cfRule>
  </conditionalFormatting>
  <conditionalFormatting sqref="B603">
    <cfRule type="cellIs" dxfId="11406" priority="820" operator="lessThan">
      <formula>0</formula>
    </cfRule>
  </conditionalFormatting>
  <conditionalFormatting sqref="B599:B602">
    <cfRule type="cellIs" dxfId="11405" priority="822" operator="lessThan">
      <formula>0</formula>
    </cfRule>
  </conditionalFormatting>
  <conditionalFormatting sqref="B600">
    <cfRule type="cellIs" dxfId="11404" priority="821" operator="lessThan">
      <formula>0</formula>
    </cfRule>
  </conditionalFormatting>
  <conditionalFormatting sqref="B601:B602">
    <cfRule type="cellIs" dxfId="11403" priority="823" operator="lessThan">
      <formula>0</formula>
    </cfRule>
  </conditionalFormatting>
  <conditionalFormatting sqref="N390">
    <cfRule type="cellIs" dxfId="11402" priority="790" operator="lessThan">
      <formula>0</formula>
    </cfRule>
  </conditionalFormatting>
  <conditionalFormatting sqref="B393:N393">
    <cfRule type="cellIs" dxfId="11401" priority="788" operator="lessThan">
      <formula>0</formula>
    </cfRule>
  </conditionalFormatting>
  <conditionalFormatting sqref="B571:B573">
    <cfRule type="cellIs" dxfId="11400" priority="818" operator="lessThan">
      <formula>0</formula>
    </cfRule>
  </conditionalFormatting>
  <conditionalFormatting sqref="B574">
    <cfRule type="cellIs" dxfId="11399" priority="817" operator="lessThan">
      <formula>0</formula>
    </cfRule>
  </conditionalFormatting>
  <conditionalFormatting sqref="B570">
    <cfRule type="cellIs" dxfId="11398" priority="816" operator="lessThan">
      <formula>0</formula>
    </cfRule>
  </conditionalFormatting>
  <conditionalFormatting sqref="B607:B608">
    <cfRule type="cellIs" dxfId="11397" priority="815" operator="lessThan">
      <formula>0</formula>
    </cfRule>
  </conditionalFormatting>
  <conditionalFormatting sqref="B605:B608">
    <cfRule type="cellIs" dxfId="11396" priority="814" operator="lessThan">
      <formula>0</formula>
    </cfRule>
  </conditionalFormatting>
  <conditionalFormatting sqref="B589">
    <cfRule type="cellIs" dxfId="11395" priority="540" operator="lessThan">
      <formula>0</formula>
    </cfRule>
  </conditionalFormatting>
  <conditionalFormatting sqref="B613:B614">
    <cfRule type="cellIs" dxfId="11394" priority="812" operator="lessThan">
      <formula>0</formula>
    </cfRule>
  </conditionalFormatting>
  <conditionalFormatting sqref="B606">
    <cfRule type="cellIs" dxfId="11393" priority="813" operator="lessThan">
      <formula>0</formula>
    </cfRule>
  </conditionalFormatting>
  <conditionalFormatting sqref="B611:B614">
    <cfRule type="cellIs" dxfId="11392" priority="811" operator="lessThan">
      <formula>0</formula>
    </cfRule>
  </conditionalFormatting>
  <conditionalFormatting sqref="O616:O619">
    <cfRule type="cellIs" dxfId="11391" priority="286" operator="lessThan">
      <formula>0</formula>
    </cfRule>
  </conditionalFormatting>
  <conditionalFormatting sqref="O599 O601:O602">
    <cfRule type="cellIs" dxfId="11390" priority="288" operator="lessThan">
      <formula>0</formula>
    </cfRule>
  </conditionalFormatting>
  <conditionalFormatting sqref="B612">
    <cfRule type="cellIs" dxfId="11389" priority="810" operator="lessThan">
      <formula>0</formula>
    </cfRule>
  </conditionalFormatting>
  <conditionalFormatting sqref="D589">
    <cfRule type="cellIs" dxfId="11388" priority="534" operator="lessThan">
      <formula>0</formula>
    </cfRule>
  </conditionalFormatting>
  <conditionalFormatting sqref="O605:O607">
    <cfRule type="cellIs" dxfId="11387" priority="280" operator="lessThan">
      <formula>0</formula>
    </cfRule>
  </conditionalFormatting>
  <conditionalFormatting sqref="O626:O629">
    <cfRule type="cellIs" dxfId="11386" priority="282" operator="lessThan">
      <formula>0</formula>
    </cfRule>
  </conditionalFormatting>
  <conditionalFormatting sqref="B650 B655:B657 B663 B665:B668 B642:B645 B670">
    <cfRule type="cellIs" dxfId="11385" priority="809" operator="lessThan">
      <formula>0</formula>
    </cfRule>
  </conditionalFormatting>
  <conditionalFormatting sqref="N378">
    <cfRule type="cellIs" dxfId="11384" priority="800" operator="lessThan">
      <formula>0</formula>
    </cfRule>
  </conditionalFormatting>
  <conditionalFormatting sqref="N372">
    <cfRule type="cellIs" dxfId="11383" priority="801" operator="lessThan">
      <formula>0</formula>
    </cfRule>
  </conditionalFormatting>
  <conditionalFormatting sqref="B387:N387">
    <cfRule type="cellIs" dxfId="11382" priority="798" operator="lessThan">
      <formula>0</formula>
    </cfRule>
  </conditionalFormatting>
  <conditionalFormatting sqref="N384">
    <cfRule type="cellIs" dxfId="11381" priority="799" operator="lessThan">
      <formula>0</formula>
    </cfRule>
  </conditionalFormatting>
  <conditionalFormatting sqref="B387:N387">
    <cfRule type="cellIs" dxfId="11380" priority="797" operator="lessThan">
      <formula>0</formula>
    </cfRule>
  </conditionalFormatting>
  <conditionalFormatting sqref="B387:N387">
    <cfRule type="cellIs" dxfId="11379" priority="794" operator="lessThan">
      <formula>0</formula>
    </cfRule>
  </conditionalFormatting>
  <conditionalFormatting sqref="B652">
    <cfRule type="cellIs" dxfId="11378" priority="808" operator="lessThan">
      <formula>0</formula>
    </cfRule>
  </conditionalFormatting>
  <conditionalFormatting sqref="B653">
    <cfRule type="cellIs" dxfId="11377" priority="807" operator="lessThan">
      <formula>0</formula>
    </cfRule>
  </conditionalFormatting>
  <conditionalFormatting sqref="B658">
    <cfRule type="cellIs" dxfId="11376" priority="806" operator="lessThan">
      <formula>0</formula>
    </cfRule>
  </conditionalFormatting>
  <conditionalFormatting sqref="B647">
    <cfRule type="cellIs" dxfId="11375" priority="805" operator="lessThan">
      <formula>0</formula>
    </cfRule>
  </conditionalFormatting>
  <conditionalFormatting sqref="O365">
    <cfRule type="cellIs" dxfId="11374" priority="274" operator="lessThan">
      <formula>0</formula>
    </cfRule>
  </conditionalFormatting>
  <conditionalFormatting sqref="O371">
    <cfRule type="cellIs" dxfId="11373" priority="273" operator="lessThan">
      <formula>0</formula>
    </cfRule>
  </conditionalFormatting>
  <conditionalFormatting sqref="G589">
    <cfRule type="cellIs" dxfId="11372" priority="525" operator="lessThan">
      <formula>0</formula>
    </cfRule>
  </conditionalFormatting>
  <conditionalFormatting sqref="H589">
    <cfRule type="cellIs" dxfId="11371" priority="522" operator="lessThan">
      <formula>0</formula>
    </cfRule>
  </conditionalFormatting>
  <conditionalFormatting sqref="B351:B354">
    <cfRule type="cellIs" dxfId="11370" priority="804" operator="lessThan">
      <formula>0</formula>
    </cfRule>
  </conditionalFormatting>
  <conditionalFormatting sqref="N366">
    <cfRule type="cellIs" dxfId="11369" priority="802" operator="lessThan">
      <formula>0</formula>
    </cfRule>
  </conditionalFormatting>
  <conditionalFormatting sqref="B387:N387">
    <cfRule type="cellIs" dxfId="11368" priority="793" operator="lessThan">
      <formula>0</formula>
    </cfRule>
  </conditionalFormatting>
  <conditionalFormatting sqref="B387:N387">
    <cfRule type="cellIs" dxfId="11367" priority="792" operator="lessThan">
      <formula>0</formula>
    </cfRule>
  </conditionalFormatting>
  <conditionalFormatting sqref="B387:N387">
    <cfRule type="cellIs" dxfId="11366" priority="791" operator="lessThan">
      <formula>0</formula>
    </cfRule>
  </conditionalFormatting>
  <conditionalFormatting sqref="B393:N393">
    <cfRule type="cellIs" dxfId="11365" priority="786" operator="lessThan">
      <formula>0</formula>
    </cfRule>
  </conditionalFormatting>
  <conditionalFormatting sqref="B393:N393">
    <cfRule type="cellIs" dxfId="11364" priority="789" operator="lessThan">
      <formula>0</formula>
    </cfRule>
  </conditionalFormatting>
  <conditionalFormatting sqref="B393:N393">
    <cfRule type="cellIs" dxfId="11363" priority="784" operator="lessThan">
      <formula>0</formula>
    </cfRule>
  </conditionalFormatting>
  <conditionalFormatting sqref="B393:N393">
    <cfRule type="cellIs" dxfId="11362" priority="787" operator="lessThan">
      <formula>0</formula>
    </cfRule>
  </conditionalFormatting>
  <conditionalFormatting sqref="B393:N393">
    <cfRule type="cellIs" dxfId="11361" priority="782" operator="lessThan">
      <formula>0</formula>
    </cfRule>
  </conditionalFormatting>
  <conditionalFormatting sqref="B393:N393">
    <cfRule type="cellIs" dxfId="11360" priority="783" operator="lessThan">
      <formula>0</formula>
    </cfRule>
  </conditionalFormatting>
  <conditionalFormatting sqref="B399:N399">
    <cfRule type="cellIs" dxfId="11359" priority="780" operator="lessThan">
      <formula>0</formula>
    </cfRule>
  </conditionalFormatting>
  <conditionalFormatting sqref="N396">
    <cfRule type="cellIs" dxfId="11358" priority="781" operator="lessThan">
      <formula>0</formula>
    </cfRule>
  </conditionalFormatting>
  <conditionalFormatting sqref="B399:N399">
    <cfRule type="cellIs" dxfId="11357" priority="779" operator="lessThan">
      <formula>0</formula>
    </cfRule>
  </conditionalFormatting>
  <conditionalFormatting sqref="B399:N399">
    <cfRule type="cellIs" dxfId="11356" priority="778" operator="lessThan">
      <formula>0</formula>
    </cfRule>
  </conditionalFormatting>
  <conditionalFormatting sqref="B399:N399">
    <cfRule type="cellIs" dxfId="11355" priority="777" operator="lessThan">
      <formula>0</formula>
    </cfRule>
  </conditionalFormatting>
  <conditionalFormatting sqref="B399:N399">
    <cfRule type="cellIs" dxfId="11354" priority="776" operator="lessThan">
      <formula>0</formula>
    </cfRule>
  </conditionalFormatting>
  <conditionalFormatting sqref="B399:N399">
    <cfRule type="cellIs" dxfId="11353" priority="775" operator="lessThan">
      <formula>0</formula>
    </cfRule>
  </conditionalFormatting>
  <conditionalFormatting sqref="B399:N399">
    <cfRule type="cellIs" dxfId="11352" priority="774" operator="lessThan">
      <formula>0</formula>
    </cfRule>
  </conditionalFormatting>
  <conditionalFormatting sqref="B399:N399">
    <cfRule type="cellIs" dxfId="11351" priority="773" operator="lessThan">
      <formula>0</formula>
    </cfRule>
  </conditionalFormatting>
  <conditionalFormatting sqref="N402">
    <cfRule type="cellIs" dxfId="11350" priority="772" operator="lessThan">
      <formula>0</formula>
    </cfRule>
  </conditionalFormatting>
  <conditionalFormatting sqref="N355">
    <cfRule type="cellIs" dxfId="11349" priority="771" operator="lessThan">
      <formula>0</formula>
    </cfRule>
  </conditionalFormatting>
  <conditionalFormatting sqref="N361">
    <cfRule type="cellIs" dxfId="11348" priority="770" operator="lessThan">
      <formula>0</formula>
    </cfRule>
  </conditionalFormatting>
  <conditionalFormatting sqref="N361">
    <cfRule type="cellIs" dxfId="11347" priority="769" operator="lessThan">
      <formula>0</formula>
    </cfRule>
  </conditionalFormatting>
  <conditionalFormatting sqref="N367">
    <cfRule type="cellIs" dxfId="11346" priority="768" operator="lessThan">
      <formula>0</formula>
    </cfRule>
  </conditionalFormatting>
  <conditionalFormatting sqref="N367">
    <cfRule type="cellIs" dxfId="11345" priority="767" operator="lessThan">
      <formula>0</formula>
    </cfRule>
  </conditionalFormatting>
  <conditionalFormatting sqref="N373">
    <cfRule type="cellIs" dxfId="11344" priority="766" operator="lessThan">
      <formula>0</formula>
    </cfRule>
  </conditionalFormatting>
  <conditionalFormatting sqref="N373">
    <cfRule type="cellIs" dxfId="11343" priority="765" operator="lessThan">
      <formula>0</formula>
    </cfRule>
  </conditionalFormatting>
  <conditionalFormatting sqref="N379">
    <cfRule type="cellIs" dxfId="11342" priority="764" operator="lessThan">
      <formula>0</formula>
    </cfRule>
  </conditionalFormatting>
  <conditionalFormatting sqref="N379">
    <cfRule type="cellIs" dxfId="11341" priority="763" operator="lessThan">
      <formula>0</formula>
    </cfRule>
  </conditionalFormatting>
  <conditionalFormatting sqref="N385">
    <cfRule type="cellIs" dxfId="11340" priority="762" operator="lessThan">
      <formula>0</formula>
    </cfRule>
  </conditionalFormatting>
  <conditionalFormatting sqref="N385">
    <cfRule type="cellIs" dxfId="11339" priority="761" operator="lessThan">
      <formula>0</formula>
    </cfRule>
  </conditionalFormatting>
  <conditionalFormatting sqref="N391">
    <cfRule type="cellIs" dxfId="11338" priority="760" operator="lessThan">
      <formula>0</formula>
    </cfRule>
  </conditionalFormatting>
  <conditionalFormatting sqref="N391">
    <cfRule type="cellIs" dxfId="11337" priority="759" operator="lessThan">
      <formula>0</formula>
    </cfRule>
  </conditionalFormatting>
  <conditionalFormatting sqref="N397">
    <cfRule type="cellIs" dxfId="11336" priority="758" operator="lessThan">
      <formula>0</formula>
    </cfRule>
  </conditionalFormatting>
  <conditionalFormatting sqref="N397">
    <cfRule type="cellIs" dxfId="11335" priority="757" operator="lessThan">
      <formula>0</formula>
    </cfRule>
  </conditionalFormatting>
  <conditionalFormatting sqref="C409:M409">
    <cfRule type="cellIs" dxfId="11334" priority="756" operator="lessThan">
      <formula>0</formula>
    </cfRule>
  </conditionalFormatting>
  <conditionalFormatting sqref="C409:M409">
    <cfRule type="cellIs" dxfId="11333" priority="755" operator="lessThan">
      <formula>0</formula>
    </cfRule>
  </conditionalFormatting>
  <conditionalFormatting sqref="H409">
    <cfRule type="cellIs" dxfId="11332" priority="754" operator="lessThan">
      <formula>0</formula>
    </cfRule>
  </conditionalFormatting>
  <conditionalFormatting sqref="B409">
    <cfRule type="cellIs" dxfId="11331" priority="753" operator="lessThan">
      <formula>0</formula>
    </cfRule>
  </conditionalFormatting>
  <conditionalFormatting sqref="B409">
    <cfRule type="cellIs" dxfId="11330" priority="752" operator="lessThan">
      <formula>0</formula>
    </cfRule>
  </conditionalFormatting>
  <conditionalFormatting sqref="B405:N405">
    <cfRule type="cellIs" dxfId="11329" priority="751" operator="lessThan">
      <formula>0</formula>
    </cfRule>
  </conditionalFormatting>
  <conditionalFormatting sqref="B405:N405">
    <cfRule type="cellIs" dxfId="11328" priority="750" operator="lessThan">
      <formula>0</formula>
    </cfRule>
  </conditionalFormatting>
  <conditionalFormatting sqref="B405:N405">
    <cfRule type="cellIs" dxfId="11327" priority="749" operator="lessThan">
      <formula>0</formula>
    </cfRule>
  </conditionalFormatting>
  <conditionalFormatting sqref="B405:N405">
    <cfRule type="cellIs" dxfId="11326" priority="748" operator="lessThan">
      <formula>0</formula>
    </cfRule>
  </conditionalFormatting>
  <conditionalFormatting sqref="B405:N405">
    <cfRule type="cellIs" dxfId="11325" priority="747" operator="lessThan">
      <formula>0</formula>
    </cfRule>
  </conditionalFormatting>
  <conditionalFormatting sqref="B405:N405">
    <cfRule type="cellIs" dxfId="11324" priority="746" operator="lessThan">
      <formula>0</formula>
    </cfRule>
  </conditionalFormatting>
  <conditionalFormatting sqref="B405:N405">
    <cfRule type="cellIs" dxfId="11323" priority="745" operator="lessThan">
      <formula>0</formula>
    </cfRule>
  </conditionalFormatting>
  <conditionalFormatting sqref="B405:N405">
    <cfRule type="cellIs" dxfId="11322" priority="744" operator="lessThan">
      <formula>0</formula>
    </cfRule>
  </conditionalFormatting>
  <conditionalFormatting sqref="N408">
    <cfRule type="cellIs" dxfId="11321" priority="743" operator="lessThan">
      <formula>0</formula>
    </cfRule>
  </conditionalFormatting>
  <conditionalFormatting sqref="N409">
    <cfRule type="cellIs" dxfId="11320" priority="742" operator="lessThan">
      <formula>0</formula>
    </cfRule>
  </conditionalFormatting>
  <conditionalFormatting sqref="N409">
    <cfRule type="cellIs" dxfId="11319" priority="741" operator="lessThan">
      <formula>0</formula>
    </cfRule>
  </conditionalFormatting>
  <conditionalFormatting sqref="C415:M415">
    <cfRule type="cellIs" dxfId="11318" priority="740" operator="lessThan">
      <formula>0</formula>
    </cfRule>
  </conditionalFormatting>
  <conditionalFormatting sqref="C415:M415">
    <cfRule type="cellIs" dxfId="11317" priority="739" operator="lessThan">
      <formula>0</formula>
    </cfRule>
  </conditionalFormatting>
  <conditionalFormatting sqref="H415">
    <cfRule type="cellIs" dxfId="11316" priority="738" operator="lessThan">
      <formula>0</formula>
    </cfRule>
  </conditionalFormatting>
  <conditionalFormatting sqref="B415">
    <cfRule type="cellIs" dxfId="11315" priority="737" operator="lessThan">
      <formula>0</formula>
    </cfRule>
  </conditionalFormatting>
  <conditionalFormatting sqref="B415">
    <cfRule type="cellIs" dxfId="11314" priority="736" operator="lessThan">
      <formula>0</formula>
    </cfRule>
  </conditionalFormatting>
  <conditionalFormatting sqref="B411:N411">
    <cfRule type="cellIs" dxfId="11313" priority="735" operator="lessThan">
      <formula>0</formula>
    </cfRule>
  </conditionalFormatting>
  <conditionalFormatting sqref="B411:N411">
    <cfRule type="cellIs" dxfId="11312" priority="734" operator="lessThan">
      <formula>0</formula>
    </cfRule>
  </conditionalFormatting>
  <conditionalFormatting sqref="B411:N411">
    <cfRule type="cellIs" dxfId="11311" priority="733" operator="lessThan">
      <formula>0</formula>
    </cfRule>
  </conditionalFormatting>
  <conditionalFormatting sqref="B411:N411">
    <cfRule type="cellIs" dxfId="11310" priority="732" operator="lessThan">
      <formula>0</formula>
    </cfRule>
  </conditionalFormatting>
  <conditionalFormatting sqref="B411:N411">
    <cfRule type="cellIs" dxfId="11309" priority="731" operator="lessThan">
      <formula>0</formula>
    </cfRule>
  </conditionalFormatting>
  <conditionalFormatting sqref="B411:N411">
    <cfRule type="cellIs" dxfId="11308" priority="730" operator="lessThan">
      <formula>0</formula>
    </cfRule>
  </conditionalFormatting>
  <conditionalFormatting sqref="B411:N411">
    <cfRule type="cellIs" dxfId="11307" priority="729" operator="lessThan">
      <formula>0</formula>
    </cfRule>
  </conditionalFormatting>
  <conditionalFormatting sqref="B411:N411">
    <cfRule type="cellIs" dxfId="11306" priority="728" operator="lessThan">
      <formula>0</formula>
    </cfRule>
  </conditionalFormatting>
  <conditionalFormatting sqref="N414">
    <cfRule type="cellIs" dxfId="11305" priority="727" operator="lessThan">
      <formula>0</formula>
    </cfRule>
  </conditionalFormatting>
  <conditionalFormatting sqref="N415">
    <cfRule type="cellIs" dxfId="11304" priority="726" operator="lessThan">
      <formula>0</formula>
    </cfRule>
  </conditionalFormatting>
  <conditionalFormatting sqref="N415">
    <cfRule type="cellIs" dxfId="11303" priority="725" operator="lessThan">
      <formula>0</formula>
    </cfRule>
  </conditionalFormatting>
  <conditionalFormatting sqref="C421:M421">
    <cfRule type="cellIs" dxfId="11302" priority="724" operator="lessThan">
      <formula>0</formula>
    </cfRule>
  </conditionalFormatting>
  <conditionalFormatting sqref="C421:M421">
    <cfRule type="cellIs" dxfId="11301" priority="723" operator="lessThan">
      <formula>0</formula>
    </cfRule>
  </conditionalFormatting>
  <conditionalFormatting sqref="H421">
    <cfRule type="cellIs" dxfId="11300" priority="722" operator="lessThan">
      <formula>0</formula>
    </cfRule>
  </conditionalFormatting>
  <conditionalFormatting sqref="B421">
    <cfRule type="cellIs" dxfId="11299" priority="721" operator="lessThan">
      <formula>0</formula>
    </cfRule>
  </conditionalFormatting>
  <conditionalFormatting sqref="B421">
    <cfRule type="cellIs" dxfId="11298" priority="720" operator="lessThan">
      <formula>0</formula>
    </cfRule>
  </conditionalFormatting>
  <conditionalFormatting sqref="B417:N417">
    <cfRule type="cellIs" dxfId="11297" priority="719" operator="lessThan">
      <formula>0</formula>
    </cfRule>
  </conditionalFormatting>
  <conditionalFormatting sqref="B417:N417">
    <cfRule type="cellIs" dxfId="11296" priority="718" operator="lessThan">
      <formula>0</formula>
    </cfRule>
  </conditionalFormatting>
  <conditionalFormatting sqref="B417:N417">
    <cfRule type="cellIs" dxfId="11295" priority="717" operator="lessThan">
      <formula>0</formula>
    </cfRule>
  </conditionalFormatting>
  <conditionalFormatting sqref="B417:N417">
    <cfRule type="cellIs" dxfId="11294" priority="716" operator="lessThan">
      <formula>0</formula>
    </cfRule>
  </conditionalFormatting>
  <conditionalFormatting sqref="B417:N417">
    <cfRule type="cellIs" dxfId="11293" priority="715" operator="lessThan">
      <formula>0</formula>
    </cfRule>
  </conditionalFormatting>
  <conditionalFormatting sqref="B417:N417">
    <cfRule type="cellIs" dxfId="11292" priority="714" operator="lessThan">
      <formula>0</formula>
    </cfRule>
  </conditionalFormatting>
  <conditionalFormatting sqref="B417:N417">
    <cfRule type="cellIs" dxfId="11291" priority="713" operator="lessThan">
      <formula>0</formula>
    </cfRule>
  </conditionalFormatting>
  <conditionalFormatting sqref="B417:N417">
    <cfRule type="cellIs" dxfId="11290" priority="712" operator="lessThan">
      <formula>0</formula>
    </cfRule>
  </conditionalFormatting>
  <conditionalFormatting sqref="N420">
    <cfRule type="cellIs" dxfId="11289" priority="711" operator="lessThan">
      <formula>0</formula>
    </cfRule>
  </conditionalFormatting>
  <conditionalFormatting sqref="N421">
    <cfRule type="cellIs" dxfId="11288" priority="710" operator="lessThan">
      <formula>0</formula>
    </cfRule>
  </conditionalFormatting>
  <conditionalFormatting sqref="N421">
    <cfRule type="cellIs" dxfId="11287" priority="709" operator="lessThan">
      <formula>0</formula>
    </cfRule>
  </conditionalFormatting>
  <conditionalFormatting sqref="C427:M427">
    <cfRule type="cellIs" dxfId="11286" priority="708" operator="lessThan">
      <formula>0</formula>
    </cfRule>
  </conditionalFormatting>
  <conditionalFormatting sqref="C427:M427">
    <cfRule type="cellIs" dxfId="11285" priority="707" operator="lessThan">
      <formula>0</formula>
    </cfRule>
  </conditionalFormatting>
  <conditionalFormatting sqref="H427">
    <cfRule type="cellIs" dxfId="11284" priority="706" operator="lessThan">
      <formula>0</formula>
    </cfRule>
  </conditionalFormatting>
  <conditionalFormatting sqref="B427">
    <cfRule type="cellIs" dxfId="11283" priority="705" operator="lessThan">
      <formula>0</formula>
    </cfRule>
  </conditionalFormatting>
  <conditionalFormatting sqref="B427">
    <cfRule type="cellIs" dxfId="11282" priority="704" operator="lessThan">
      <formula>0</formula>
    </cfRule>
  </conditionalFormatting>
  <conditionalFormatting sqref="B423:N423">
    <cfRule type="cellIs" dxfId="11281" priority="703" operator="lessThan">
      <formula>0</formula>
    </cfRule>
  </conditionalFormatting>
  <conditionalFormatting sqref="B423:N423">
    <cfRule type="cellIs" dxfId="11280" priority="702" operator="lessThan">
      <formula>0</formula>
    </cfRule>
  </conditionalFormatting>
  <conditionalFormatting sqref="B423:N423">
    <cfRule type="cellIs" dxfId="11279" priority="701" operator="lessThan">
      <formula>0</formula>
    </cfRule>
  </conditionalFormatting>
  <conditionalFormatting sqref="B423:N423">
    <cfRule type="cellIs" dxfId="11278" priority="700" operator="lessThan">
      <formula>0</formula>
    </cfRule>
  </conditionalFormatting>
  <conditionalFormatting sqref="B423:N423">
    <cfRule type="cellIs" dxfId="11277" priority="699" operator="lessThan">
      <formula>0</formula>
    </cfRule>
  </conditionalFormatting>
  <conditionalFormatting sqref="B423:N423">
    <cfRule type="cellIs" dxfId="11276" priority="698" operator="lessThan">
      <formula>0</formula>
    </cfRule>
  </conditionalFormatting>
  <conditionalFormatting sqref="B423:N423">
    <cfRule type="cellIs" dxfId="11275" priority="697" operator="lessThan">
      <formula>0</formula>
    </cfRule>
  </conditionalFormatting>
  <conditionalFormatting sqref="B423:N423">
    <cfRule type="cellIs" dxfId="11274" priority="696" operator="lessThan">
      <formula>0</formula>
    </cfRule>
  </conditionalFormatting>
  <conditionalFormatting sqref="N426">
    <cfRule type="cellIs" dxfId="11273" priority="695" operator="lessThan">
      <formula>0</formula>
    </cfRule>
  </conditionalFormatting>
  <conditionalFormatting sqref="C537:N537">
    <cfRule type="cellIs" dxfId="11272" priority="415" operator="lessThan">
      <formula>0</formula>
    </cfRule>
  </conditionalFormatting>
  <conditionalFormatting sqref="C568:N568">
    <cfRule type="cellIs" dxfId="11271" priority="412" operator="lessThan">
      <formula>0</formula>
    </cfRule>
  </conditionalFormatting>
  <conditionalFormatting sqref="I552:N552">
    <cfRule type="cellIs" dxfId="11270" priority="409" operator="lessThan">
      <formula>0</formula>
    </cfRule>
  </conditionalFormatting>
  <conditionalFormatting sqref="I560:N560">
    <cfRule type="cellIs" dxfId="11269" priority="406" operator="lessThan">
      <formula>0</formula>
    </cfRule>
  </conditionalFormatting>
  <conditionalFormatting sqref="B429:N429">
    <cfRule type="cellIs" dxfId="11268" priority="683" operator="lessThan">
      <formula>0</formula>
    </cfRule>
  </conditionalFormatting>
  <conditionalFormatting sqref="B429:N429">
    <cfRule type="cellIs" dxfId="11267" priority="682" operator="lessThan">
      <formula>0</formula>
    </cfRule>
  </conditionalFormatting>
  <conditionalFormatting sqref="B429:N429">
    <cfRule type="cellIs" dxfId="11266" priority="681" operator="lessThan">
      <formula>0</formula>
    </cfRule>
  </conditionalFormatting>
  <conditionalFormatting sqref="B429:N429">
    <cfRule type="cellIs" dxfId="11265" priority="680" operator="lessThan">
      <formula>0</formula>
    </cfRule>
  </conditionalFormatting>
  <conditionalFormatting sqref="N432">
    <cfRule type="cellIs" dxfId="11264" priority="679" operator="lessThan">
      <formula>0</formula>
    </cfRule>
  </conditionalFormatting>
  <conditionalFormatting sqref="C439:M439">
    <cfRule type="cellIs" dxfId="11263" priority="678" operator="lessThan">
      <formula>0</formula>
    </cfRule>
  </conditionalFormatting>
  <conditionalFormatting sqref="C439:M439">
    <cfRule type="cellIs" dxfId="11262" priority="677" operator="lessThan">
      <formula>0</formula>
    </cfRule>
  </conditionalFormatting>
  <conditionalFormatting sqref="H439">
    <cfRule type="cellIs" dxfId="11261" priority="676" operator="lessThan">
      <formula>0</formula>
    </cfRule>
  </conditionalFormatting>
  <conditionalFormatting sqref="B439">
    <cfRule type="cellIs" dxfId="11260" priority="675" operator="lessThan">
      <formula>0</formula>
    </cfRule>
  </conditionalFormatting>
  <conditionalFormatting sqref="B439">
    <cfRule type="cellIs" dxfId="11259" priority="674" operator="lessThan">
      <formula>0</formula>
    </cfRule>
  </conditionalFormatting>
  <conditionalFormatting sqref="B435:N435">
    <cfRule type="cellIs" dxfId="11258" priority="673" operator="lessThan">
      <formula>0</formula>
    </cfRule>
  </conditionalFormatting>
  <conditionalFormatting sqref="B435:N435">
    <cfRule type="cellIs" dxfId="11257" priority="672" operator="lessThan">
      <formula>0</formula>
    </cfRule>
  </conditionalFormatting>
  <conditionalFormatting sqref="C641:N645">
    <cfRule type="cellIs" dxfId="11256" priority="391" operator="lessThan">
      <formula>0</formula>
    </cfRule>
  </conditionalFormatting>
  <conditionalFormatting sqref="C597:N597">
    <cfRule type="cellIs" dxfId="11255" priority="388" operator="lessThan">
      <formula>0</formula>
    </cfRule>
  </conditionalFormatting>
  <conditionalFormatting sqref="C603:N603">
    <cfRule type="cellIs" dxfId="11254" priority="385" operator="lessThan">
      <formula>0</formula>
    </cfRule>
  </conditionalFormatting>
  <conditionalFormatting sqref="C603:N603">
    <cfRule type="cellIs" dxfId="11253" priority="384" operator="lessThan">
      <formula>0</formula>
    </cfRule>
  </conditionalFormatting>
  <conditionalFormatting sqref="C603:N603">
    <cfRule type="cellIs" dxfId="11252" priority="383" operator="lessThan">
      <formula>0</formula>
    </cfRule>
  </conditionalFormatting>
  <conditionalFormatting sqref="H445">
    <cfRule type="cellIs" dxfId="11251" priority="660" operator="lessThan">
      <formula>0</formula>
    </cfRule>
  </conditionalFormatting>
  <conditionalFormatting sqref="B445">
    <cfRule type="cellIs" dxfId="11250" priority="659" operator="lessThan">
      <formula>0</formula>
    </cfRule>
  </conditionalFormatting>
  <conditionalFormatting sqref="B445">
    <cfRule type="cellIs" dxfId="11249" priority="658" operator="lessThan">
      <formula>0</formula>
    </cfRule>
  </conditionalFormatting>
  <conditionalFormatting sqref="B441:N441">
    <cfRule type="cellIs" dxfId="11248" priority="657" operator="lessThan">
      <formula>0</formula>
    </cfRule>
  </conditionalFormatting>
  <conditionalFormatting sqref="B441:N441">
    <cfRule type="cellIs" dxfId="11247" priority="656" operator="lessThan">
      <formula>0</formula>
    </cfRule>
  </conditionalFormatting>
  <conditionalFormatting sqref="B441:N441">
    <cfRule type="cellIs" dxfId="11246" priority="655" operator="lessThan">
      <formula>0</formula>
    </cfRule>
  </conditionalFormatting>
  <conditionalFormatting sqref="B441:N441">
    <cfRule type="cellIs" dxfId="11245" priority="654" operator="lessThan">
      <formula>0</formula>
    </cfRule>
  </conditionalFormatting>
  <conditionalFormatting sqref="B441:N441">
    <cfRule type="cellIs" dxfId="11244" priority="653" operator="lessThan">
      <formula>0</formula>
    </cfRule>
  </conditionalFormatting>
  <conditionalFormatting sqref="B441:N441">
    <cfRule type="cellIs" dxfId="11243" priority="652" operator="lessThan">
      <formula>0</formula>
    </cfRule>
  </conditionalFormatting>
  <conditionalFormatting sqref="B441:N441">
    <cfRule type="cellIs" dxfId="11242" priority="651" operator="lessThan">
      <formula>0</formula>
    </cfRule>
  </conditionalFormatting>
  <conditionalFormatting sqref="B441:N441">
    <cfRule type="cellIs" dxfId="11241" priority="650" operator="lessThan">
      <formula>0</formula>
    </cfRule>
  </conditionalFormatting>
  <conditionalFormatting sqref="N444">
    <cfRule type="cellIs" dxfId="11240" priority="649" operator="lessThan">
      <formula>0</formula>
    </cfRule>
  </conditionalFormatting>
  <conditionalFormatting sqref="N445">
    <cfRule type="cellIs" dxfId="11239" priority="648" operator="lessThan">
      <formula>0</formula>
    </cfRule>
  </conditionalFormatting>
  <conditionalFormatting sqref="N445">
    <cfRule type="cellIs" dxfId="11238" priority="647" operator="lessThan">
      <formula>0</formula>
    </cfRule>
  </conditionalFormatting>
  <conditionalFormatting sqref="C452:M452">
    <cfRule type="cellIs" dxfId="11237" priority="646" operator="lessThan">
      <formula>0</formula>
    </cfRule>
  </conditionalFormatting>
  <conditionalFormatting sqref="C452:M452">
    <cfRule type="cellIs" dxfId="11236" priority="645" operator="lessThan">
      <formula>0</formula>
    </cfRule>
  </conditionalFormatting>
  <conditionalFormatting sqref="H452">
    <cfRule type="cellIs" dxfId="11235" priority="644" operator="lessThan">
      <formula>0</formula>
    </cfRule>
  </conditionalFormatting>
  <conditionalFormatting sqref="B452">
    <cfRule type="cellIs" dxfId="11234" priority="643" operator="lessThan">
      <formula>0</formula>
    </cfRule>
  </conditionalFormatting>
  <conditionalFormatting sqref="B452">
    <cfRule type="cellIs" dxfId="11233" priority="642" operator="lessThan">
      <formula>0</formula>
    </cfRule>
  </conditionalFormatting>
  <conditionalFormatting sqref="B448:N448">
    <cfRule type="cellIs" dxfId="11232" priority="641" operator="lessThan">
      <formula>0</formula>
    </cfRule>
  </conditionalFormatting>
  <conditionalFormatting sqref="B448:N448">
    <cfRule type="cellIs" dxfId="11231" priority="640" operator="lessThan">
      <formula>0</formula>
    </cfRule>
  </conditionalFormatting>
  <conditionalFormatting sqref="B448:N448">
    <cfRule type="cellIs" dxfId="11230" priority="639" operator="lessThan">
      <formula>0</formula>
    </cfRule>
  </conditionalFormatting>
  <conditionalFormatting sqref="B448:N448">
    <cfRule type="cellIs" dxfId="11229" priority="638" operator="lessThan">
      <formula>0</formula>
    </cfRule>
  </conditionalFormatting>
  <conditionalFormatting sqref="B448:N448">
    <cfRule type="cellIs" dxfId="11228" priority="637" operator="lessThan">
      <formula>0</formula>
    </cfRule>
  </conditionalFormatting>
  <conditionalFormatting sqref="B448:N448">
    <cfRule type="cellIs" dxfId="11227" priority="636" operator="lessThan">
      <formula>0</formula>
    </cfRule>
  </conditionalFormatting>
  <conditionalFormatting sqref="B448:N448">
    <cfRule type="cellIs" dxfId="11226" priority="635" operator="lessThan">
      <formula>0</formula>
    </cfRule>
  </conditionalFormatting>
  <conditionalFormatting sqref="B448:N448">
    <cfRule type="cellIs" dxfId="11225" priority="634" operator="lessThan">
      <formula>0</formula>
    </cfRule>
  </conditionalFormatting>
  <conditionalFormatting sqref="N451">
    <cfRule type="cellIs" dxfId="11224" priority="633" operator="lessThan">
      <formula>0</formula>
    </cfRule>
  </conditionalFormatting>
  <conditionalFormatting sqref="N452">
    <cfRule type="cellIs" dxfId="11223" priority="632" operator="lessThan">
      <formula>0</formula>
    </cfRule>
  </conditionalFormatting>
  <conditionalFormatting sqref="N452">
    <cfRule type="cellIs" dxfId="11222" priority="631" operator="lessThan">
      <formula>0</formula>
    </cfRule>
  </conditionalFormatting>
  <conditionalFormatting sqref="C458:M458">
    <cfRule type="cellIs" dxfId="11221" priority="630" operator="lessThan">
      <formula>0</formula>
    </cfRule>
  </conditionalFormatting>
  <conditionalFormatting sqref="C458:M458">
    <cfRule type="cellIs" dxfId="11220" priority="629" operator="lessThan">
      <formula>0</formula>
    </cfRule>
  </conditionalFormatting>
  <conditionalFormatting sqref="H458">
    <cfRule type="cellIs" dxfId="11219" priority="628" operator="lessThan">
      <formula>0</formula>
    </cfRule>
  </conditionalFormatting>
  <conditionalFormatting sqref="B458">
    <cfRule type="cellIs" dxfId="11218" priority="627" operator="lessThan">
      <formula>0</formula>
    </cfRule>
  </conditionalFormatting>
  <conditionalFormatting sqref="B458">
    <cfRule type="cellIs" dxfId="11217" priority="626" operator="lessThan">
      <formula>0</formula>
    </cfRule>
  </conditionalFormatting>
  <conditionalFormatting sqref="Q505">
    <cfRule type="cellIs" dxfId="11216" priority="346" operator="lessThan">
      <formula>0</formula>
    </cfRule>
  </conditionalFormatting>
  <conditionalFormatting sqref="P505">
    <cfRule type="cellIs" dxfId="11215" priority="345" operator="lessThan">
      <formula>0</formula>
    </cfRule>
  </conditionalFormatting>
  <conditionalFormatting sqref="Q513">
    <cfRule type="cellIs" dxfId="11214" priority="343" operator="lessThan">
      <formula>0</formula>
    </cfRule>
  </conditionalFormatting>
  <conditionalFormatting sqref="P513">
    <cfRule type="cellIs" dxfId="11213" priority="342" operator="lessThan">
      <formula>0</formula>
    </cfRule>
  </conditionalFormatting>
  <conditionalFormatting sqref="Q522">
    <cfRule type="cellIs" dxfId="11212" priority="340" operator="lessThan">
      <formula>0</formula>
    </cfRule>
  </conditionalFormatting>
  <conditionalFormatting sqref="P522">
    <cfRule type="cellIs" dxfId="11211" priority="339" operator="lessThan">
      <formula>0</formula>
    </cfRule>
  </conditionalFormatting>
  <conditionalFormatting sqref="Q530">
    <cfRule type="cellIs" dxfId="11210" priority="337" operator="lessThan">
      <formula>0</formula>
    </cfRule>
  </conditionalFormatting>
  <conditionalFormatting sqref="C461:C464">
    <cfRule type="expression" dxfId="11209" priority="613">
      <formula>C461/B461&gt;1</formula>
    </cfRule>
    <cfRule type="expression" dxfId="11208" priority="614">
      <formula>C461/B461&lt;1</formula>
    </cfRule>
  </conditionalFormatting>
  <conditionalFormatting sqref="Q538">
    <cfRule type="cellIs" dxfId="11207" priority="334" operator="lessThan">
      <formula>0</formula>
    </cfRule>
  </conditionalFormatting>
  <conditionalFormatting sqref="D461:N464">
    <cfRule type="expression" dxfId="11206" priority="610">
      <formula>D461/C461&gt;1</formula>
    </cfRule>
    <cfRule type="expression" dxfId="11205" priority="611">
      <formula>D461/C461&lt;1</formula>
    </cfRule>
  </conditionalFormatting>
  <conditionalFormatting sqref="Q553">
    <cfRule type="cellIs" dxfId="11204" priority="331" operator="lessThan">
      <formula>0</formula>
    </cfRule>
  </conditionalFormatting>
  <conditionalFormatting sqref="B461:B464 B552:N552 B560:N560 B575:N575 B589:N589">
    <cfRule type="expression" dxfId="11203" priority="607">
      <formula>B461/#REF!&gt;1</formula>
    </cfRule>
    <cfRule type="expression" dxfId="11202" priority="608">
      <formula>B461/#REF!&lt;1</formula>
    </cfRule>
  </conditionalFormatting>
  <conditionalFormatting sqref="Q561">
    <cfRule type="cellIs" dxfId="11201" priority="328" operator="lessThan">
      <formula>0</formula>
    </cfRule>
  </conditionalFormatting>
  <conditionalFormatting sqref="B512">
    <cfRule type="expression" dxfId="11200" priority="604">
      <formula>B512/#REF!&gt;1</formula>
    </cfRule>
    <cfRule type="expression" dxfId="11199" priority="605">
      <formula>B512/#REF!&lt;1</formula>
    </cfRule>
  </conditionalFormatting>
  <conditionalFormatting sqref="Q590">
    <cfRule type="cellIs" dxfId="11198" priority="325" operator="lessThan">
      <formula>0</formula>
    </cfRule>
  </conditionalFormatting>
  <conditionalFormatting sqref="C512">
    <cfRule type="expression" dxfId="11197" priority="601">
      <formula>C512/B512&gt;1</formula>
    </cfRule>
    <cfRule type="expression" dxfId="11196" priority="602">
      <formula>C512/B512&lt;1</formula>
    </cfRule>
  </conditionalFormatting>
  <conditionalFormatting sqref="D512">
    <cfRule type="cellIs" dxfId="11195" priority="600" operator="lessThan">
      <formula>0</formula>
    </cfRule>
  </conditionalFormatting>
  <conditionalFormatting sqref="D512">
    <cfRule type="expression" dxfId="11194" priority="598">
      <formula>D512/C512&gt;1</formula>
    </cfRule>
    <cfRule type="expression" dxfId="11193" priority="599">
      <formula>D512/C512&lt;1</formula>
    </cfRule>
  </conditionalFormatting>
  <conditionalFormatting sqref="E512">
    <cfRule type="cellIs" dxfId="11192" priority="597" operator="lessThan">
      <formula>0</formula>
    </cfRule>
  </conditionalFormatting>
  <conditionalFormatting sqref="E512">
    <cfRule type="expression" dxfId="11191" priority="595">
      <formula>E512/D512&gt;1</formula>
    </cfRule>
    <cfRule type="expression" dxfId="11190" priority="596">
      <formula>E512/D512&lt;1</formula>
    </cfRule>
  </conditionalFormatting>
  <conditionalFormatting sqref="F512">
    <cfRule type="cellIs" dxfId="11189" priority="594" operator="lessThan">
      <formula>0</formula>
    </cfRule>
  </conditionalFormatting>
  <conditionalFormatting sqref="F512">
    <cfRule type="expression" dxfId="11188" priority="592">
      <formula>F512/E512&gt;1</formula>
    </cfRule>
    <cfRule type="expression" dxfId="11187" priority="593">
      <formula>F512/E512&lt;1</formula>
    </cfRule>
  </conditionalFormatting>
  <conditionalFormatting sqref="G512">
    <cfRule type="cellIs" dxfId="11186" priority="591" operator="lessThan">
      <formula>0</formula>
    </cfRule>
  </conditionalFormatting>
  <conditionalFormatting sqref="G512">
    <cfRule type="expression" dxfId="11185" priority="589">
      <formula>G512/F512&gt;1</formula>
    </cfRule>
    <cfRule type="expression" dxfId="11184" priority="590">
      <formula>G512/F512&lt;1</formula>
    </cfRule>
  </conditionalFormatting>
  <conditionalFormatting sqref="H512">
    <cfRule type="cellIs" dxfId="11183" priority="588" operator="lessThan">
      <formula>0</formula>
    </cfRule>
  </conditionalFormatting>
  <conditionalFormatting sqref="H512">
    <cfRule type="expression" dxfId="11182" priority="586">
      <formula>H512/G512&gt;1</formula>
    </cfRule>
    <cfRule type="expression" dxfId="11181" priority="587">
      <formula>H512/G512&lt;1</formula>
    </cfRule>
  </conditionalFormatting>
  <conditionalFormatting sqref="I512:N512">
    <cfRule type="cellIs" dxfId="11180" priority="585" operator="lessThan">
      <formula>0</formula>
    </cfRule>
  </conditionalFormatting>
  <conditionalFormatting sqref="I512:N512">
    <cfRule type="expression" dxfId="11179" priority="583">
      <formula>I512/H512&gt;1</formula>
    </cfRule>
    <cfRule type="expression" dxfId="11178" priority="584">
      <formula>I512/H512&lt;1</formula>
    </cfRule>
  </conditionalFormatting>
  <conditionalFormatting sqref="B552">
    <cfRule type="cellIs" dxfId="11177" priority="582" operator="lessThan">
      <formula>0</formula>
    </cfRule>
  </conditionalFormatting>
  <conditionalFormatting sqref="B552">
    <cfRule type="expression" dxfId="11176" priority="580">
      <formula>B552/#REF!&gt;1</formula>
    </cfRule>
    <cfRule type="expression" dxfId="11175" priority="581">
      <formula>B552/#REF!&lt;1</formula>
    </cfRule>
  </conditionalFormatting>
  <conditionalFormatting sqref="C552">
    <cfRule type="cellIs" dxfId="11174" priority="579" operator="lessThan">
      <formula>0</formula>
    </cfRule>
  </conditionalFormatting>
  <conditionalFormatting sqref="C552">
    <cfRule type="expression" dxfId="11173" priority="577">
      <formula>C552/B552&gt;1</formula>
    </cfRule>
    <cfRule type="expression" dxfId="11172" priority="578">
      <formula>C552/B552&lt;1</formula>
    </cfRule>
  </conditionalFormatting>
  <conditionalFormatting sqref="D552">
    <cfRule type="cellIs" dxfId="11171" priority="576" operator="lessThan">
      <formula>0</formula>
    </cfRule>
  </conditionalFormatting>
  <conditionalFormatting sqref="D552">
    <cfRule type="expression" dxfId="11170" priority="574">
      <formula>D552/C552&gt;1</formula>
    </cfRule>
    <cfRule type="expression" dxfId="11169" priority="575">
      <formula>D552/C552&lt;1</formula>
    </cfRule>
  </conditionalFormatting>
  <conditionalFormatting sqref="E552">
    <cfRule type="cellIs" dxfId="11168" priority="573" operator="lessThan">
      <formula>0</formula>
    </cfRule>
  </conditionalFormatting>
  <conditionalFormatting sqref="E552">
    <cfRule type="expression" dxfId="11167" priority="571">
      <formula>E552/D552&gt;1</formula>
    </cfRule>
    <cfRule type="expression" dxfId="11166" priority="572">
      <formula>E552/D552&lt;1</formula>
    </cfRule>
  </conditionalFormatting>
  <conditionalFormatting sqref="F552">
    <cfRule type="cellIs" dxfId="11165" priority="570" operator="lessThan">
      <formula>0</formula>
    </cfRule>
  </conditionalFormatting>
  <conditionalFormatting sqref="F552">
    <cfRule type="expression" dxfId="11164" priority="568">
      <formula>F552/E552&gt;1</formula>
    </cfRule>
    <cfRule type="expression" dxfId="11163" priority="569">
      <formula>F552/E552&lt;1</formula>
    </cfRule>
  </conditionalFormatting>
  <conditionalFormatting sqref="G552">
    <cfRule type="cellIs" dxfId="11162" priority="567" operator="lessThan">
      <formula>0</formula>
    </cfRule>
  </conditionalFormatting>
  <conditionalFormatting sqref="G552">
    <cfRule type="expression" dxfId="11161" priority="565">
      <formula>G552/F552&gt;1</formula>
    </cfRule>
    <cfRule type="expression" dxfId="11160" priority="566">
      <formula>G552/F552&lt;1</formula>
    </cfRule>
  </conditionalFormatting>
  <conditionalFormatting sqref="H552">
    <cfRule type="cellIs" dxfId="11159" priority="564" operator="lessThan">
      <formula>0</formula>
    </cfRule>
  </conditionalFormatting>
  <conditionalFormatting sqref="H552">
    <cfRule type="expression" dxfId="11158" priority="562">
      <formula>H552/G552&gt;1</formula>
    </cfRule>
    <cfRule type="expression" dxfId="11157" priority="563">
      <formula>H552/G552&lt;1</formula>
    </cfRule>
  </conditionalFormatting>
  <conditionalFormatting sqref="B560">
    <cfRule type="cellIs" dxfId="11156" priority="561" operator="lessThan">
      <formula>0</formula>
    </cfRule>
  </conditionalFormatting>
  <conditionalFormatting sqref="B560">
    <cfRule type="expression" dxfId="11155" priority="559">
      <formula>B560/#REF!&gt;1</formula>
    </cfRule>
    <cfRule type="expression" dxfId="11154" priority="560">
      <formula>B560/#REF!&lt;1</formula>
    </cfRule>
  </conditionalFormatting>
  <conditionalFormatting sqref="C560">
    <cfRule type="cellIs" dxfId="11153" priority="558" operator="lessThan">
      <formula>0</formula>
    </cfRule>
  </conditionalFormatting>
  <conditionalFormatting sqref="C560">
    <cfRule type="expression" dxfId="11152" priority="556">
      <formula>C560/B560&gt;1</formula>
    </cfRule>
    <cfRule type="expression" dxfId="11151" priority="557">
      <formula>C560/B560&lt;1</formula>
    </cfRule>
  </conditionalFormatting>
  <conditionalFormatting sqref="D560">
    <cfRule type="cellIs" dxfId="11150" priority="555" operator="lessThan">
      <formula>0</formula>
    </cfRule>
  </conditionalFormatting>
  <conditionalFormatting sqref="D560">
    <cfRule type="expression" dxfId="11149" priority="553">
      <formula>D560/C560&gt;1</formula>
    </cfRule>
    <cfRule type="expression" dxfId="11148" priority="554">
      <formula>D560/C560&lt;1</formula>
    </cfRule>
  </conditionalFormatting>
  <conditionalFormatting sqref="E560">
    <cfRule type="cellIs" dxfId="11147" priority="552" operator="lessThan">
      <formula>0</formula>
    </cfRule>
  </conditionalFormatting>
  <conditionalFormatting sqref="E560">
    <cfRule type="expression" dxfId="11146" priority="550">
      <formula>E560/D560&gt;1</formula>
    </cfRule>
    <cfRule type="expression" dxfId="11145" priority="551">
      <formula>E560/D560&lt;1</formula>
    </cfRule>
  </conditionalFormatting>
  <conditionalFormatting sqref="F560">
    <cfRule type="cellIs" dxfId="11144" priority="549" operator="lessThan">
      <formula>0</formula>
    </cfRule>
  </conditionalFormatting>
  <conditionalFormatting sqref="F560">
    <cfRule type="expression" dxfId="11143" priority="547">
      <formula>F560/E560&gt;1</formula>
    </cfRule>
    <cfRule type="expression" dxfId="11142" priority="548">
      <formula>F560/E560&lt;1</formula>
    </cfRule>
  </conditionalFormatting>
  <conditionalFormatting sqref="G560">
    <cfRule type="cellIs" dxfId="11141" priority="546" operator="lessThan">
      <formula>0</formula>
    </cfRule>
  </conditionalFormatting>
  <conditionalFormatting sqref="G560">
    <cfRule type="expression" dxfId="11140" priority="544">
      <formula>G560/F560&gt;1</formula>
    </cfRule>
    <cfRule type="expression" dxfId="11139" priority="545">
      <formula>G560/F560&lt;1</formula>
    </cfRule>
  </conditionalFormatting>
  <conditionalFormatting sqref="H560">
    <cfRule type="cellIs" dxfId="11138" priority="543" operator="lessThan">
      <formula>0</formula>
    </cfRule>
  </conditionalFormatting>
  <conditionalFormatting sqref="H560">
    <cfRule type="expression" dxfId="11137" priority="541">
      <formula>H560/G560&gt;1</formula>
    </cfRule>
    <cfRule type="expression" dxfId="11136" priority="542">
      <formula>H560/G560&lt;1</formula>
    </cfRule>
  </conditionalFormatting>
  <conditionalFormatting sqref="O616:O619">
    <cfRule type="cellIs" dxfId="11135" priority="287" operator="lessThan">
      <formula>0</formula>
    </cfRule>
  </conditionalFormatting>
  <conditionalFormatting sqref="B589">
    <cfRule type="expression" dxfId="11134" priority="538">
      <formula>B589/#REF!&gt;1</formula>
    </cfRule>
    <cfRule type="expression" dxfId="11133" priority="539">
      <formula>B589/#REF!&lt;1</formula>
    </cfRule>
  </conditionalFormatting>
  <conditionalFormatting sqref="C589">
    <cfRule type="cellIs" dxfId="11132" priority="537" operator="lessThan">
      <formula>0</formula>
    </cfRule>
  </conditionalFormatting>
  <conditionalFormatting sqref="C589">
    <cfRule type="expression" dxfId="11131" priority="535">
      <formula>C589/B589&gt;1</formula>
    </cfRule>
    <cfRule type="expression" dxfId="11130" priority="536">
      <formula>C589/B589&lt;1</formula>
    </cfRule>
  </conditionalFormatting>
  <conditionalFormatting sqref="O605:O607">
    <cfRule type="cellIs" dxfId="11129" priority="281" operator="lessThan">
      <formula>0</formula>
    </cfRule>
  </conditionalFormatting>
  <conditionalFormatting sqref="D589">
    <cfRule type="expression" dxfId="11128" priority="532">
      <formula>D589/C589&gt;1</formula>
    </cfRule>
    <cfRule type="expression" dxfId="11127" priority="533">
      <formula>D589/C589&lt;1</formula>
    </cfRule>
  </conditionalFormatting>
  <conditionalFormatting sqref="E589">
    <cfRule type="cellIs" dxfId="11126" priority="531" operator="lessThan">
      <formula>0</formula>
    </cfRule>
  </conditionalFormatting>
  <conditionalFormatting sqref="E589">
    <cfRule type="expression" dxfId="11125" priority="529">
      <formula>E589/D589&gt;1</formula>
    </cfRule>
    <cfRule type="expression" dxfId="11124" priority="530">
      <formula>E589/D589&lt;1</formula>
    </cfRule>
  </conditionalFormatting>
  <conditionalFormatting sqref="F589">
    <cfRule type="cellIs" dxfId="11123" priority="528" operator="lessThan">
      <formula>0</formula>
    </cfRule>
  </conditionalFormatting>
  <conditionalFormatting sqref="F589">
    <cfRule type="expression" dxfId="11122" priority="526">
      <formula>F589/E589&gt;1</formula>
    </cfRule>
    <cfRule type="expression" dxfId="11121" priority="527">
      <formula>F589/E589&lt;1</formula>
    </cfRule>
  </conditionalFormatting>
  <conditionalFormatting sqref="O377">
    <cfRule type="cellIs" dxfId="11120" priority="272" operator="lessThan">
      <formula>0</formula>
    </cfRule>
  </conditionalFormatting>
  <conditionalFormatting sqref="G589">
    <cfRule type="expression" dxfId="11119" priority="523">
      <formula>G589/F589&gt;1</formula>
    </cfRule>
    <cfRule type="expression" dxfId="11118" priority="524">
      <formula>G589/F589&lt;1</formula>
    </cfRule>
  </conditionalFormatting>
  <conditionalFormatting sqref="O366">
    <cfRule type="cellIs" dxfId="11117" priority="269" operator="lessThan">
      <formula>0</formula>
    </cfRule>
  </conditionalFormatting>
  <conditionalFormatting sqref="H589">
    <cfRule type="expression" dxfId="11116" priority="520">
      <formula>H589/G589&gt;1</formula>
    </cfRule>
    <cfRule type="expression" dxfId="11115" priority="521">
      <formula>H589/G589&lt;1</formula>
    </cfRule>
  </conditionalFormatting>
  <conditionalFormatting sqref="N596">
    <cfRule type="cellIs" dxfId="11114" priority="519" operator="lessThan">
      <formula>0</formula>
    </cfRule>
  </conditionalFormatting>
  <conditionalFormatting sqref="O387">
    <cfRule type="cellIs" dxfId="11113" priority="264" operator="lessThan">
      <formula>0</formula>
    </cfRule>
  </conditionalFormatting>
  <conditionalFormatting sqref="O387">
    <cfRule type="cellIs" dxfId="11112" priority="265" operator="lessThan">
      <formula>0</formula>
    </cfRule>
  </conditionalFormatting>
  <conditionalFormatting sqref="O387">
    <cfRule type="cellIs" dxfId="11111" priority="262" operator="lessThan">
      <formula>0</formula>
    </cfRule>
  </conditionalFormatting>
  <conditionalFormatting sqref="O387">
    <cfRule type="cellIs" dxfId="11110" priority="263" operator="lessThan">
      <formula>0</formula>
    </cfRule>
  </conditionalFormatting>
  <conditionalFormatting sqref="N600">
    <cfRule type="cellIs" dxfId="11109" priority="518" operator="lessThan">
      <formula>0</formula>
    </cfRule>
  </conditionalFormatting>
  <conditionalFormatting sqref="N600">
    <cfRule type="cellIs" dxfId="11108" priority="517" operator="lessThan">
      <formula>0</formula>
    </cfRule>
  </conditionalFormatting>
  <conditionalFormatting sqref="P363">
    <cfRule type="cellIs" dxfId="11107" priority="516" operator="lessThan">
      <formula>0</formula>
    </cfRule>
  </conditionalFormatting>
  <conditionalFormatting sqref="P364:P365">
    <cfRule type="cellIs" dxfId="11106" priority="515" operator="lessThan">
      <formula>0</formula>
    </cfRule>
  </conditionalFormatting>
  <conditionalFormatting sqref="P461:P464">
    <cfRule type="cellIs" dxfId="11105" priority="514" operator="lessThan">
      <formula>0</formula>
    </cfRule>
  </conditionalFormatting>
  <conditionalFormatting sqref="P361">
    <cfRule type="cellIs" dxfId="11104" priority="513" operator="lessThan">
      <formula>0</formula>
    </cfRule>
  </conditionalFormatting>
  <conditionalFormatting sqref="P366:P367">
    <cfRule type="cellIs" dxfId="11103" priority="512" operator="lessThan">
      <formula>0</formula>
    </cfRule>
  </conditionalFormatting>
  <conditionalFormatting sqref="P369:P373">
    <cfRule type="cellIs" dxfId="11102" priority="511" operator="lessThan">
      <formula>0</formula>
    </cfRule>
  </conditionalFormatting>
  <conditionalFormatting sqref="P378:P379">
    <cfRule type="cellIs" dxfId="11101" priority="510" operator="lessThan">
      <formula>0</formula>
    </cfRule>
  </conditionalFormatting>
  <conditionalFormatting sqref="P384:P385">
    <cfRule type="cellIs" dxfId="11100" priority="509" operator="lessThan">
      <formula>0</formula>
    </cfRule>
  </conditionalFormatting>
  <conditionalFormatting sqref="P390:P391">
    <cfRule type="cellIs" dxfId="11099" priority="508" operator="lessThan">
      <formula>0</formula>
    </cfRule>
  </conditionalFormatting>
  <conditionalFormatting sqref="P396:P397">
    <cfRule type="cellIs" dxfId="11098" priority="507" operator="lessThan">
      <formula>0</formula>
    </cfRule>
  </conditionalFormatting>
  <conditionalFormatting sqref="P402">
    <cfRule type="cellIs" dxfId="11097" priority="506" operator="lessThan">
      <formula>0</formula>
    </cfRule>
  </conditionalFormatting>
  <conditionalFormatting sqref="P408:P409">
    <cfRule type="cellIs" dxfId="11096" priority="505" operator="lessThan">
      <formula>0</formula>
    </cfRule>
  </conditionalFormatting>
  <conditionalFormatting sqref="P414:P415">
    <cfRule type="cellIs" dxfId="11095" priority="504" operator="lessThan">
      <formula>0</formula>
    </cfRule>
  </conditionalFormatting>
  <conditionalFormatting sqref="P420:P421">
    <cfRule type="cellIs" dxfId="11094" priority="503" operator="lessThan">
      <formula>0</formula>
    </cfRule>
  </conditionalFormatting>
  <conditionalFormatting sqref="P426:P427">
    <cfRule type="cellIs" dxfId="11093" priority="502" operator="lessThan">
      <formula>0</formula>
    </cfRule>
  </conditionalFormatting>
  <conditionalFormatting sqref="P432:P433">
    <cfRule type="cellIs" dxfId="11092" priority="501" operator="lessThan">
      <formula>0</formula>
    </cfRule>
  </conditionalFormatting>
  <conditionalFormatting sqref="P438:P439">
    <cfRule type="cellIs" dxfId="11091" priority="500" operator="lessThan">
      <formula>0</formula>
    </cfRule>
  </conditionalFormatting>
  <conditionalFormatting sqref="P444:P445">
    <cfRule type="cellIs" dxfId="11090" priority="499" operator="lessThan">
      <formula>0</formula>
    </cfRule>
  </conditionalFormatting>
  <conditionalFormatting sqref="P451:P452">
    <cfRule type="cellIs" dxfId="11089" priority="498" operator="lessThan">
      <formula>0</formula>
    </cfRule>
  </conditionalFormatting>
  <conditionalFormatting sqref="P457:P458">
    <cfRule type="cellIs" dxfId="11088" priority="497" operator="lessThan">
      <formula>0</formula>
    </cfRule>
  </conditionalFormatting>
  <conditionalFormatting sqref="P465">
    <cfRule type="cellIs" dxfId="11087" priority="496" operator="lessThan">
      <formula>0</formula>
    </cfRule>
  </conditionalFormatting>
  <conditionalFormatting sqref="P472">
    <cfRule type="cellIs" dxfId="11086" priority="495" operator="lessThan">
      <formula>0</formula>
    </cfRule>
  </conditionalFormatting>
  <conditionalFormatting sqref="P503:P504">
    <cfRule type="cellIs" dxfId="11085" priority="494" operator="lessThan">
      <formula>0</formula>
    </cfRule>
  </conditionalFormatting>
  <conditionalFormatting sqref="P511:P512">
    <cfRule type="cellIs" dxfId="11084" priority="493" operator="lessThan">
      <formula>0</formula>
    </cfRule>
  </conditionalFormatting>
  <conditionalFormatting sqref="P520:P521">
    <cfRule type="cellIs" dxfId="11083" priority="492" operator="lessThan">
      <formula>0</formula>
    </cfRule>
  </conditionalFormatting>
  <conditionalFormatting sqref="P528:P529">
    <cfRule type="cellIs" dxfId="11082" priority="491" operator="lessThan">
      <formula>0</formula>
    </cfRule>
  </conditionalFormatting>
  <conditionalFormatting sqref="P544:P545">
    <cfRule type="cellIs" dxfId="11081" priority="490" operator="lessThan">
      <formula>0</formula>
    </cfRule>
  </conditionalFormatting>
  <conditionalFormatting sqref="P536:P537">
    <cfRule type="cellIs" dxfId="11080" priority="489" operator="lessThan">
      <formula>0</formula>
    </cfRule>
  </conditionalFormatting>
  <conditionalFormatting sqref="P551:P552">
    <cfRule type="cellIs" dxfId="11079" priority="488" operator="lessThan">
      <formula>0</formula>
    </cfRule>
  </conditionalFormatting>
  <conditionalFormatting sqref="P559:P560">
    <cfRule type="cellIs" dxfId="11078" priority="487" operator="lessThan">
      <formula>0</formula>
    </cfRule>
  </conditionalFormatting>
  <conditionalFormatting sqref="P567:P568">
    <cfRule type="cellIs" dxfId="11077" priority="486" operator="lessThan">
      <formula>0</formula>
    </cfRule>
  </conditionalFormatting>
  <conditionalFormatting sqref="P574:P575">
    <cfRule type="cellIs" dxfId="11076" priority="485" operator="lessThan">
      <formula>0</formula>
    </cfRule>
  </conditionalFormatting>
  <conditionalFormatting sqref="P581:P582">
    <cfRule type="cellIs" dxfId="11075" priority="484" operator="lessThan">
      <formula>0</formula>
    </cfRule>
  </conditionalFormatting>
  <conditionalFormatting sqref="P588:P589">
    <cfRule type="cellIs" dxfId="11074" priority="483" operator="lessThan">
      <formula>0</formula>
    </cfRule>
  </conditionalFormatting>
  <conditionalFormatting sqref="P596:P597">
    <cfRule type="cellIs" dxfId="11073" priority="482" operator="lessThan">
      <formula>0</formula>
    </cfRule>
  </conditionalFormatting>
  <conditionalFormatting sqref="P603">
    <cfRule type="cellIs" dxfId="11072" priority="481" operator="lessThan">
      <formula>0</formula>
    </cfRule>
  </conditionalFormatting>
  <conditionalFormatting sqref="P608">
    <cfRule type="cellIs" dxfId="11071" priority="480" operator="lessThan">
      <formula>0</formula>
    </cfRule>
  </conditionalFormatting>
  <conditionalFormatting sqref="O405">
    <cfRule type="cellIs" dxfId="11070" priority="222" operator="lessThan">
      <formula>0</formula>
    </cfRule>
  </conditionalFormatting>
  <conditionalFormatting sqref="P632:P634">
    <cfRule type="cellIs" dxfId="11069" priority="479" operator="lessThan">
      <formula>0</formula>
    </cfRule>
  </conditionalFormatting>
  <conditionalFormatting sqref="I710:N710 P708:Q711">
    <cfRule type="cellIs" dxfId="11068" priority="473" operator="lessThan">
      <formula>0</formula>
    </cfRule>
  </conditionalFormatting>
  <conditionalFormatting sqref="P636:P637 P641:P645">
    <cfRule type="cellIs" dxfId="11067" priority="478" operator="lessThan">
      <formula>0</formula>
    </cfRule>
  </conditionalFormatting>
  <conditionalFormatting sqref="P648">
    <cfRule type="cellIs" dxfId="11066" priority="477" operator="lessThan">
      <formula>0</formula>
    </cfRule>
  </conditionalFormatting>
  <conditionalFormatting sqref="P649">
    <cfRule type="cellIs" dxfId="11065" priority="476" operator="lessThan">
      <formula>0</formula>
    </cfRule>
  </conditionalFormatting>
  <conditionalFormatting sqref="P651">
    <cfRule type="cellIs" dxfId="11064" priority="475" operator="lessThan">
      <formula>0</formula>
    </cfRule>
  </conditionalFormatting>
  <conditionalFormatting sqref="P652">
    <cfRule type="cellIs" dxfId="11063" priority="474" operator="lessThan">
      <formula>0</formula>
    </cfRule>
  </conditionalFormatting>
  <conditionalFormatting sqref="D654:N654 D651:N651 D648:N649 D632:N634">
    <cfRule type="expression" dxfId="11062" priority="446">
      <formula>D632/C632&gt;1</formula>
    </cfRule>
    <cfRule type="expression" dxfId="11061" priority="447">
      <formula>D632/C632&lt;1</formula>
    </cfRule>
  </conditionalFormatting>
  <conditionalFormatting sqref="C507:C510">
    <cfRule type="cellIs" dxfId="11060" priority="472" operator="lessThan">
      <formula>0</formula>
    </cfRule>
  </conditionalFormatting>
  <conditionalFormatting sqref="C507:C510">
    <cfRule type="expression" dxfId="11059" priority="470">
      <formula>C507/B507&gt;1</formula>
    </cfRule>
    <cfRule type="expression" dxfId="11058" priority="471">
      <formula>C507/B507&lt;1</formula>
    </cfRule>
  </conditionalFormatting>
  <conditionalFormatting sqref="D507:N510">
    <cfRule type="cellIs" dxfId="11057" priority="469" operator="lessThan">
      <formula>0</formula>
    </cfRule>
  </conditionalFormatting>
  <conditionalFormatting sqref="D507:N510">
    <cfRule type="expression" dxfId="11056" priority="467">
      <formula>D507/C507&gt;1</formula>
    </cfRule>
    <cfRule type="expression" dxfId="11055" priority="468">
      <formula>D507/C507&lt;1</formula>
    </cfRule>
  </conditionalFormatting>
  <conditionalFormatting sqref="B507:B510">
    <cfRule type="cellIs" dxfId="11054" priority="466" operator="lessThan">
      <formula>0</formula>
    </cfRule>
  </conditionalFormatting>
  <conditionalFormatting sqref="B507:B510">
    <cfRule type="expression" dxfId="11053" priority="464">
      <formula>B507/#REF!&gt;1</formula>
    </cfRule>
    <cfRule type="expression" dxfId="11052" priority="465">
      <formula>B507/#REF!&lt;1</formula>
    </cfRule>
  </conditionalFormatting>
  <conditionalFormatting sqref="J588:N588 J574:N574 J559:N559 J551:N551">
    <cfRule type="cellIs" dxfId="11051" priority="463" operator="lessThan">
      <formula>0</formula>
    </cfRule>
  </conditionalFormatting>
  <conditionalFormatting sqref="C588:I588 C584:C587 C574:I574 C570:C573 C559:I559 C555:C558 C551:I551 C547:C550">
    <cfRule type="cellIs" dxfId="11050" priority="462" operator="lessThan">
      <formula>0</formula>
    </cfRule>
  </conditionalFormatting>
  <conditionalFormatting sqref="C588:M588 C574:M574 C559:M559 C551:M551">
    <cfRule type="cellIs" dxfId="11049" priority="461" operator="lessThan">
      <formula>0</formula>
    </cfRule>
  </conditionalFormatting>
  <conditionalFormatting sqref="C584:C587 C570:C573 C555:C558 C547:C550">
    <cfRule type="expression" dxfId="11048" priority="459">
      <formula>C547/B547&gt;1</formula>
    </cfRule>
    <cfRule type="expression" dxfId="11047" priority="460">
      <formula>C547/B547&lt;1</formula>
    </cfRule>
  </conditionalFormatting>
  <conditionalFormatting sqref="D584:N587 D570:N573 D555:N558 D547:N550">
    <cfRule type="cellIs" dxfId="11046" priority="458" operator="lessThan">
      <formula>0</formula>
    </cfRule>
  </conditionalFormatting>
  <conditionalFormatting sqref="D584:N587 D570:N573 D555:N558 D547:N550">
    <cfRule type="expression" dxfId="11045" priority="456">
      <formula>D547/C547&gt;1</formula>
    </cfRule>
    <cfRule type="expression" dxfId="11044" priority="457">
      <formula>D547/C547&lt;1</formula>
    </cfRule>
  </conditionalFormatting>
  <conditionalFormatting sqref="C588:N588 C574:N574 C559:N559 C551:N551">
    <cfRule type="cellIs" dxfId="11043" priority="455" operator="lessThan">
      <formula>0</formula>
    </cfRule>
  </conditionalFormatting>
  <conditionalFormatting sqref="C588:N588 C574:N574 C559:N559 C551:N551">
    <cfRule type="expression" dxfId="11042" priority="453">
      <formula>C551/B551&gt;1</formula>
    </cfRule>
    <cfRule type="expression" dxfId="11041" priority="454">
      <formula>C551/B551&lt;1</formula>
    </cfRule>
  </conditionalFormatting>
  <conditionalFormatting sqref="B654 B651 B648:B649 B632:B634 B641:B645">
    <cfRule type="cellIs" dxfId="11040" priority="452" operator="lessThan">
      <formula>0</formula>
    </cfRule>
  </conditionalFormatting>
  <conditionalFormatting sqref="C654 C651 C648:C649 C632:C634">
    <cfRule type="cellIs" dxfId="11039" priority="451" operator="lessThan">
      <formula>0</formula>
    </cfRule>
  </conditionalFormatting>
  <conditionalFormatting sqref="C654 C651 C648:C649 C632:C634">
    <cfRule type="expression" dxfId="11038" priority="449">
      <formula>C632/B632&gt;1</formula>
    </cfRule>
    <cfRule type="expression" dxfId="11037" priority="450">
      <formula>C632/B632&lt;1</formula>
    </cfRule>
  </conditionalFormatting>
  <conditionalFormatting sqref="D654:N654 D651:N651 D648:N649 D632:N634">
    <cfRule type="cellIs" dxfId="11036" priority="448" operator="lessThan">
      <formula>0</formula>
    </cfRule>
  </conditionalFormatting>
  <conditionalFormatting sqref="B504:N504 B537 B568 B597">
    <cfRule type="expression" dxfId="11035" priority="1218">
      <formula>B504/#REF!&gt;1</formula>
    </cfRule>
    <cfRule type="expression" dxfId="11034" priority="1219">
      <formula>B504/#REF!&lt;1</formula>
    </cfRule>
  </conditionalFormatting>
  <conditionalFormatting sqref="C465">
    <cfRule type="cellIs" dxfId="11033" priority="445" operator="lessThan">
      <formula>0</formula>
    </cfRule>
  </conditionalFormatting>
  <conditionalFormatting sqref="C465">
    <cfRule type="expression" dxfId="11032" priority="443">
      <formula>C465/B465&gt;1</formula>
    </cfRule>
    <cfRule type="expression" dxfId="11031" priority="444">
      <formula>C465/B465&lt;1</formula>
    </cfRule>
  </conditionalFormatting>
  <conditionalFormatting sqref="D465:N465">
    <cfRule type="cellIs" dxfId="11030" priority="442" operator="lessThan">
      <formula>0</formula>
    </cfRule>
  </conditionalFormatting>
  <conditionalFormatting sqref="D465:N465">
    <cfRule type="expression" dxfId="11029" priority="440">
      <formula>D465/C465&gt;1</formula>
    </cfRule>
    <cfRule type="expression" dxfId="11028" priority="441">
      <formula>D465/C465&lt;1</formula>
    </cfRule>
  </conditionalFormatting>
  <conditionalFormatting sqref="B465">
    <cfRule type="cellIs" dxfId="11027" priority="439" operator="lessThan">
      <formula>0</formula>
    </cfRule>
  </conditionalFormatting>
  <conditionalFormatting sqref="B465">
    <cfRule type="expression" dxfId="11026" priority="437">
      <formula>B465/#REF!&gt;1</formula>
    </cfRule>
    <cfRule type="expression" dxfId="11025" priority="438">
      <formula>B465/#REF!&lt;1</formula>
    </cfRule>
  </conditionalFormatting>
  <conditionalFormatting sqref="C511">
    <cfRule type="cellIs" dxfId="11024" priority="436" operator="lessThan">
      <formula>0</formula>
    </cfRule>
  </conditionalFormatting>
  <conditionalFormatting sqref="D511:N511">
    <cfRule type="cellIs" dxfId="11023" priority="433" operator="lessThan">
      <formula>0</formula>
    </cfRule>
  </conditionalFormatting>
  <conditionalFormatting sqref="C511">
    <cfRule type="expression" dxfId="11022" priority="434">
      <formula>C511/B511&gt;1</formula>
    </cfRule>
    <cfRule type="expression" dxfId="11021" priority="435">
      <formula>C511/B511&lt;1</formula>
    </cfRule>
  </conditionalFormatting>
  <conditionalFormatting sqref="D511:N511">
    <cfRule type="expression" dxfId="11020" priority="431">
      <formula>D511/C511&gt;1</formula>
    </cfRule>
    <cfRule type="expression" dxfId="11019" priority="432">
      <formula>D511/C511&lt;1</formula>
    </cfRule>
  </conditionalFormatting>
  <conditionalFormatting sqref="B511">
    <cfRule type="cellIs" dxfId="11018" priority="430" operator="lessThan">
      <formula>0</formula>
    </cfRule>
  </conditionalFormatting>
  <conditionalFormatting sqref="B511">
    <cfRule type="expression" dxfId="11017" priority="428">
      <formula>B511/#REF!&gt;1</formula>
    </cfRule>
    <cfRule type="expression" dxfId="11016" priority="429">
      <formula>B511/#REF!&lt;1</formula>
    </cfRule>
  </conditionalFormatting>
  <conditionalFormatting sqref="B529 B521">
    <cfRule type="cellIs" dxfId="11015" priority="427" operator="lessThan">
      <formula>0</formula>
    </cfRule>
  </conditionalFormatting>
  <conditionalFormatting sqref="B529 B521">
    <cfRule type="expression" dxfId="11014" priority="425">
      <formula>B521/#REF!&gt;1</formula>
    </cfRule>
    <cfRule type="expression" dxfId="11013" priority="426">
      <formula>B521/#REF!&lt;1</formula>
    </cfRule>
  </conditionalFormatting>
  <conditionalFormatting sqref="C521">
    <cfRule type="cellIs" dxfId="11012" priority="424" operator="lessThan">
      <formula>0</formula>
    </cfRule>
  </conditionalFormatting>
  <conditionalFormatting sqref="C521 B636:O637">
    <cfRule type="expression" dxfId="11011" priority="422">
      <formula>B521/A521&gt;1</formula>
    </cfRule>
    <cfRule type="expression" dxfId="11010" priority="423">
      <formula>B521/A521&lt;1</formula>
    </cfRule>
  </conditionalFormatting>
  <conditionalFormatting sqref="C603:N603">
    <cfRule type="expression" dxfId="11009" priority="381">
      <formula>C603/B603&gt;1</formula>
    </cfRule>
    <cfRule type="expression" dxfId="11008" priority="382">
      <formula>C603/B603&lt;1</formula>
    </cfRule>
  </conditionalFormatting>
  <conditionalFormatting sqref="I552:N552">
    <cfRule type="expression" dxfId="11007" priority="407">
      <formula>I552/H552&gt;1</formula>
    </cfRule>
    <cfRule type="expression" dxfId="11006" priority="408">
      <formula>I552/H552&lt;1</formula>
    </cfRule>
  </conditionalFormatting>
  <conditionalFormatting sqref="I560:N560">
    <cfRule type="expression" dxfId="11005" priority="404">
      <formula>I560/H560&gt;1</formula>
    </cfRule>
    <cfRule type="expression" dxfId="11004" priority="405">
      <formula>I560/H560&lt;1</formula>
    </cfRule>
  </conditionalFormatting>
  <conditionalFormatting sqref="B575:N575">
    <cfRule type="cellIs" dxfId="11003" priority="403" operator="lessThan">
      <formula>0</formula>
    </cfRule>
  </conditionalFormatting>
  <conditionalFormatting sqref="B575:N575">
    <cfRule type="expression" dxfId="11002" priority="401">
      <formula>B575/A575&gt;1</formula>
    </cfRule>
    <cfRule type="expression" dxfId="11001" priority="402">
      <formula>B575/A575&lt;1</formula>
    </cfRule>
  </conditionalFormatting>
  <conditionalFormatting sqref="B589:N589">
    <cfRule type="cellIs" dxfId="11000" priority="400" operator="lessThan">
      <formula>0</formula>
    </cfRule>
  </conditionalFormatting>
  <conditionalFormatting sqref="B589:N589">
    <cfRule type="expression" dxfId="10999" priority="398">
      <formula>B589/A589&gt;1</formula>
    </cfRule>
    <cfRule type="expression" dxfId="10998" priority="399">
      <formula>B589/A589&lt;1</formula>
    </cfRule>
  </conditionalFormatting>
  <conditionalFormatting sqref="N608">
    <cfRule type="cellIs" dxfId="10997" priority="374" operator="lessThan">
      <formula>0</formula>
    </cfRule>
  </conditionalFormatting>
  <conditionalFormatting sqref="D521:N521">
    <cfRule type="cellIs" dxfId="10996" priority="421" operator="lessThan">
      <formula>0</formula>
    </cfRule>
  </conditionalFormatting>
  <conditionalFormatting sqref="D521:N521">
    <cfRule type="expression" dxfId="10995" priority="419">
      <formula>D521/C521&gt;1</formula>
    </cfRule>
    <cfRule type="expression" dxfId="10994" priority="420">
      <formula>D521/C521&lt;1</formula>
    </cfRule>
  </conditionalFormatting>
  <conditionalFormatting sqref="C529:N529">
    <cfRule type="cellIs" dxfId="10993" priority="418" operator="lessThan">
      <formula>0</formula>
    </cfRule>
  </conditionalFormatting>
  <conditionalFormatting sqref="C529:N529">
    <cfRule type="expression" dxfId="10992" priority="416">
      <formula>C529/B529&gt;1</formula>
    </cfRule>
    <cfRule type="expression" dxfId="10991" priority="417">
      <formula>C529/B529&lt;1</formula>
    </cfRule>
  </conditionalFormatting>
  <conditionalFormatting sqref="C582:N582">
    <cfRule type="expression" dxfId="10990" priority="392">
      <formula>C582/B582&gt;1</formula>
    </cfRule>
    <cfRule type="expression" dxfId="10989" priority="393">
      <formula>C582/B582&lt;1</formula>
    </cfRule>
  </conditionalFormatting>
  <conditionalFormatting sqref="C537:N537">
    <cfRule type="expression" dxfId="10988" priority="413">
      <formula>C537/B537&gt;1</formula>
    </cfRule>
    <cfRule type="expression" dxfId="10987" priority="414">
      <formula>C537/B537&lt;1</formula>
    </cfRule>
  </conditionalFormatting>
  <conditionalFormatting sqref="C568:N568">
    <cfRule type="expression" dxfId="10986" priority="410">
      <formula>C568/B568&gt;1</formula>
    </cfRule>
    <cfRule type="expression" dxfId="10985" priority="411">
      <formula>C568/B568&lt;1</formula>
    </cfRule>
  </conditionalFormatting>
  <conditionalFormatting sqref="C608:M608">
    <cfRule type="expression" dxfId="10984" priority="376">
      <formula>C608/B608&gt;1</formula>
    </cfRule>
    <cfRule type="expression" dxfId="10983" priority="377">
      <formula>C608/B608&lt;1</formula>
    </cfRule>
  </conditionalFormatting>
  <conditionalFormatting sqref="N608">
    <cfRule type="expression" dxfId="10982" priority="371">
      <formula>N608/M608&gt;1</formula>
    </cfRule>
    <cfRule type="expression" dxfId="10981" priority="372">
      <formula>N608/M608&lt;1</formula>
    </cfRule>
  </conditionalFormatting>
  <conditionalFormatting sqref="C608:M608">
    <cfRule type="cellIs" dxfId="10980" priority="380" operator="lessThan">
      <formula>0</formula>
    </cfRule>
  </conditionalFormatting>
  <conditionalFormatting sqref="C608:M608">
    <cfRule type="cellIs" dxfId="10979" priority="379" operator="lessThan">
      <formula>0</formula>
    </cfRule>
  </conditionalFormatting>
  <conditionalFormatting sqref="B582">
    <cfRule type="cellIs" dxfId="10978" priority="395" operator="lessThan">
      <formula>0</formula>
    </cfRule>
  </conditionalFormatting>
  <conditionalFormatting sqref="B582">
    <cfRule type="expression" dxfId="10977" priority="396">
      <formula>B582/#REF!&gt;1</formula>
    </cfRule>
    <cfRule type="expression" dxfId="10976" priority="397">
      <formula>B582/#REF!&lt;1</formula>
    </cfRule>
  </conditionalFormatting>
  <conditionalFormatting sqref="C582:N582">
    <cfRule type="cellIs" dxfId="10975" priority="394" operator="lessThan">
      <formula>0</formula>
    </cfRule>
  </conditionalFormatting>
  <conditionalFormatting sqref="C597:N597">
    <cfRule type="expression" dxfId="10974" priority="386">
      <formula>C597/B597&gt;1</formula>
    </cfRule>
    <cfRule type="expression" dxfId="10973" priority="387">
      <formula>C597/B597&lt;1</formula>
    </cfRule>
  </conditionalFormatting>
  <conditionalFormatting sqref="N608">
    <cfRule type="cellIs" dxfId="10972" priority="375" operator="lessThan">
      <formula>0</formula>
    </cfRule>
  </conditionalFormatting>
  <conditionalFormatting sqref="C608:M608">
    <cfRule type="cellIs" dxfId="10971" priority="378" operator="lessThan">
      <formula>0</formula>
    </cfRule>
  </conditionalFormatting>
  <conditionalFormatting sqref="N608">
    <cfRule type="cellIs" dxfId="10970" priority="373" operator="lessThan">
      <formula>0</formula>
    </cfRule>
  </conditionalFormatting>
  <conditionalFormatting sqref="B676:N679">
    <cfRule type="cellIs" dxfId="10969" priority="370" operator="lessThan">
      <formula>0</formula>
    </cfRule>
  </conditionalFormatting>
  <conditionalFormatting sqref="I678:N678 P676:Q679">
    <cfRule type="cellIs" dxfId="10968" priority="369" operator="lessThan">
      <formula>0</formula>
    </cfRule>
  </conditionalFormatting>
  <conditionalFormatting sqref="B680:N683">
    <cfRule type="cellIs" dxfId="10967" priority="368" operator="lessThan">
      <formula>0</formula>
    </cfRule>
  </conditionalFormatting>
  <conditionalFormatting sqref="I682:N682 P680:Q683">
    <cfRule type="cellIs" dxfId="10966" priority="367" operator="lessThan">
      <formula>0</formula>
    </cfRule>
  </conditionalFormatting>
  <conditionalFormatting sqref="B684:N687">
    <cfRule type="cellIs" dxfId="10965" priority="366" operator="lessThan">
      <formula>0</formula>
    </cfRule>
  </conditionalFormatting>
  <conditionalFormatting sqref="I686:N686 P684:Q687">
    <cfRule type="cellIs" dxfId="10964" priority="365" operator="lessThan">
      <formula>0</formula>
    </cfRule>
  </conditionalFormatting>
  <conditionalFormatting sqref="B688:N691">
    <cfRule type="cellIs" dxfId="10963" priority="364" operator="lessThan">
      <formula>0</formula>
    </cfRule>
  </conditionalFormatting>
  <conditionalFormatting sqref="I690:N690 P688:Q691">
    <cfRule type="cellIs" dxfId="10962" priority="363" operator="lessThan">
      <formula>0</formula>
    </cfRule>
  </conditionalFormatting>
  <conditionalFormatting sqref="B692:N695 O694">
    <cfRule type="cellIs" dxfId="10961" priority="362" operator="lessThan">
      <formula>0</formula>
    </cfRule>
  </conditionalFormatting>
  <conditionalFormatting sqref="P692:Q695 I694:O694">
    <cfRule type="cellIs" dxfId="10960" priority="361" operator="lessThan">
      <formula>0</formula>
    </cfRule>
  </conditionalFormatting>
  <conditionalFormatting sqref="B696:N699">
    <cfRule type="cellIs" dxfId="10959" priority="360" operator="lessThan">
      <formula>0</formula>
    </cfRule>
  </conditionalFormatting>
  <conditionalFormatting sqref="I698:N698 P696:Q699">
    <cfRule type="cellIs" dxfId="10958" priority="359" operator="lessThan">
      <formula>0</formula>
    </cfRule>
  </conditionalFormatting>
  <conditionalFormatting sqref="B700:N703">
    <cfRule type="cellIs" dxfId="10957" priority="358" operator="lessThan">
      <formula>0</formula>
    </cfRule>
  </conditionalFormatting>
  <conditionalFormatting sqref="I702:N702 P700:Q703">
    <cfRule type="cellIs" dxfId="10956" priority="357" operator="lessThan">
      <formula>0</formula>
    </cfRule>
  </conditionalFormatting>
  <conditionalFormatting sqref="B704:N707">
    <cfRule type="cellIs" dxfId="10955" priority="356" operator="lessThan">
      <formula>0</formula>
    </cfRule>
  </conditionalFormatting>
  <conditionalFormatting sqref="I706:N706 P704:Q707">
    <cfRule type="cellIs" dxfId="10954" priority="355" operator="lessThan">
      <formula>0</formula>
    </cfRule>
  </conditionalFormatting>
  <conditionalFormatting sqref="B712:N715">
    <cfRule type="cellIs" dxfId="10953" priority="354" operator="lessThan">
      <formula>0</formula>
    </cfRule>
  </conditionalFormatting>
  <conditionalFormatting sqref="I714:N714 P712:Q715">
    <cfRule type="cellIs" dxfId="10952" priority="353" operator="lessThan">
      <formula>0</formula>
    </cfRule>
  </conditionalFormatting>
  <conditionalFormatting sqref="B716:N719">
    <cfRule type="cellIs" dxfId="10951" priority="352" operator="lessThan">
      <formula>0</formula>
    </cfRule>
  </conditionalFormatting>
  <conditionalFormatting sqref="I718:N718 P716:Q719">
    <cfRule type="cellIs" dxfId="10950" priority="351" operator="lessThan">
      <formula>0</formula>
    </cfRule>
  </conditionalFormatting>
  <conditionalFormatting sqref="P654">
    <cfRule type="cellIs" dxfId="10949" priority="350" operator="lessThan">
      <formula>0</formula>
    </cfRule>
  </conditionalFormatting>
  <conditionalFormatting sqref="Q466">
    <cfRule type="cellIs" dxfId="10948" priority="349" operator="lessThan">
      <formula>0</formula>
    </cfRule>
  </conditionalFormatting>
  <conditionalFormatting sqref="P466">
    <cfRule type="cellIs" dxfId="10947" priority="348" operator="lessThan">
      <formula>0</formula>
    </cfRule>
  </conditionalFormatting>
  <conditionalFormatting sqref="B466:N466">
    <cfRule type="cellIs" dxfId="10946" priority="347" operator="lessThan">
      <formula>0</formula>
    </cfRule>
  </conditionalFormatting>
  <conditionalFormatting sqref="B505:N505">
    <cfRule type="cellIs" dxfId="10945" priority="344" operator="lessThan">
      <formula>0</formula>
    </cfRule>
  </conditionalFormatting>
  <conditionalFormatting sqref="B513:N513">
    <cfRule type="cellIs" dxfId="10944" priority="341" operator="lessThan">
      <formula>0</formula>
    </cfRule>
  </conditionalFormatting>
  <conditionalFormatting sqref="B522:N522">
    <cfRule type="cellIs" dxfId="10943" priority="338" operator="lessThan">
      <formula>0</formula>
    </cfRule>
  </conditionalFormatting>
  <conditionalFormatting sqref="B530:N530">
    <cfRule type="cellIs" dxfId="10942" priority="335" operator="lessThan">
      <formula>0</formula>
    </cfRule>
  </conditionalFormatting>
  <conditionalFormatting sqref="B538:N538">
    <cfRule type="cellIs" dxfId="10941" priority="332" operator="lessThan">
      <formula>0</formula>
    </cfRule>
  </conditionalFormatting>
  <conditionalFormatting sqref="B553:N553">
    <cfRule type="cellIs" dxfId="10940" priority="329" operator="lessThan">
      <formula>0</formula>
    </cfRule>
  </conditionalFormatting>
  <conditionalFormatting sqref="B561:N561">
    <cfRule type="cellIs" dxfId="10939" priority="326" operator="lessThan">
      <formula>0</formula>
    </cfRule>
  </conditionalFormatting>
  <conditionalFormatting sqref="B590:N590">
    <cfRule type="cellIs" dxfId="10938" priority="323" operator="lessThan">
      <formula>0</formula>
    </cfRule>
  </conditionalFormatting>
  <conditionalFormatting sqref="O608">
    <cfRule type="cellIs" dxfId="10937" priority="56" operator="lessThan">
      <formula>0</formula>
    </cfRule>
  </conditionalFormatting>
  <conditionalFormatting sqref="O608">
    <cfRule type="cellIs" dxfId="10936" priority="57" operator="lessThan">
      <formula>0</formula>
    </cfRule>
  </conditionalFormatting>
  <conditionalFormatting sqref="O603">
    <cfRule type="cellIs" dxfId="10935" priority="60" operator="lessThan">
      <formula>0</formula>
    </cfRule>
  </conditionalFormatting>
  <conditionalFormatting sqref="O603">
    <cfRule type="cellIs" dxfId="10934" priority="61" operator="lessThan">
      <formula>0</formula>
    </cfRule>
  </conditionalFormatting>
  <conditionalFormatting sqref="O603">
    <cfRule type="cellIs" dxfId="10933" priority="62" operator="lessThan">
      <formula>0</formula>
    </cfRule>
  </conditionalFormatting>
  <conditionalFormatting sqref="O608">
    <cfRule type="cellIs" dxfId="10932" priority="55" operator="lessThan">
      <formula>0</formula>
    </cfRule>
  </conditionalFormatting>
  <conditionalFormatting sqref="P491:Q491">
    <cfRule type="cellIs" dxfId="10931" priority="322" operator="lessThan">
      <formula>0</formula>
    </cfRule>
  </conditionalFormatting>
  <conditionalFormatting sqref="Q492:Q496">
    <cfRule type="cellIs" dxfId="10930" priority="321" operator="lessThan">
      <formula>0</formula>
    </cfRule>
  </conditionalFormatting>
  <conditionalFormatting sqref="P492:P495">
    <cfRule type="cellIs" dxfId="10929" priority="320" operator="lessThan">
      <formula>0</formula>
    </cfRule>
  </conditionalFormatting>
  <conditionalFormatting sqref="P496">
    <cfRule type="cellIs" dxfId="10928" priority="319" operator="lessThan">
      <formula>0</formula>
    </cfRule>
  </conditionalFormatting>
  <conditionalFormatting sqref="P473:Q473 B473">
    <cfRule type="cellIs" dxfId="10927" priority="318" operator="lessThan">
      <formula>0</formula>
    </cfRule>
  </conditionalFormatting>
  <conditionalFormatting sqref="Q474:Q478">
    <cfRule type="cellIs" dxfId="10926" priority="317" operator="lessThan">
      <formula>0</formula>
    </cfRule>
  </conditionalFormatting>
  <conditionalFormatting sqref="P474:P477">
    <cfRule type="cellIs" dxfId="10925" priority="316" operator="lessThan">
      <formula>0</formula>
    </cfRule>
  </conditionalFormatting>
  <conditionalFormatting sqref="P478">
    <cfRule type="cellIs" dxfId="10924" priority="315" operator="lessThan">
      <formula>0</formula>
    </cfRule>
  </conditionalFormatting>
  <conditionalFormatting sqref="P479:Q479 B479">
    <cfRule type="cellIs" dxfId="10923" priority="314" operator="lessThan">
      <formula>0</formula>
    </cfRule>
  </conditionalFormatting>
  <conditionalFormatting sqref="Q480:Q484">
    <cfRule type="cellIs" dxfId="10922" priority="313" operator="lessThan">
      <formula>0</formula>
    </cfRule>
  </conditionalFormatting>
  <conditionalFormatting sqref="P480:P483">
    <cfRule type="cellIs" dxfId="10921" priority="312" operator="lessThan">
      <formula>0</formula>
    </cfRule>
  </conditionalFormatting>
  <conditionalFormatting sqref="P484">
    <cfRule type="cellIs" dxfId="10920" priority="311" operator="lessThan">
      <formula>0</formula>
    </cfRule>
  </conditionalFormatting>
  <conditionalFormatting sqref="P485:Q485 B485">
    <cfRule type="cellIs" dxfId="10919" priority="310" operator="lessThan">
      <formula>0</formula>
    </cfRule>
  </conditionalFormatting>
  <conditionalFormatting sqref="Q486:Q490">
    <cfRule type="cellIs" dxfId="10918" priority="309" operator="lessThan">
      <formula>0</formula>
    </cfRule>
  </conditionalFormatting>
  <conditionalFormatting sqref="P486:P489">
    <cfRule type="cellIs" dxfId="10917" priority="308" operator="lessThan">
      <formula>0</formula>
    </cfRule>
  </conditionalFormatting>
  <conditionalFormatting sqref="P490">
    <cfRule type="cellIs" dxfId="10916"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915" priority="301" operator="lessThan">
      <formula>0</formula>
    </cfRule>
  </conditionalFormatting>
  <conditionalFormatting sqref="O348">
    <cfRule type="cellIs" dxfId="10914" priority="300" operator="lessThan">
      <formula>0</formula>
    </cfRule>
  </conditionalFormatting>
  <conditionalFormatting sqref="O348">
    <cfRule type="cellIs" dxfId="10913" priority="299" operator="lessThan">
      <formula>0</formula>
    </cfRule>
  </conditionalFormatting>
  <conditionalFormatting sqref="O351:O354">
    <cfRule type="cellIs" dxfId="10912" priority="298" operator="lessThan">
      <formula>0</formula>
    </cfRule>
  </conditionalFormatting>
  <conditionalFormatting sqref="O363:O364">
    <cfRule type="cellIs" dxfId="10911" priority="296" operator="lessThan">
      <formula>0</formula>
    </cfRule>
  </conditionalFormatting>
  <conditionalFormatting sqref="O369:O370">
    <cfRule type="cellIs" dxfId="10910" priority="295" operator="lessThan">
      <formula>0</formula>
    </cfRule>
  </conditionalFormatting>
  <conditionalFormatting sqref="O375:O376">
    <cfRule type="cellIs" dxfId="10909" priority="294" operator="lessThan">
      <formula>0</formula>
    </cfRule>
  </conditionalFormatting>
  <conditionalFormatting sqref="O381:O383">
    <cfRule type="cellIs" dxfId="10908" priority="293" operator="lessThan">
      <formula>0</formula>
    </cfRule>
  </conditionalFormatting>
  <conditionalFormatting sqref="O355">
    <cfRule type="cellIs" dxfId="10907" priority="292" operator="lessThan">
      <formula>0</formula>
    </cfRule>
  </conditionalFormatting>
  <conditionalFormatting sqref="O593:O595">
    <cfRule type="cellIs" dxfId="10906" priority="290" operator="lessThan">
      <formula>0</formula>
    </cfRule>
  </conditionalFormatting>
  <conditionalFormatting sqref="O593:O595">
    <cfRule type="cellIs" dxfId="10905" priority="291" operator="lessThan">
      <formula>0</formula>
    </cfRule>
  </conditionalFormatting>
  <conditionalFormatting sqref="O601:O602 O599">
    <cfRule type="cellIs" dxfId="10904" priority="289" operator="lessThan">
      <formula>0</formula>
    </cfRule>
  </conditionalFormatting>
  <conditionalFormatting sqref="O621:O624">
    <cfRule type="cellIs" dxfId="10903" priority="284" operator="lessThan">
      <formula>0</formula>
    </cfRule>
  </conditionalFormatting>
  <conditionalFormatting sqref="O621:O624">
    <cfRule type="cellIs" dxfId="10902" priority="285" operator="lessThan">
      <formula>0</formula>
    </cfRule>
  </conditionalFormatting>
  <conditionalFormatting sqref="O626:O629">
    <cfRule type="cellIs" dxfId="10901" priority="283" operator="lessThan">
      <formula>0</formula>
    </cfRule>
  </conditionalFormatting>
  <conditionalFormatting sqref="O611:O614">
    <cfRule type="cellIs" dxfId="10900" priority="278" operator="lessThan">
      <formula>0</formula>
    </cfRule>
  </conditionalFormatting>
  <conditionalFormatting sqref="O611:O614">
    <cfRule type="cellIs" dxfId="10899" priority="279" operator="lessThan">
      <formula>0</formula>
    </cfRule>
  </conditionalFormatting>
  <conditionalFormatting sqref="O650 O663 O655:O661 O642:O645 O652:O653 O672:O675 O708:O711 O665:O670">
    <cfRule type="cellIs" dxfId="10898" priority="277" operator="lessThan">
      <formula>0</formula>
    </cfRule>
  </conditionalFormatting>
  <conditionalFormatting sqref="O674">
    <cfRule type="cellIs" dxfId="10897" priority="276" operator="lessThan">
      <formula>0</formula>
    </cfRule>
  </conditionalFormatting>
  <conditionalFormatting sqref="O647">
    <cfRule type="cellIs" dxfId="10896" priority="275" operator="lessThan">
      <formula>0</formula>
    </cfRule>
  </conditionalFormatting>
  <conditionalFormatting sqref="O393">
    <cfRule type="cellIs" dxfId="10895" priority="252" operator="lessThan">
      <formula>0</formula>
    </cfRule>
  </conditionalFormatting>
  <conditionalFormatting sqref="O390">
    <cfRule type="cellIs" dxfId="10894" priority="257" operator="lessThan">
      <formula>0</formula>
    </cfRule>
  </conditionalFormatting>
  <conditionalFormatting sqref="O393">
    <cfRule type="cellIs" dxfId="10893" priority="255" operator="lessThan">
      <formula>0</formula>
    </cfRule>
  </conditionalFormatting>
  <conditionalFormatting sqref="O378">
    <cfRule type="cellIs" dxfId="10892" priority="267" operator="lessThan">
      <formula>0</formula>
    </cfRule>
  </conditionalFormatting>
  <conditionalFormatting sqref="O372">
    <cfRule type="cellIs" dxfId="10891" priority="268" operator="lessThan">
      <formula>0</formula>
    </cfRule>
  </conditionalFormatting>
  <conditionalFormatting sqref="O384">
    <cfRule type="cellIs" dxfId="10890" priority="266" operator="lessThan">
      <formula>0</formula>
    </cfRule>
  </conditionalFormatting>
  <conditionalFormatting sqref="O387">
    <cfRule type="cellIs" dxfId="10889" priority="261" operator="lessThan">
      <formula>0</formula>
    </cfRule>
  </conditionalFormatting>
  <conditionalFormatting sqref="O387">
    <cfRule type="cellIs" dxfId="10888" priority="260" operator="lessThan">
      <formula>0</formula>
    </cfRule>
  </conditionalFormatting>
  <conditionalFormatting sqref="O387">
    <cfRule type="cellIs" dxfId="10887" priority="259" operator="lessThan">
      <formula>0</formula>
    </cfRule>
  </conditionalFormatting>
  <conditionalFormatting sqref="O387">
    <cfRule type="cellIs" dxfId="10886" priority="258" operator="lessThan">
      <formula>0</formula>
    </cfRule>
  </conditionalFormatting>
  <conditionalFormatting sqref="O393">
    <cfRule type="cellIs" dxfId="10885" priority="253" operator="lessThan">
      <formula>0</formula>
    </cfRule>
  </conditionalFormatting>
  <conditionalFormatting sqref="O393">
    <cfRule type="cellIs" dxfId="10884" priority="256" operator="lessThan">
      <formula>0</formula>
    </cfRule>
  </conditionalFormatting>
  <conditionalFormatting sqref="O393">
    <cfRule type="cellIs" dxfId="10883" priority="251" operator="lessThan">
      <formula>0</formula>
    </cfRule>
  </conditionalFormatting>
  <conditionalFormatting sqref="O393">
    <cfRule type="cellIs" dxfId="10882" priority="254" operator="lessThan">
      <formula>0</formula>
    </cfRule>
  </conditionalFormatting>
  <conditionalFormatting sqref="O393">
    <cfRule type="cellIs" dxfId="10881" priority="249" operator="lessThan">
      <formula>0</formula>
    </cfRule>
  </conditionalFormatting>
  <conditionalFormatting sqref="O393">
    <cfRule type="cellIs" dxfId="10880" priority="250" operator="lessThan">
      <formula>0</formula>
    </cfRule>
  </conditionalFormatting>
  <conditionalFormatting sqref="O399">
    <cfRule type="cellIs" dxfId="10879" priority="247" operator="lessThan">
      <formula>0</formula>
    </cfRule>
  </conditionalFormatting>
  <conditionalFormatting sqref="O396">
    <cfRule type="cellIs" dxfId="10878" priority="248" operator="lessThan">
      <formula>0</formula>
    </cfRule>
  </conditionalFormatting>
  <conditionalFormatting sqref="O399">
    <cfRule type="cellIs" dxfId="10877" priority="246" operator="lessThan">
      <formula>0</formula>
    </cfRule>
  </conditionalFormatting>
  <conditionalFormatting sqref="O399">
    <cfRule type="cellIs" dxfId="10876" priority="245" operator="lessThan">
      <formula>0</formula>
    </cfRule>
  </conditionalFormatting>
  <conditionalFormatting sqref="O399">
    <cfRule type="cellIs" dxfId="10875" priority="244" operator="lessThan">
      <formula>0</formula>
    </cfRule>
  </conditionalFormatting>
  <conditionalFormatting sqref="O399">
    <cfRule type="cellIs" dxfId="10874" priority="243" operator="lessThan">
      <formula>0</formula>
    </cfRule>
  </conditionalFormatting>
  <conditionalFormatting sqref="O399">
    <cfRule type="cellIs" dxfId="10873" priority="242" operator="lessThan">
      <formula>0</formula>
    </cfRule>
  </conditionalFormatting>
  <conditionalFormatting sqref="O399">
    <cfRule type="cellIs" dxfId="10872" priority="241" operator="lessThan">
      <formula>0</formula>
    </cfRule>
  </conditionalFormatting>
  <conditionalFormatting sqref="O399">
    <cfRule type="cellIs" dxfId="10871" priority="240" operator="lessThan">
      <formula>0</formula>
    </cfRule>
  </conditionalFormatting>
  <conditionalFormatting sqref="O402">
    <cfRule type="cellIs" dxfId="10870" priority="239" operator="lessThan">
      <formula>0</formula>
    </cfRule>
  </conditionalFormatting>
  <conditionalFormatting sqref="O355">
    <cfRule type="cellIs" dxfId="10869" priority="238" operator="lessThan">
      <formula>0</formula>
    </cfRule>
  </conditionalFormatting>
  <conditionalFormatting sqref="O361">
    <cfRule type="cellIs" dxfId="10868" priority="237" operator="lessThan">
      <formula>0</formula>
    </cfRule>
  </conditionalFormatting>
  <conditionalFormatting sqref="O361">
    <cfRule type="cellIs" dxfId="10867" priority="236" operator="lessThan">
      <formula>0</formula>
    </cfRule>
  </conditionalFormatting>
  <conditionalFormatting sqref="O367">
    <cfRule type="cellIs" dxfId="10866" priority="235" operator="lessThan">
      <formula>0</formula>
    </cfRule>
  </conditionalFormatting>
  <conditionalFormatting sqref="O367">
    <cfRule type="cellIs" dxfId="10865" priority="234" operator="lessThan">
      <formula>0</formula>
    </cfRule>
  </conditionalFormatting>
  <conditionalFormatting sqref="O373">
    <cfRule type="cellIs" dxfId="10864" priority="233" operator="lessThan">
      <formula>0</formula>
    </cfRule>
  </conditionalFormatting>
  <conditionalFormatting sqref="O373">
    <cfRule type="cellIs" dxfId="10863" priority="232" operator="lessThan">
      <formula>0</formula>
    </cfRule>
  </conditionalFormatting>
  <conditionalFormatting sqref="O379">
    <cfRule type="cellIs" dxfId="10862" priority="231" operator="lessThan">
      <formula>0</formula>
    </cfRule>
  </conditionalFormatting>
  <conditionalFormatting sqref="O379">
    <cfRule type="cellIs" dxfId="10861" priority="230" operator="lessThan">
      <formula>0</formula>
    </cfRule>
  </conditionalFormatting>
  <conditionalFormatting sqref="O385">
    <cfRule type="cellIs" dxfId="10860" priority="229" operator="lessThan">
      <formula>0</formula>
    </cfRule>
  </conditionalFormatting>
  <conditionalFormatting sqref="O385">
    <cfRule type="cellIs" dxfId="10859" priority="228" operator="lessThan">
      <formula>0</formula>
    </cfRule>
  </conditionalFormatting>
  <conditionalFormatting sqref="O391">
    <cfRule type="cellIs" dxfId="10858" priority="227" operator="lessThan">
      <formula>0</formula>
    </cfRule>
  </conditionalFormatting>
  <conditionalFormatting sqref="O391">
    <cfRule type="cellIs" dxfId="10857" priority="226" operator="lessThan">
      <formula>0</formula>
    </cfRule>
  </conditionalFormatting>
  <conditionalFormatting sqref="O397">
    <cfRule type="cellIs" dxfId="10856" priority="225" operator="lessThan">
      <formula>0</formula>
    </cfRule>
  </conditionalFormatting>
  <conditionalFormatting sqref="O397">
    <cfRule type="cellIs" dxfId="10855" priority="224" operator="lessThan">
      <formula>0</formula>
    </cfRule>
  </conditionalFormatting>
  <conditionalFormatting sqref="O405">
    <cfRule type="cellIs" dxfId="10854" priority="223" operator="lessThan">
      <formula>0</formula>
    </cfRule>
  </conditionalFormatting>
  <conditionalFormatting sqref="O405">
    <cfRule type="cellIs" dxfId="10853" priority="221" operator="lessThan">
      <formula>0</formula>
    </cfRule>
  </conditionalFormatting>
  <conditionalFormatting sqref="O405">
    <cfRule type="cellIs" dxfId="10852" priority="220" operator="lessThan">
      <formula>0</formula>
    </cfRule>
  </conditionalFormatting>
  <conditionalFormatting sqref="O405">
    <cfRule type="cellIs" dxfId="10851" priority="219" operator="lessThan">
      <formula>0</formula>
    </cfRule>
  </conditionalFormatting>
  <conditionalFormatting sqref="O405">
    <cfRule type="cellIs" dxfId="10850" priority="218" operator="lessThan">
      <formula>0</formula>
    </cfRule>
  </conditionalFormatting>
  <conditionalFormatting sqref="O405">
    <cfRule type="cellIs" dxfId="10849" priority="217" operator="lessThan">
      <formula>0</formula>
    </cfRule>
  </conditionalFormatting>
  <conditionalFormatting sqref="O405">
    <cfRule type="cellIs" dxfId="10848" priority="216" operator="lessThan">
      <formula>0</formula>
    </cfRule>
  </conditionalFormatting>
  <conditionalFormatting sqref="O408">
    <cfRule type="cellIs" dxfId="10847" priority="215" operator="lessThan">
      <formula>0</formula>
    </cfRule>
  </conditionalFormatting>
  <conditionalFormatting sqref="O409">
    <cfRule type="cellIs" dxfId="10846" priority="214" operator="lessThan">
      <formula>0</formula>
    </cfRule>
  </conditionalFormatting>
  <conditionalFormatting sqref="O409">
    <cfRule type="cellIs" dxfId="10845" priority="213" operator="lessThan">
      <formula>0</formula>
    </cfRule>
  </conditionalFormatting>
  <conditionalFormatting sqref="O411">
    <cfRule type="cellIs" dxfId="10844" priority="212" operator="lessThan">
      <formula>0</formula>
    </cfRule>
  </conditionalFormatting>
  <conditionalFormatting sqref="O411">
    <cfRule type="cellIs" dxfId="10843" priority="211" operator="lessThan">
      <formula>0</formula>
    </cfRule>
  </conditionalFormatting>
  <conditionalFormatting sqref="O411">
    <cfRule type="cellIs" dxfId="10842" priority="210" operator="lessThan">
      <formula>0</formula>
    </cfRule>
  </conditionalFormatting>
  <conditionalFormatting sqref="O411">
    <cfRule type="cellIs" dxfId="10841" priority="209" operator="lessThan">
      <formula>0</formula>
    </cfRule>
  </conditionalFormatting>
  <conditionalFormatting sqref="O411">
    <cfRule type="cellIs" dxfId="10840" priority="208" operator="lessThan">
      <formula>0</formula>
    </cfRule>
  </conditionalFormatting>
  <conditionalFormatting sqref="O411">
    <cfRule type="cellIs" dxfId="10839" priority="207" operator="lessThan">
      <formula>0</formula>
    </cfRule>
  </conditionalFormatting>
  <conditionalFormatting sqref="O411">
    <cfRule type="cellIs" dxfId="10838" priority="206" operator="lessThan">
      <formula>0</formula>
    </cfRule>
  </conditionalFormatting>
  <conditionalFormatting sqref="O411">
    <cfRule type="cellIs" dxfId="10837" priority="205" operator="lessThan">
      <formula>0</formula>
    </cfRule>
  </conditionalFormatting>
  <conditionalFormatting sqref="O414">
    <cfRule type="cellIs" dxfId="10836" priority="204" operator="lessThan">
      <formula>0</formula>
    </cfRule>
  </conditionalFormatting>
  <conditionalFormatting sqref="O415">
    <cfRule type="cellIs" dxfId="10835" priority="203" operator="lessThan">
      <formula>0</formula>
    </cfRule>
  </conditionalFormatting>
  <conditionalFormatting sqref="O415">
    <cfRule type="cellIs" dxfId="10834" priority="202" operator="lessThan">
      <formula>0</formula>
    </cfRule>
  </conditionalFormatting>
  <conditionalFormatting sqref="O417">
    <cfRule type="cellIs" dxfId="10833" priority="201" operator="lessThan">
      <formula>0</formula>
    </cfRule>
  </conditionalFormatting>
  <conditionalFormatting sqref="O417">
    <cfRule type="cellIs" dxfId="10832" priority="200" operator="lessThan">
      <formula>0</formula>
    </cfRule>
  </conditionalFormatting>
  <conditionalFormatting sqref="O417">
    <cfRule type="cellIs" dxfId="10831" priority="199" operator="lessThan">
      <formula>0</formula>
    </cfRule>
  </conditionalFormatting>
  <conditionalFormatting sqref="O417">
    <cfRule type="cellIs" dxfId="10830" priority="198" operator="lessThan">
      <formula>0</formula>
    </cfRule>
  </conditionalFormatting>
  <conditionalFormatting sqref="O417">
    <cfRule type="cellIs" dxfId="10829" priority="197" operator="lessThan">
      <formula>0</formula>
    </cfRule>
  </conditionalFormatting>
  <conditionalFormatting sqref="O417">
    <cfRule type="cellIs" dxfId="10828" priority="196" operator="lessThan">
      <formula>0</formula>
    </cfRule>
  </conditionalFormatting>
  <conditionalFormatting sqref="O417">
    <cfRule type="cellIs" dxfId="10827" priority="195" operator="lessThan">
      <formula>0</formula>
    </cfRule>
  </conditionalFormatting>
  <conditionalFormatting sqref="O417">
    <cfRule type="cellIs" dxfId="10826" priority="194" operator="lessThan">
      <formula>0</formula>
    </cfRule>
  </conditionalFormatting>
  <conditionalFormatting sqref="O420">
    <cfRule type="cellIs" dxfId="10825" priority="193" operator="lessThan">
      <formula>0</formula>
    </cfRule>
  </conditionalFormatting>
  <conditionalFormatting sqref="O421">
    <cfRule type="cellIs" dxfId="10824" priority="192" operator="lessThan">
      <formula>0</formula>
    </cfRule>
  </conditionalFormatting>
  <conditionalFormatting sqref="O421">
    <cfRule type="cellIs" dxfId="10823" priority="191" operator="lessThan">
      <formula>0</formula>
    </cfRule>
  </conditionalFormatting>
  <conditionalFormatting sqref="O423">
    <cfRule type="cellIs" dxfId="10822" priority="190" operator="lessThan">
      <formula>0</formula>
    </cfRule>
  </conditionalFormatting>
  <conditionalFormatting sqref="O423">
    <cfRule type="cellIs" dxfId="10821" priority="189" operator="lessThan">
      <formula>0</formula>
    </cfRule>
  </conditionalFormatting>
  <conditionalFormatting sqref="O423">
    <cfRule type="cellIs" dxfId="10820" priority="188" operator="lessThan">
      <formula>0</formula>
    </cfRule>
  </conditionalFormatting>
  <conditionalFormatting sqref="O423">
    <cfRule type="cellIs" dxfId="10819" priority="187" operator="lessThan">
      <formula>0</formula>
    </cfRule>
  </conditionalFormatting>
  <conditionalFormatting sqref="O423">
    <cfRule type="cellIs" dxfId="10818" priority="186" operator="lessThan">
      <formula>0</formula>
    </cfRule>
  </conditionalFormatting>
  <conditionalFormatting sqref="O423">
    <cfRule type="cellIs" dxfId="10817" priority="185" operator="lessThan">
      <formula>0</formula>
    </cfRule>
  </conditionalFormatting>
  <conditionalFormatting sqref="O423">
    <cfRule type="cellIs" dxfId="10816" priority="184" operator="lessThan">
      <formula>0</formula>
    </cfRule>
  </conditionalFormatting>
  <conditionalFormatting sqref="O423">
    <cfRule type="cellIs" dxfId="10815" priority="183" operator="lessThan">
      <formula>0</formula>
    </cfRule>
  </conditionalFormatting>
  <conditionalFormatting sqref="O426">
    <cfRule type="cellIs" dxfId="10814" priority="182" operator="lessThan">
      <formula>0</formula>
    </cfRule>
  </conditionalFormatting>
  <conditionalFormatting sqref="O427">
    <cfRule type="cellIs" dxfId="10813" priority="181" operator="lessThan">
      <formula>0</formula>
    </cfRule>
  </conditionalFormatting>
  <conditionalFormatting sqref="O427">
    <cfRule type="cellIs" dxfId="10812" priority="180" operator="lessThan">
      <formula>0</formula>
    </cfRule>
  </conditionalFormatting>
  <conditionalFormatting sqref="O429">
    <cfRule type="cellIs" dxfId="10811" priority="179" operator="lessThan">
      <formula>0</formula>
    </cfRule>
  </conditionalFormatting>
  <conditionalFormatting sqref="O429">
    <cfRule type="cellIs" dxfId="10810" priority="178" operator="lessThan">
      <formula>0</formula>
    </cfRule>
  </conditionalFormatting>
  <conditionalFormatting sqref="O429">
    <cfRule type="cellIs" dxfId="10809" priority="177" operator="lessThan">
      <formula>0</formula>
    </cfRule>
  </conditionalFormatting>
  <conditionalFormatting sqref="O429">
    <cfRule type="cellIs" dxfId="10808" priority="176" operator="lessThan">
      <formula>0</formula>
    </cfRule>
  </conditionalFormatting>
  <conditionalFormatting sqref="O429">
    <cfRule type="cellIs" dxfId="10807" priority="175" operator="lessThan">
      <formula>0</formula>
    </cfRule>
  </conditionalFormatting>
  <conditionalFormatting sqref="O429">
    <cfRule type="cellIs" dxfId="10806" priority="174" operator="lessThan">
      <formula>0</formula>
    </cfRule>
  </conditionalFormatting>
  <conditionalFormatting sqref="O429">
    <cfRule type="cellIs" dxfId="10805" priority="173" operator="lessThan">
      <formula>0</formula>
    </cfRule>
  </conditionalFormatting>
  <conditionalFormatting sqref="O429">
    <cfRule type="cellIs" dxfId="10804" priority="172" operator="lessThan">
      <formula>0</formula>
    </cfRule>
  </conditionalFormatting>
  <conditionalFormatting sqref="O432">
    <cfRule type="cellIs" dxfId="10803" priority="171" operator="lessThan">
      <formula>0</formula>
    </cfRule>
  </conditionalFormatting>
  <conditionalFormatting sqref="O435">
    <cfRule type="cellIs" dxfId="10802" priority="170" operator="lessThan">
      <formula>0</formula>
    </cfRule>
  </conditionalFormatting>
  <conditionalFormatting sqref="O435">
    <cfRule type="cellIs" dxfId="10801" priority="169" operator="lessThan">
      <formula>0</formula>
    </cfRule>
  </conditionalFormatting>
  <conditionalFormatting sqref="O435">
    <cfRule type="cellIs" dxfId="10800" priority="168" operator="lessThan">
      <formula>0</formula>
    </cfRule>
  </conditionalFormatting>
  <conditionalFormatting sqref="O435">
    <cfRule type="cellIs" dxfId="10799" priority="167" operator="lessThan">
      <formula>0</formula>
    </cfRule>
  </conditionalFormatting>
  <conditionalFormatting sqref="O435">
    <cfRule type="cellIs" dxfId="10798" priority="166" operator="lessThan">
      <formula>0</formula>
    </cfRule>
  </conditionalFormatting>
  <conditionalFormatting sqref="O435">
    <cfRule type="cellIs" dxfId="10797" priority="165" operator="lessThan">
      <formula>0</formula>
    </cfRule>
  </conditionalFormatting>
  <conditionalFormatting sqref="O435">
    <cfRule type="cellIs" dxfId="10796" priority="164" operator="lessThan">
      <formula>0</formula>
    </cfRule>
  </conditionalFormatting>
  <conditionalFormatting sqref="O435">
    <cfRule type="cellIs" dxfId="10795" priority="163" operator="lessThan">
      <formula>0</formula>
    </cfRule>
  </conditionalFormatting>
  <conditionalFormatting sqref="O438">
    <cfRule type="cellIs" dxfId="10794" priority="162" operator="lessThan">
      <formula>0</formula>
    </cfRule>
  </conditionalFormatting>
  <conditionalFormatting sqref="O439">
    <cfRule type="cellIs" dxfId="10793" priority="161" operator="lessThan">
      <formula>0</formula>
    </cfRule>
  </conditionalFormatting>
  <conditionalFormatting sqref="O439">
    <cfRule type="cellIs" dxfId="10792" priority="160" operator="lessThan">
      <formula>0</formula>
    </cfRule>
  </conditionalFormatting>
  <conditionalFormatting sqref="O441">
    <cfRule type="cellIs" dxfId="10791" priority="159" operator="lessThan">
      <formula>0</formula>
    </cfRule>
  </conditionalFormatting>
  <conditionalFormatting sqref="O441">
    <cfRule type="cellIs" dxfId="10790" priority="158" operator="lessThan">
      <formula>0</formula>
    </cfRule>
  </conditionalFormatting>
  <conditionalFormatting sqref="O441">
    <cfRule type="cellIs" dxfId="10789" priority="157" operator="lessThan">
      <formula>0</formula>
    </cfRule>
  </conditionalFormatting>
  <conditionalFormatting sqref="O441">
    <cfRule type="cellIs" dxfId="10788" priority="156" operator="lessThan">
      <formula>0</formula>
    </cfRule>
  </conditionalFormatting>
  <conditionalFormatting sqref="O441">
    <cfRule type="cellIs" dxfId="10787" priority="155" operator="lessThan">
      <formula>0</formula>
    </cfRule>
  </conditionalFormatting>
  <conditionalFormatting sqref="O441">
    <cfRule type="cellIs" dxfId="10786" priority="154" operator="lessThan">
      <formula>0</formula>
    </cfRule>
  </conditionalFormatting>
  <conditionalFormatting sqref="O441">
    <cfRule type="cellIs" dxfId="10785" priority="153" operator="lessThan">
      <formula>0</formula>
    </cfRule>
  </conditionalFormatting>
  <conditionalFormatting sqref="O441">
    <cfRule type="cellIs" dxfId="10784" priority="152" operator="lessThan">
      <formula>0</formula>
    </cfRule>
  </conditionalFormatting>
  <conditionalFormatting sqref="O444">
    <cfRule type="cellIs" dxfId="10783" priority="151" operator="lessThan">
      <formula>0</formula>
    </cfRule>
  </conditionalFormatting>
  <conditionalFormatting sqref="O445">
    <cfRule type="cellIs" dxfId="10782" priority="150" operator="lessThan">
      <formula>0</formula>
    </cfRule>
  </conditionalFormatting>
  <conditionalFormatting sqref="O445">
    <cfRule type="cellIs" dxfId="10781" priority="149" operator="lessThan">
      <formula>0</formula>
    </cfRule>
  </conditionalFormatting>
  <conditionalFormatting sqref="O448">
    <cfRule type="cellIs" dxfId="10780" priority="148" operator="lessThan">
      <formula>0</formula>
    </cfRule>
  </conditionalFormatting>
  <conditionalFormatting sqref="O448">
    <cfRule type="cellIs" dxfId="10779" priority="147" operator="lessThan">
      <formula>0</formula>
    </cfRule>
  </conditionalFormatting>
  <conditionalFormatting sqref="O448">
    <cfRule type="cellIs" dxfId="10778" priority="146" operator="lessThan">
      <formula>0</formula>
    </cfRule>
  </conditionalFormatting>
  <conditionalFormatting sqref="O448">
    <cfRule type="cellIs" dxfId="10777" priority="145" operator="lessThan">
      <formula>0</formula>
    </cfRule>
  </conditionalFormatting>
  <conditionalFormatting sqref="O448">
    <cfRule type="cellIs" dxfId="10776" priority="144" operator="lessThan">
      <formula>0</formula>
    </cfRule>
  </conditionalFormatting>
  <conditionalFormatting sqref="O448">
    <cfRule type="cellIs" dxfId="10775" priority="143" operator="lessThan">
      <formula>0</formula>
    </cfRule>
  </conditionalFormatting>
  <conditionalFormatting sqref="O448">
    <cfRule type="cellIs" dxfId="10774" priority="142" operator="lessThan">
      <formula>0</formula>
    </cfRule>
  </conditionalFormatting>
  <conditionalFormatting sqref="O448">
    <cfRule type="cellIs" dxfId="10773" priority="141" operator="lessThan">
      <formula>0</formula>
    </cfRule>
  </conditionalFormatting>
  <conditionalFormatting sqref="O451">
    <cfRule type="cellIs" dxfId="10772" priority="140" operator="lessThan">
      <formula>0</formula>
    </cfRule>
  </conditionalFormatting>
  <conditionalFormatting sqref="O452">
    <cfRule type="cellIs" dxfId="10771" priority="139" operator="lessThan">
      <formula>0</formula>
    </cfRule>
  </conditionalFormatting>
  <conditionalFormatting sqref="O452">
    <cfRule type="cellIs" dxfId="10770" priority="138" operator="lessThan">
      <formula>0</formula>
    </cfRule>
  </conditionalFormatting>
  <conditionalFormatting sqref="O454">
    <cfRule type="cellIs" dxfId="10769" priority="137" operator="lessThan">
      <formula>0</formula>
    </cfRule>
  </conditionalFormatting>
  <conditionalFormatting sqref="O454">
    <cfRule type="cellIs" dxfId="10768" priority="136" operator="lessThan">
      <formula>0</formula>
    </cfRule>
  </conditionalFormatting>
  <conditionalFormatting sqref="O454">
    <cfRule type="cellIs" dxfId="10767" priority="135" operator="lessThan">
      <formula>0</formula>
    </cfRule>
  </conditionalFormatting>
  <conditionalFormatting sqref="O454">
    <cfRule type="cellIs" dxfId="10766" priority="134" operator="lessThan">
      <formula>0</formula>
    </cfRule>
  </conditionalFormatting>
  <conditionalFormatting sqref="O454">
    <cfRule type="cellIs" dxfId="10765" priority="133" operator="lessThan">
      <formula>0</formula>
    </cfRule>
  </conditionalFormatting>
  <conditionalFormatting sqref="O454">
    <cfRule type="cellIs" dxfId="10764" priority="132" operator="lessThan">
      <formula>0</formula>
    </cfRule>
  </conditionalFormatting>
  <conditionalFormatting sqref="O454">
    <cfRule type="cellIs" dxfId="10763" priority="131" operator="lessThan">
      <formula>0</formula>
    </cfRule>
  </conditionalFormatting>
  <conditionalFormatting sqref="O454">
    <cfRule type="cellIs" dxfId="10762" priority="130" operator="lessThan">
      <formula>0</formula>
    </cfRule>
  </conditionalFormatting>
  <conditionalFormatting sqref="O457">
    <cfRule type="cellIs" dxfId="10761" priority="129" operator="lessThan">
      <formula>0</formula>
    </cfRule>
  </conditionalFormatting>
  <conditionalFormatting sqref="O458">
    <cfRule type="cellIs" dxfId="10760" priority="128" operator="lessThan">
      <formula>0</formula>
    </cfRule>
  </conditionalFormatting>
  <conditionalFormatting sqref="O458">
    <cfRule type="cellIs" dxfId="10759" priority="127" operator="lessThan">
      <formula>0</formula>
    </cfRule>
  </conditionalFormatting>
  <conditionalFormatting sqref="O461:O464">
    <cfRule type="cellIs" dxfId="10758" priority="126" operator="lessThan">
      <formula>0</formula>
    </cfRule>
  </conditionalFormatting>
  <conditionalFormatting sqref="O461:O464">
    <cfRule type="expression" dxfId="10757" priority="124">
      <formula>O461/N461&gt;1</formula>
    </cfRule>
    <cfRule type="expression" dxfId="10756" priority="125">
      <formula>O461/N461&lt;1</formula>
    </cfRule>
  </conditionalFormatting>
  <conditionalFormatting sqref="O552 O560 O575 O589">
    <cfRule type="expression" dxfId="10755" priority="122">
      <formula>O552/#REF!&gt;1</formula>
    </cfRule>
    <cfRule type="expression" dxfId="10754" priority="123">
      <formula>O552/#REF!&lt;1</formula>
    </cfRule>
  </conditionalFormatting>
  <conditionalFormatting sqref="O512">
    <cfRule type="cellIs" dxfId="10753" priority="121" operator="lessThan">
      <formula>0</formula>
    </cfRule>
  </conditionalFormatting>
  <conditionalFormatting sqref="O512">
    <cfRule type="expression" dxfId="10752" priority="119">
      <formula>O512/N512&gt;1</formula>
    </cfRule>
    <cfRule type="expression" dxfId="10751" priority="120">
      <formula>O512/N512&lt;1</formula>
    </cfRule>
  </conditionalFormatting>
  <conditionalFormatting sqref="O596">
    <cfRule type="cellIs" dxfId="10750" priority="118" operator="lessThan">
      <formula>0</formula>
    </cfRule>
  </conditionalFormatting>
  <conditionalFormatting sqref="O600">
    <cfRule type="cellIs" dxfId="10749" priority="117" operator="lessThan">
      <formula>0</formula>
    </cfRule>
  </conditionalFormatting>
  <conditionalFormatting sqref="O600">
    <cfRule type="cellIs" dxfId="10748" priority="116" operator="lessThan">
      <formula>0</formula>
    </cfRule>
  </conditionalFormatting>
  <conditionalFormatting sqref="O710">
    <cfRule type="cellIs" dxfId="10747" priority="115" operator="lessThan">
      <formula>0</formula>
    </cfRule>
  </conditionalFormatting>
  <conditionalFormatting sqref="O654 O651 O648:O649 O632:O634">
    <cfRule type="expression" dxfId="10746" priority="102">
      <formula>O632/N632&gt;1</formula>
    </cfRule>
    <cfRule type="expression" dxfId="10745" priority="103">
      <formula>O632/N632&lt;1</formula>
    </cfRule>
  </conditionalFormatting>
  <conditionalFormatting sqref="O507:O510">
    <cfRule type="cellIs" dxfId="10744" priority="114" operator="lessThan">
      <formula>0</formula>
    </cfRule>
  </conditionalFormatting>
  <conditionalFormatting sqref="O507:O510">
    <cfRule type="expression" dxfId="10743" priority="112">
      <formula>O507/N507&gt;1</formula>
    </cfRule>
    <cfRule type="expression" dxfId="10742" priority="113">
      <formula>O507/N507&lt;1</formula>
    </cfRule>
  </conditionalFormatting>
  <conditionalFormatting sqref="O588 O574 O559 O551">
    <cfRule type="cellIs" dxfId="10741" priority="111" operator="lessThan">
      <formula>0</formula>
    </cfRule>
  </conditionalFormatting>
  <conditionalFormatting sqref="O584:O587 O570:O573 O555:O558 O547:O550">
    <cfRule type="cellIs" dxfId="10740" priority="110" operator="lessThan">
      <formula>0</formula>
    </cfRule>
  </conditionalFormatting>
  <conditionalFormatting sqref="O584:O587 O570:O573 O555:O558 O547:O550">
    <cfRule type="expression" dxfId="10739" priority="108">
      <formula>O547/N547&gt;1</formula>
    </cfRule>
    <cfRule type="expression" dxfId="10738" priority="109">
      <formula>O547/N547&lt;1</formula>
    </cfRule>
  </conditionalFormatting>
  <conditionalFormatting sqref="O588 O574 O559 O551">
    <cfRule type="cellIs" dxfId="10737" priority="107" operator="lessThan">
      <formula>0</formula>
    </cfRule>
  </conditionalFormatting>
  <conditionalFormatting sqref="O588 O574 O559 O551">
    <cfRule type="expression" dxfId="10736" priority="105">
      <formula>O551/N551&gt;1</formula>
    </cfRule>
    <cfRule type="expression" dxfId="10735" priority="106">
      <formula>O551/N551&lt;1</formula>
    </cfRule>
  </conditionalFormatting>
  <conditionalFormatting sqref="O654 O651 O648:O649 O632:O634">
    <cfRule type="cellIs" dxfId="10734" priority="104" operator="lessThan">
      <formula>0</formula>
    </cfRule>
  </conditionalFormatting>
  <conditionalFormatting sqref="O504">
    <cfRule type="expression" dxfId="10733" priority="302">
      <formula>O504/#REF!&gt;1</formula>
    </cfRule>
    <cfRule type="expression" dxfId="10732" priority="303">
      <formula>O504/#REF!&lt;1</formula>
    </cfRule>
  </conditionalFormatting>
  <conditionalFormatting sqref="O465">
    <cfRule type="cellIs" dxfId="10731" priority="101" operator="lessThan">
      <formula>0</formula>
    </cfRule>
  </conditionalFormatting>
  <conditionalFormatting sqref="O465">
    <cfRule type="expression" dxfId="10730" priority="99">
      <formula>O465/N465&gt;1</formula>
    </cfRule>
    <cfRule type="expression" dxfId="10729" priority="100">
      <formula>O465/N465&lt;1</formula>
    </cfRule>
  </conditionalFormatting>
  <conditionalFormatting sqref="O511">
    <cfRule type="cellIs" dxfId="10728" priority="98" operator="lessThan">
      <formula>0</formula>
    </cfRule>
  </conditionalFormatting>
  <conditionalFormatting sqref="O511">
    <cfRule type="expression" dxfId="10727" priority="96">
      <formula>O511/N511&gt;1</formula>
    </cfRule>
    <cfRule type="expression" dxfId="10726" priority="97">
      <formula>O511/N511&lt;1</formula>
    </cfRule>
  </conditionalFormatting>
  <conditionalFormatting sqref="O568">
    <cfRule type="cellIs" dxfId="10725" priority="86" operator="lessThan">
      <formula>0</formula>
    </cfRule>
  </conditionalFormatting>
  <conditionalFormatting sqref="O603">
    <cfRule type="expression" dxfId="10724" priority="58">
      <formula>O603/N603&gt;1</formula>
    </cfRule>
    <cfRule type="expression" dxfId="10723" priority="59">
      <formula>O603/N603&lt;1</formula>
    </cfRule>
  </conditionalFormatting>
  <conditionalFormatting sqref="O552">
    <cfRule type="cellIs" dxfId="10722" priority="83" operator="lessThan">
      <formula>0</formula>
    </cfRule>
  </conditionalFormatting>
  <conditionalFormatting sqref="O552">
    <cfRule type="expression" dxfId="10721" priority="81">
      <formula>O552/N552&gt;1</formula>
    </cfRule>
    <cfRule type="expression" dxfId="10720" priority="82">
      <formula>O552/N552&lt;1</formula>
    </cfRule>
  </conditionalFormatting>
  <conditionalFormatting sqref="O560">
    <cfRule type="cellIs" dxfId="10719" priority="80" operator="lessThan">
      <formula>0</formula>
    </cfRule>
  </conditionalFormatting>
  <conditionalFormatting sqref="O560">
    <cfRule type="expression" dxfId="10718" priority="78">
      <formula>O560/N560&gt;1</formula>
    </cfRule>
    <cfRule type="expression" dxfId="10717" priority="79">
      <formula>O560/N560&lt;1</formula>
    </cfRule>
  </conditionalFormatting>
  <conditionalFormatting sqref="O575">
    <cfRule type="cellIs" dxfId="10716" priority="77" operator="lessThan">
      <formula>0</formula>
    </cfRule>
  </conditionalFormatting>
  <conditionalFormatting sqref="O575">
    <cfRule type="expression" dxfId="10715" priority="75">
      <formula>O575/N575&gt;1</formula>
    </cfRule>
    <cfRule type="expression" dxfId="10714" priority="76">
      <formula>O575/N575&lt;1</formula>
    </cfRule>
  </conditionalFormatting>
  <conditionalFormatting sqref="O589">
    <cfRule type="cellIs" dxfId="10713" priority="74" operator="lessThan">
      <formula>0</formula>
    </cfRule>
  </conditionalFormatting>
  <conditionalFormatting sqref="O589">
    <cfRule type="expression" dxfId="10712" priority="72">
      <formula>O589/N589&gt;1</formula>
    </cfRule>
    <cfRule type="expression" dxfId="10711" priority="73">
      <formula>O589/N589&lt;1</formula>
    </cfRule>
  </conditionalFormatting>
  <conditionalFormatting sqref="O521">
    <cfRule type="cellIs" dxfId="10710" priority="95" operator="lessThan">
      <formula>0</formula>
    </cfRule>
  </conditionalFormatting>
  <conditionalFormatting sqref="O521">
    <cfRule type="expression" dxfId="10709" priority="93">
      <formula>O521/N521&gt;1</formula>
    </cfRule>
    <cfRule type="expression" dxfId="10708" priority="94">
      <formula>O521/N521&lt;1</formula>
    </cfRule>
  </conditionalFormatting>
  <conditionalFormatting sqref="O529">
    <cfRule type="cellIs" dxfId="10707" priority="92" operator="lessThan">
      <formula>0</formula>
    </cfRule>
  </conditionalFormatting>
  <conditionalFormatting sqref="O529">
    <cfRule type="expression" dxfId="10706" priority="90">
      <formula>O529/N529&gt;1</formula>
    </cfRule>
    <cfRule type="expression" dxfId="10705" priority="91">
      <formula>O529/N529&lt;1</formula>
    </cfRule>
  </conditionalFormatting>
  <conditionalFormatting sqref="O582">
    <cfRule type="expression" dxfId="10704" priority="69">
      <formula>O582/N582&gt;1</formula>
    </cfRule>
    <cfRule type="expression" dxfId="10703" priority="70">
      <formula>O582/N582&lt;1</formula>
    </cfRule>
  </conditionalFormatting>
  <conditionalFormatting sqref="O537">
    <cfRule type="cellIs" dxfId="10702" priority="89" operator="lessThan">
      <formula>0</formula>
    </cfRule>
  </conditionalFormatting>
  <conditionalFormatting sqref="O537">
    <cfRule type="expression" dxfId="10701" priority="87">
      <formula>O537/N537&gt;1</formula>
    </cfRule>
    <cfRule type="expression" dxfId="10700" priority="88">
      <formula>O537/N537&lt;1</formula>
    </cfRule>
  </conditionalFormatting>
  <conditionalFormatting sqref="O641:O645 B636:O637">
    <cfRule type="cellIs" dxfId="10699" priority="68" operator="lessThan">
      <formula>0</formula>
    </cfRule>
  </conditionalFormatting>
  <conditionalFormatting sqref="O568">
    <cfRule type="expression" dxfId="10698" priority="84">
      <formula>O568/N568&gt;1</formula>
    </cfRule>
    <cfRule type="expression" dxfId="10697" priority="85">
      <formula>O568/N568&lt;1</formula>
    </cfRule>
  </conditionalFormatting>
  <conditionalFormatting sqref="O597">
    <cfRule type="cellIs" dxfId="10696" priority="65" operator="lessThan">
      <formula>0</formula>
    </cfRule>
  </conditionalFormatting>
  <conditionalFormatting sqref="O608">
    <cfRule type="expression" dxfId="10695" priority="53">
      <formula>O608/N608&gt;1</formula>
    </cfRule>
    <cfRule type="expression" dxfId="10694" priority="54">
      <formula>O608/N608&lt;1</formula>
    </cfRule>
  </conditionalFormatting>
  <conditionalFormatting sqref="O582">
    <cfRule type="cellIs" dxfId="10693" priority="71" operator="lessThan">
      <formula>0</formula>
    </cfRule>
  </conditionalFormatting>
  <conditionalFormatting sqref="O597">
    <cfRule type="expression" dxfId="10692" priority="63">
      <formula>O597/N597&gt;1</formula>
    </cfRule>
    <cfRule type="expression" dxfId="10691" priority="64">
      <formula>O597/N597&lt;1</formula>
    </cfRule>
  </conditionalFormatting>
  <conditionalFormatting sqref="O676:O679">
    <cfRule type="cellIs" dxfId="10690" priority="52" operator="lessThan">
      <formula>0</formula>
    </cfRule>
  </conditionalFormatting>
  <conditionalFormatting sqref="O678">
    <cfRule type="cellIs" dxfId="10689" priority="51" operator="lessThan">
      <formula>0</formula>
    </cfRule>
  </conditionalFormatting>
  <conditionalFormatting sqref="O680:O683">
    <cfRule type="cellIs" dxfId="10688" priority="50" operator="lessThan">
      <formula>0</formula>
    </cfRule>
  </conditionalFormatting>
  <conditionalFormatting sqref="O682">
    <cfRule type="cellIs" dxfId="10687" priority="49" operator="lessThan">
      <formula>0</formula>
    </cfRule>
  </conditionalFormatting>
  <conditionalFormatting sqref="O684:O687">
    <cfRule type="cellIs" dxfId="10686" priority="48" operator="lessThan">
      <formula>0</formula>
    </cfRule>
  </conditionalFormatting>
  <conditionalFormatting sqref="O686">
    <cfRule type="cellIs" dxfId="10685" priority="47" operator="lessThan">
      <formula>0</formula>
    </cfRule>
  </conditionalFormatting>
  <conditionalFormatting sqref="O688:O691">
    <cfRule type="cellIs" dxfId="10684" priority="46" operator="lessThan">
      <formula>0</formula>
    </cfRule>
  </conditionalFormatting>
  <conditionalFormatting sqref="O690">
    <cfRule type="cellIs" dxfId="10683" priority="45" operator="lessThan">
      <formula>0</formula>
    </cfRule>
  </conditionalFormatting>
  <conditionalFormatting sqref="O692:O693 O695">
    <cfRule type="cellIs" dxfId="10682" priority="44" operator="lessThan">
      <formula>0</formula>
    </cfRule>
  </conditionalFormatting>
  <conditionalFormatting sqref="O696:O699">
    <cfRule type="cellIs" dxfId="10681" priority="43" operator="lessThan">
      <formula>0</formula>
    </cfRule>
  </conditionalFormatting>
  <conditionalFormatting sqref="O698">
    <cfRule type="cellIs" dxfId="10680" priority="42" operator="lessThan">
      <formula>0</formula>
    </cfRule>
  </conditionalFormatting>
  <conditionalFormatting sqref="O700:O703">
    <cfRule type="cellIs" dxfId="10679" priority="41" operator="lessThan">
      <formula>0</formula>
    </cfRule>
  </conditionalFormatting>
  <conditionalFormatting sqref="O702">
    <cfRule type="cellIs" dxfId="10678" priority="40" operator="lessThan">
      <formula>0</formula>
    </cfRule>
  </conditionalFormatting>
  <conditionalFormatting sqref="O704:O707">
    <cfRule type="cellIs" dxfId="10677" priority="39" operator="lessThan">
      <formula>0</formula>
    </cfRule>
  </conditionalFormatting>
  <conditionalFormatting sqref="O706">
    <cfRule type="cellIs" dxfId="10676" priority="38" operator="lessThan">
      <formula>0</formula>
    </cfRule>
  </conditionalFormatting>
  <conditionalFormatting sqref="O712:O715">
    <cfRule type="cellIs" dxfId="10675" priority="37" operator="lessThan">
      <formula>0</formula>
    </cfRule>
  </conditionalFormatting>
  <conditionalFormatting sqref="O714">
    <cfRule type="cellIs" dxfId="10674" priority="36" operator="lessThan">
      <formula>0</formula>
    </cfRule>
  </conditionalFormatting>
  <conditionalFormatting sqref="O716:O719">
    <cfRule type="cellIs" dxfId="10673" priority="35" operator="lessThan">
      <formula>0</formula>
    </cfRule>
  </conditionalFormatting>
  <conditionalFormatting sqref="O718">
    <cfRule type="cellIs" dxfId="10672" priority="34" operator="lessThan">
      <formula>0</formula>
    </cfRule>
  </conditionalFormatting>
  <conditionalFormatting sqref="O466">
    <cfRule type="cellIs" dxfId="10671" priority="33" operator="lessThan">
      <formula>0</formula>
    </cfRule>
  </conditionalFormatting>
  <conditionalFormatting sqref="O505">
    <cfRule type="cellIs" dxfId="10670" priority="32" operator="lessThan">
      <formula>0</formula>
    </cfRule>
  </conditionalFormatting>
  <conditionalFormatting sqref="O513">
    <cfRule type="cellIs" dxfId="10669" priority="31" operator="lessThan">
      <formula>0</formula>
    </cfRule>
  </conditionalFormatting>
  <conditionalFormatting sqref="O522">
    <cfRule type="cellIs" dxfId="10668" priority="30" operator="lessThan">
      <formula>0</formula>
    </cfRule>
  </conditionalFormatting>
  <conditionalFormatting sqref="O530">
    <cfRule type="cellIs" dxfId="10667" priority="29" operator="lessThan">
      <formula>0</formula>
    </cfRule>
  </conditionalFormatting>
  <conditionalFormatting sqref="O538">
    <cfRule type="cellIs" dxfId="10666" priority="28" operator="lessThan">
      <formula>0</formula>
    </cfRule>
  </conditionalFormatting>
  <conditionalFormatting sqref="O553">
    <cfRule type="cellIs" dxfId="10665" priority="27" operator="lessThan">
      <formula>0</formula>
    </cfRule>
  </conditionalFormatting>
  <conditionalFormatting sqref="O561">
    <cfRule type="cellIs" dxfId="10664" priority="26" operator="lessThan">
      <formula>0</formula>
    </cfRule>
  </conditionalFormatting>
  <conditionalFormatting sqref="O590">
    <cfRule type="cellIs" dxfId="10663" priority="25" operator="lessThan">
      <formula>0</formula>
    </cfRule>
  </conditionalFormatting>
  <conditionalFormatting sqref="B720:N723">
    <cfRule type="cellIs" dxfId="10662" priority="21" operator="lessThan">
      <formula>0</formula>
    </cfRule>
  </conditionalFormatting>
  <conditionalFormatting sqref="I722:N722 P720:Q723">
    <cfRule type="cellIs" dxfId="10661" priority="20" operator="lessThan">
      <formula>0</formula>
    </cfRule>
  </conditionalFormatting>
  <conditionalFormatting sqref="O720:O723">
    <cfRule type="cellIs" dxfId="10660" priority="19" operator="lessThan">
      <formula>0</formula>
    </cfRule>
  </conditionalFormatting>
  <conditionalFormatting sqref="O722">
    <cfRule type="cellIs" dxfId="10659" priority="18" operator="lessThan">
      <formula>0</formula>
    </cfRule>
  </conditionalFormatting>
  <conditionalFormatting sqref="P655:P658">
    <cfRule type="cellIs" dxfId="10658" priority="17" operator="lessThan">
      <formula>0</formula>
    </cfRule>
  </conditionalFormatting>
  <conditionalFormatting sqref="P638:Q638 Q639:Q640">
    <cfRule type="cellIs" dxfId="10657" priority="16" operator="lessThan">
      <formula>0</formula>
    </cfRule>
  </conditionalFormatting>
  <conditionalFormatting sqref="B638">
    <cfRule type="cellIs" dxfId="10656" priority="15" operator="lessThan">
      <formula>0</formula>
    </cfRule>
  </conditionalFormatting>
  <conditionalFormatting sqref="P639:P640">
    <cfRule type="cellIs" dxfId="10655" priority="14" operator="lessThan">
      <formula>0</formula>
    </cfRule>
  </conditionalFormatting>
  <conditionalFormatting sqref="B639:O640">
    <cfRule type="expression" dxfId="10654" priority="11">
      <formula>B639/A639&gt;1</formula>
    </cfRule>
    <cfRule type="expression" dxfId="10653" priority="12">
      <formula>B639/A639&lt;1</formula>
    </cfRule>
  </conditionalFormatting>
  <conditionalFormatting sqref="B639:O640">
    <cfRule type="cellIs" dxfId="10652" priority="9" operator="lessThan">
      <formula>0</formula>
    </cfRule>
  </conditionalFormatting>
  <conditionalFormatting sqref="B491">
    <cfRule type="cellIs" dxfId="10651" priority="8" operator="lessThan">
      <formula>0</formula>
    </cfRule>
  </conditionalFormatting>
  <conditionalFormatting sqref="B492:N496">
    <cfRule type="cellIs" dxfId="10650" priority="7" operator="lessThan">
      <formula>0</formula>
    </cfRule>
  </conditionalFormatting>
  <conditionalFormatting sqref="B492:N496">
    <cfRule type="expression" dxfId="10649" priority="5">
      <formula>B492/A492&gt;1</formula>
    </cfRule>
    <cfRule type="expression" dxfId="10648" priority="6">
      <formula>B492/A492&lt;1</formula>
    </cfRule>
  </conditionalFormatting>
  <conditionalFormatting sqref="O492:O496">
    <cfRule type="cellIs" dxfId="10647" priority="4" operator="lessThan">
      <formula>0</formula>
    </cfRule>
  </conditionalFormatting>
  <conditionalFormatting sqref="O492:O496">
    <cfRule type="expression" dxfId="10646" priority="2">
      <formula>O492/N492&gt;1</formula>
    </cfRule>
    <cfRule type="expression" dxfId="10645" priority="3">
      <formula>O492/N492&lt;1</formula>
    </cfRule>
  </conditionalFormatting>
  <conditionalFormatting sqref="B357:O360">
    <cfRule type="cellIs" dxfId="1064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32" zoomScaleNormal="100" workbookViewId="0">
      <selection activeCell="B547" sqref="B547"/>
    </sheetView>
  </sheetViews>
  <sheetFormatPr defaultColWidth="12.59765625" defaultRowHeight="13.8" x14ac:dyDescent="0.25"/>
  <cols>
    <col min="1" max="1" width="88.09765625" style="79" bestFit="1" customWidth="1"/>
    <col min="2" max="7" width="15" style="79" bestFit="1" customWidth="1"/>
    <col min="8" max="12" width="8.296875" style="79" bestFit="1" customWidth="1"/>
    <col min="13" max="13" width="8.59765625" style="79" bestFit="1" customWidth="1"/>
    <col min="14" max="14" width="8.2968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x14ac:dyDescent="0.25">
      <c r="A1" s="1" t="s">
        <v>0</v>
      </c>
    </row>
    <row r="2" spans="1:55" s="3" customForma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785</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788</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790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1419</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1420</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25">
      <c r="A121" s="155" t="s">
        <v>1423</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877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25">
      <c r="A215" s="1" t="s">
        <v>8</v>
      </c>
    </row>
    <row r="216" spans="1:118"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25">
      <c r="P346" s="136" t="s">
        <v>1370</v>
      </c>
      <c r="Q346" s="136" t="s">
        <v>1371</v>
      </c>
    </row>
    <row r="347" spans="1:53" s="83" customFormat="1" ht="15.6" thickBot="1" x14ac:dyDescent="0.3">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25">
      <c r="A348" s="84"/>
      <c r="B348" s="187" t="s">
        <v>11</v>
      </c>
      <c r="C348" s="187"/>
      <c r="D348" s="187"/>
      <c r="E348" s="187"/>
      <c r="F348" s="187"/>
      <c r="G348" s="187"/>
      <c r="H348" s="187"/>
      <c r="I348" s="187"/>
      <c r="J348" s="187"/>
      <c r="K348" s="187"/>
      <c r="L348" s="187"/>
      <c r="M348" s="187"/>
      <c r="N348" s="187"/>
      <c r="O348" s="187"/>
      <c r="P348" s="6"/>
      <c r="Q348" s="3"/>
    </row>
    <row r="349" spans="1:53" x14ac:dyDescent="0.25">
      <c r="B349" s="208" t="s">
        <v>776</v>
      </c>
      <c r="C349" s="208"/>
      <c r="D349" s="208"/>
      <c r="E349" s="208"/>
      <c r="F349" s="208"/>
      <c r="G349" s="208"/>
      <c r="H349" s="208"/>
      <c r="I349" s="208"/>
      <c r="J349" s="208"/>
      <c r="K349" s="208"/>
      <c r="L349" s="208"/>
      <c r="M349" s="208"/>
      <c r="N349" s="208"/>
      <c r="O349" s="208"/>
      <c r="P349" s="6"/>
      <c r="Q349" s="3"/>
    </row>
    <row r="350" spans="1:53" x14ac:dyDescent="0.25">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25">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25">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25">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25">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1424</v>
      </c>
    </row>
    <row r="355" spans="2:17" x14ac:dyDescent="0.25">
      <c r="B355" s="208" t="s">
        <v>1419</v>
      </c>
      <c r="C355" s="208"/>
      <c r="D355" s="208"/>
      <c r="E355" s="208"/>
      <c r="F355" s="208"/>
      <c r="G355" s="208"/>
      <c r="H355" s="208"/>
      <c r="I355" s="208"/>
      <c r="J355" s="208"/>
      <c r="K355" s="208"/>
      <c r="L355" s="208"/>
      <c r="M355" s="208"/>
      <c r="N355" s="208"/>
      <c r="O355" s="208"/>
      <c r="P355" s="6"/>
      <c r="Q355" s="3"/>
    </row>
    <row r="356" spans="2:17" x14ac:dyDescent="0.25">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25">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25">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25">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25">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1424</v>
      </c>
    </row>
    <row r="361" spans="2:17" x14ac:dyDescent="0.25">
      <c r="B361" s="217" t="s">
        <v>780</v>
      </c>
      <c r="C361" s="218"/>
      <c r="D361" s="218"/>
      <c r="E361" s="218"/>
      <c r="F361" s="218"/>
      <c r="G361" s="218"/>
      <c r="H361" s="218"/>
      <c r="I361" s="218"/>
      <c r="J361" s="218"/>
      <c r="K361" s="218"/>
      <c r="L361" s="218"/>
      <c r="M361" s="218"/>
      <c r="N361" s="218"/>
      <c r="O361" s="219"/>
      <c r="P361" s="6"/>
      <c r="Q361" s="3"/>
    </row>
    <row r="362" spans="2:17" x14ac:dyDescent="0.25">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25">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25">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25">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25">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1424</v>
      </c>
    </row>
    <row r="367" spans="2:17" x14ac:dyDescent="0.25">
      <c r="B367" s="208" t="s">
        <v>1420</v>
      </c>
      <c r="C367" s="208"/>
      <c r="D367" s="208"/>
      <c r="E367" s="208"/>
      <c r="F367" s="208"/>
      <c r="G367" s="208"/>
      <c r="H367" s="208"/>
      <c r="I367" s="208"/>
      <c r="J367" s="208"/>
      <c r="K367" s="208"/>
      <c r="L367" s="208"/>
      <c r="M367" s="208"/>
      <c r="N367" s="208"/>
      <c r="O367" s="208"/>
      <c r="P367" s="6"/>
      <c r="Q367" s="3"/>
    </row>
    <row r="368" spans="2:17" x14ac:dyDescent="0.25">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25">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25">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25">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25">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1424</v>
      </c>
    </row>
    <row r="373" spans="2:17" x14ac:dyDescent="0.25">
      <c r="B373" s="209" t="s">
        <v>1423</v>
      </c>
      <c r="C373" s="209"/>
      <c r="D373" s="209"/>
      <c r="E373" s="209"/>
      <c r="F373" s="209"/>
      <c r="G373" s="209"/>
      <c r="H373" s="209"/>
      <c r="I373" s="209"/>
      <c r="J373" s="209"/>
      <c r="K373" s="209"/>
      <c r="L373" s="209"/>
      <c r="M373" s="209"/>
      <c r="N373" s="209"/>
      <c r="O373" s="209"/>
      <c r="P373" s="6"/>
      <c r="Q373" s="3"/>
    </row>
    <row r="374" spans="2:17" x14ac:dyDescent="0.25">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25">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25">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25">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25">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1424</v>
      </c>
    </row>
    <row r="379" spans="2:17" x14ac:dyDescent="0.25">
      <c r="B379" s="208" t="s">
        <v>781</v>
      </c>
      <c r="C379" s="208"/>
      <c r="D379" s="208"/>
      <c r="E379" s="208"/>
      <c r="F379" s="208"/>
      <c r="G379" s="208"/>
      <c r="H379" s="208"/>
      <c r="I379" s="208"/>
      <c r="J379" s="208"/>
      <c r="K379" s="208"/>
      <c r="L379" s="208"/>
      <c r="M379" s="208"/>
      <c r="N379" s="208"/>
      <c r="O379" s="208"/>
      <c r="P379" s="6"/>
      <c r="Q379" s="3"/>
    </row>
    <row r="380" spans="2:17" x14ac:dyDescent="0.25">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25">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25">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25">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25">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1424</v>
      </c>
    </row>
    <row r="385" spans="1:17" x14ac:dyDescent="0.25">
      <c r="B385" s="208" t="s">
        <v>782</v>
      </c>
      <c r="C385" s="208"/>
      <c r="D385" s="208"/>
      <c r="E385" s="208"/>
      <c r="F385" s="208"/>
      <c r="G385" s="208"/>
      <c r="H385" s="208"/>
      <c r="I385" s="208"/>
      <c r="J385" s="208"/>
      <c r="K385" s="208"/>
      <c r="L385" s="208"/>
      <c r="M385" s="208"/>
      <c r="N385" s="208"/>
      <c r="O385" s="208"/>
      <c r="P385" s="6"/>
      <c r="Q385" s="3"/>
    </row>
    <row r="386" spans="1:17" x14ac:dyDescent="0.25">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25">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25">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25">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25">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1424</v>
      </c>
    </row>
    <row r="391" spans="1:17" x14ac:dyDescent="0.25">
      <c r="B391" s="209" t="s">
        <v>783</v>
      </c>
      <c r="C391" s="209"/>
      <c r="D391" s="209"/>
      <c r="E391" s="209"/>
      <c r="F391" s="209"/>
      <c r="G391" s="209"/>
      <c r="H391" s="209"/>
      <c r="I391" s="209"/>
      <c r="J391" s="209"/>
      <c r="K391" s="209"/>
      <c r="L391" s="209"/>
      <c r="M391" s="209"/>
      <c r="N391" s="209"/>
      <c r="O391" s="209"/>
      <c r="P391" s="6"/>
      <c r="Q391" s="3"/>
    </row>
    <row r="392" spans="1:17" x14ac:dyDescent="0.25">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25">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25">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25">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25">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1424</v>
      </c>
    </row>
    <row r="397" spans="1:17" x14ac:dyDescent="0.25">
      <c r="B397" s="187" t="s">
        <v>784</v>
      </c>
      <c r="C397" s="187"/>
      <c r="D397" s="187"/>
      <c r="E397" s="187"/>
      <c r="F397" s="187"/>
      <c r="G397" s="187"/>
      <c r="H397" s="187"/>
      <c r="I397" s="187"/>
      <c r="J397" s="187"/>
      <c r="K397" s="187"/>
      <c r="L397" s="187"/>
      <c r="M397" s="187"/>
      <c r="N397" s="187"/>
      <c r="O397" s="187"/>
      <c r="P397" s="6"/>
      <c r="Q397" s="3"/>
    </row>
    <row r="398" spans="1:17" x14ac:dyDescent="0.25">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25">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25">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25">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25">
      <c r="B402" s="204" t="s">
        <v>1</v>
      </c>
      <c r="C402" s="204"/>
      <c r="D402" s="204"/>
      <c r="E402" s="204"/>
      <c r="F402" s="204"/>
      <c r="G402" s="204"/>
      <c r="H402" s="204"/>
      <c r="I402" s="204"/>
      <c r="J402" s="204"/>
      <c r="K402" s="204"/>
      <c r="L402" s="204"/>
      <c r="M402" s="204"/>
      <c r="N402" s="204"/>
      <c r="O402" s="204"/>
    </row>
    <row r="403" spans="1:17" x14ac:dyDescent="0.25">
      <c r="B403" s="205" t="s">
        <v>2</v>
      </c>
      <c r="C403" s="205"/>
      <c r="D403" s="205"/>
      <c r="E403" s="205"/>
      <c r="F403" s="205"/>
      <c r="G403" s="205"/>
      <c r="H403" s="205"/>
      <c r="I403" s="205"/>
      <c r="J403" s="205"/>
      <c r="K403" s="205"/>
      <c r="L403" s="205"/>
      <c r="M403" s="205"/>
      <c r="N403" s="205"/>
      <c r="O403" s="205"/>
      <c r="P403" s="6"/>
      <c r="Q403" s="3"/>
    </row>
    <row r="404" spans="1:17" x14ac:dyDescent="0.25">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25">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25">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25">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25">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1424</v>
      </c>
    </row>
    <row r="409" spans="1:17" x14ac:dyDescent="0.25">
      <c r="B409" s="210" t="s">
        <v>3</v>
      </c>
      <c r="C409" s="210"/>
      <c r="D409" s="210"/>
      <c r="E409" s="210"/>
      <c r="F409" s="210"/>
      <c r="G409" s="210"/>
      <c r="H409" s="210"/>
      <c r="I409" s="210"/>
      <c r="J409" s="210"/>
      <c r="K409" s="210"/>
      <c r="L409" s="210"/>
      <c r="M409" s="210"/>
      <c r="N409" s="210"/>
      <c r="O409" s="210"/>
      <c r="P409" s="6"/>
      <c r="Q409" s="3"/>
    </row>
    <row r="410" spans="1:17" x14ac:dyDescent="0.25">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25">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25">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25">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25">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1424</v>
      </c>
    </row>
    <row r="415" spans="1:17" x14ac:dyDescent="0.25">
      <c r="B415" s="212" t="s">
        <v>4</v>
      </c>
      <c r="C415" s="212"/>
      <c r="D415" s="212"/>
      <c r="E415" s="212"/>
      <c r="F415" s="212"/>
      <c r="G415" s="212"/>
      <c r="H415" s="212"/>
      <c r="I415" s="212"/>
      <c r="J415" s="212"/>
      <c r="K415" s="212"/>
      <c r="L415" s="212"/>
      <c r="M415" s="212"/>
      <c r="N415" s="212"/>
      <c r="O415" s="212"/>
      <c r="P415" s="6"/>
      <c r="Q415" s="3"/>
    </row>
    <row r="416" spans="1:17" x14ac:dyDescent="0.25">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25">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25">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25">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25">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1424</v>
      </c>
    </row>
    <row r="421" spans="2:17" x14ac:dyDescent="0.25">
      <c r="B421" s="204" t="s">
        <v>792</v>
      </c>
      <c r="C421" s="204"/>
      <c r="D421" s="204"/>
      <c r="E421" s="204"/>
      <c r="F421" s="204"/>
      <c r="G421" s="204"/>
      <c r="H421" s="204"/>
      <c r="I421" s="204"/>
      <c r="J421" s="204"/>
      <c r="K421" s="204"/>
      <c r="L421" s="204"/>
      <c r="M421" s="204"/>
      <c r="N421" s="204"/>
      <c r="O421" s="204"/>
      <c r="P421" s="6"/>
      <c r="Q421" s="3"/>
    </row>
    <row r="422" spans="2:17" x14ac:dyDescent="0.25">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25">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25">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25">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25">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1424</v>
      </c>
    </row>
    <row r="427" spans="2:17" x14ac:dyDescent="0.25">
      <c r="B427" s="203" t="s">
        <v>17</v>
      </c>
      <c r="C427" s="203"/>
      <c r="D427" s="203"/>
      <c r="E427" s="203"/>
      <c r="F427" s="203"/>
      <c r="G427" s="203"/>
      <c r="H427" s="203"/>
      <c r="I427" s="203"/>
      <c r="J427" s="203"/>
      <c r="K427" s="203"/>
      <c r="L427" s="203"/>
      <c r="M427" s="203"/>
      <c r="N427" s="203"/>
      <c r="O427" s="203"/>
      <c r="P427" s="6"/>
      <c r="Q427" s="11"/>
    </row>
    <row r="428" spans="2:17" x14ac:dyDescent="0.25">
      <c r="B428" s="216" t="s">
        <v>793</v>
      </c>
      <c r="C428" s="216"/>
      <c r="D428" s="216"/>
      <c r="E428" s="216"/>
      <c r="F428" s="216"/>
      <c r="G428" s="216"/>
      <c r="H428" s="216"/>
      <c r="I428" s="216"/>
      <c r="J428" s="216"/>
      <c r="K428" s="216"/>
      <c r="L428" s="216"/>
      <c r="M428" s="216"/>
      <c r="N428" s="216"/>
      <c r="O428" s="216"/>
    </row>
    <row r="429" spans="2:17" x14ac:dyDescent="0.25">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25">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25">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25">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25">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1424</v>
      </c>
    </row>
    <row r="434" spans="1:18" x14ac:dyDescent="0.25">
      <c r="B434" s="203" t="s">
        <v>794</v>
      </c>
      <c r="C434" s="203"/>
      <c r="D434" s="203"/>
      <c r="E434" s="203"/>
      <c r="F434" s="203"/>
      <c r="G434" s="203"/>
      <c r="H434" s="203"/>
      <c r="I434" s="203"/>
      <c r="J434" s="203"/>
      <c r="K434" s="203"/>
      <c r="L434" s="203"/>
      <c r="M434" s="203"/>
      <c r="N434" s="203"/>
      <c r="O434" s="203"/>
    </row>
    <row r="435" spans="1:18" x14ac:dyDescent="0.25">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25">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25">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25">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25">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1424</v>
      </c>
    </row>
    <row r="440" spans="1:18" x14ac:dyDescent="0.25">
      <c r="B440" s="187" t="s">
        <v>18</v>
      </c>
      <c r="C440" s="187"/>
      <c r="D440" s="187"/>
      <c r="E440" s="187"/>
      <c r="F440" s="187"/>
      <c r="G440" s="187"/>
      <c r="H440" s="187"/>
      <c r="I440" s="187"/>
      <c r="J440" s="187"/>
      <c r="K440" s="187"/>
      <c r="L440" s="187"/>
      <c r="M440" s="187"/>
      <c r="N440" s="187"/>
      <c r="O440" s="187"/>
      <c r="P440" s="6"/>
      <c r="Q440" s="15"/>
    </row>
    <row r="441" spans="1:18" x14ac:dyDescent="0.25">
      <c r="B441" s="187" t="s">
        <v>858</v>
      </c>
      <c r="C441" s="187"/>
      <c r="D441" s="187"/>
      <c r="E441" s="187"/>
      <c r="F441" s="187"/>
      <c r="G441" s="187"/>
      <c r="H441" s="187"/>
      <c r="I441" s="187"/>
      <c r="J441" s="187"/>
      <c r="K441" s="187"/>
      <c r="L441" s="187"/>
      <c r="M441" s="187"/>
      <c r="N441" s="187"/>
      <c r="O441" s="187"/>
      <c r="P441" s="6"/>
      <c r="Q441" s="9"/>
    </row>
    <row r="442" spans="1:18" x14ac:dyDescent="0.25">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25">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25">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25">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25">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25">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25">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1424</v>
      </c>
    </row>
    <row r="449" spans="1:17" x14ac:dyDescent="0.25">
      <c r="B449" s="187" t="s">
        <v>1421</v>
      </c>
      <c r="C449" s="187"/>
      <c r="D449" s="187"/>
      <c r="E449" s="187"/>
      <c r="F449" s="187"/>
      <c r="G449" s="187"/>
      <c r="H449" s="187"/>
      <c r="I449" s="187"/>
      <c r="J449" s="187"/>
      <c r="K449" s="187"/>
      <c r="L449" s="187"/>
      <c r="M449" s="187"/>
      <c r="N449" s="187"/>
      <c r="O449" s="187"/>
      <c r="P449" s="6"/>
      <c r="Q449" s="9"/>
    </row>
    <row r="450" spans="1:17" x14ac:dyDescent="0.25">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25">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25">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25">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25">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25">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25">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1424</v>
      </c>
    </row>
    <row r="457" spans="1:17" x14ac:dyDescent="0.25">
      <c r="B457" s="187" t="s">
        <v>775</v>
      </c>
      <c r="C457" s="187"/>
      <c r="D457" s="187"/>
      <c r="E457" s="187"/>
      <c r="F457" s="187"/>
      <c r="G457" s="187"/>
      <c r="H457" s="187"/>
      <c r="I457" s="187"/>
      <c r="J457" s="187"/>
      <c r="K457" s="187"/>
      <c r="L457" s="187"/>
      <c r="M457" s="187"/>
      <c r="N457" s="187"/>
      <c r="O457" s="187"/>
      <c r="P457" s="6"/>
      <c r="Q457" s="9"/>
    </row>
    <row r="458" spans="1:17" x14ac:dyDescent="0.25">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25">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25">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25">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25">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25">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25">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1424</v>
      </c>
    </row>
    <row r="465" spans="2:17" x14ac:dyDescent="0.25">
      <c r="B465" s="187" t="s">
        <v>865</v>
      </c>
      <c r="C465" s="187"/>
      <c r="D465" s="187"/>
      <c r="E465" s="187"/>
      <c r="F465" s="187"/>
      <c r="G465" s="187"/>
      <c r="H465" s="187"/>
      <c r="I465" s="187"/>
      <c r="J465" s="187"/>
      <c r="K465" s="187"/>
      <c r="L465" s="187"/>
      <c r="M465" s="187"/>
      <c r="N465" s="187"/>
      <c r="O465" s="187"/>
      <c r="P465" s="6"/>
      <c r="Q465" s="9"/>
    </row>
    <row r="466" spans="2:17" x14ac:dyDescent="0.25">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25">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25">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25">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25">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25">
      <c r="B471" s="187" t="s">
        <v>866</v>
      </c>
      <c r="C471" s="187"/>
      <c r="D471" s="187"/>
      <c r="E471" s="187"/>
      <c r="F471" s="187"/>
      <c r="G471" s="187"/>
      <c r="H471" s="187"/>
      <c r="I471" s="187"/>
      <c r="J471" s="187"/>
      <c r="K471" s="187"/>
      <c r="L471" s="187"/>
      <c r="M471" s="187"/>
      <c r="N471" s="187"/>
      <c r="O471" s="187"/>
      <c r="P471" s="6"/>
      <c r="Q471" s="9"/>
    </row>
    <row r="472" spans="2:17" x14ac:dyDescent="0.25">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25">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25">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25">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25">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25">
      <c r="B477" s="187" t="s">
        <v>859</v>
      </c>
      <c r="C477" s="187"/>
      <c r="D477" s="187"/>
      <c r="E477" s="187"/>
      <c r="F477" s="187"/>
      <c r="G477" s="187"/>
      <c r="H477" s="187"/>
      <c r="I477" s="187"/>
      <c r="J477" s="187"/>
      <c r="K477" s="187"/>
      <c r="L477" s="187"/>
      <c r="M477" s="187"/>
      <c r="N477" s="187"/>
      <c r="O477" s="187"/>
      <c r="P477" s="6"/>
      <c r="Q477" s="9"/>
    </row>
    <row r="478" spans="2:17" s="2" customFormat="1" x14ac:dyDescent="0.25">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25">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25">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25">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25">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25">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25">
      <c r="B484" s="212" t="s">
        <v>867</v>
      </c>
      <c r="C484" s="212"/>
      <c r="D484" s="212"/>
      <c r="E484" s="212"/>
      <c r="F484" s="212"/>
      <c r="G484" s="212"/>
      <c r="H484" s="212"/>
      <c r="I484" s="212"/>
      <c r="J484" s="212"/>
      <c r="K484" s="212"/>
      <c r="L484" s="212"/>
      <c r="M484" s="212"/>
      <c r="N484" s="212"/>
      <c r="O484" s="212"/>
      <c r="P484" s="6"/>
      <c r="Q484" s="9"/>
    </row>
    <row r="485" spans="1:17" x14ac:dyDescent="0.25">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25">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25">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25">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25">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25">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25">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1424</v>
      </c>
    </row>
    <row r="492" spans="1:17" x14ac:dyDescent="0.25">
      <c r="B492" s="203" t="s">
        <v>878</v>
      </c>
      <c r="C492" s="203"/>
      <c r="D492" s="203"/>
      <c r="E492" s="203"/>
      <c r="F492" s="203"/>
      <c r="G492" s="203"/>
      <c r="H492" s="203"/>
      <c r="I492" s="203"/>
      <c r="J492" s="203"/>
      <c r="K492" s="203"/>
      <c r="L492" s="203"/>
      <c r="M492" s="203"/>
      <c r="N492" s="203"/>
      <c r="O492" s="203"/>
      <c r="P492" s="6"/>
      <c r="Q492" s="9"/>
    </row>
    <row r="493" spans="1:17" x14ac:dyDescent="0.25">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25">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25">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25">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25">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25">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25">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25">
      <c r="B500" s="212" t="s">
        <v>861</v>
      </c>
      <c r="C500" s="212"/>
      <c r="D500" s="212"/>
      <c r="E500" s="212"/>
      <c r="F500" s="212"/>
      <c r="G500" s="212"/>
      <c r="H500" s="212"/>
      <c r="I500" s="212"/>
      <c r="J500" s="212"/>
      <c r="K500" s="212"/>
      <c r="L500" s="212"/>
      <c r="M500" s="212"/>
      <c r="N500" s="212"/>
      <c r="O500" s="212"/>
      <c r="P500" s="6"/>
      <c r="Q500" s="9"/>
    </row>
    <row r="501" spans="1:17" x14ac:dyDescent="0.25">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25">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25">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25">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25">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25">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1424</v>
      </c>
    </row>
    <row r="507" spans="1:17" s="87" customFormat="1" x14ac:dyDescent="0.25">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25">
      <c r="B508" s="203" t="s">
        <v>25</v>
      </c>
      <c r="C508" s="203"/>
      <c r="D508" s="203"/>
      <c r="E508" s="203"/>
      <c r="F508" s="203"/>
      <c r="G508" s="203"/>
      <c r="H508" s="203"/>
      <c r="I508" s="203"/>
      <c r="J508" s="203"/>
      <c r="K508" s="203"/>
      <c r="L508" s="203"/>
      <c r="M508" s="203"/>
      <c r="N508" s="203"/>
      <c r="O508" s="203"/>
      <c r="P508" s="6"/>
      <c r="Q508" s="9"/>
    </row>
    <row r="509" spans="1:17" x14ac:dyDescent="0.25">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25">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25">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25">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25">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25">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25">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25">
      <c r="B516" s="212" t="s">
        <v>870</v>
      </c>
      <c r="C516" s="212"/>
      <c r="D516" s="212"/>
      <c r="E516" s="212"/>
      <c r="F516" s="212"/>
      <c r="G516" s="212"/>
      <c r="H516" s="212"/>
      <c r="I516" s="212"/>
      <c r="J516" s="212"/>
      <c r="K516" s="212"/>
      <c r="L516" s="212"/>
      <c r="M516" s="212"/>
      <c r="N516" s="212"/>
      <c r="O516" s="212"/>
      <c r="P516" s="6"/>
      <c r="Q516" s="9"/>
    </row>
    <row r="517" spans="1:17" x14ac:dyDescent="0.25">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25">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25">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25">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25">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25">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1424</v>
      </c>
    </row>
    <row r="523" spans="1:17" s="87" customFormat="1" x14ac:dyDescent="0.25">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25">
      <c r="B524" s="212" t="s">
        <v>1422</v>
      </c>
      <c r="C524" s="212"/>
      <c r="D524" s="212"/>
      <c r="E524" s="212"/>
      <c r="F524" s="212"/>
      <c r="G524" s="212"/>
      <c r="H524" s="212"/>
      <c r="I524" s="212"/>
      <c r="J524" s="212"/>
      <c r="K524" s="212"/>
      <c r="L524" s="212"/>
      <c r="M524" s="212"/>
      <c r="N524" s="212"/>
      <c r="O524" s="212"/>
      <c r="P524" s="6"/>
      <c r="Q524" s="9"/>
    </row>
    <row r="525" spans="1:17" x14ac:dyDescent="0.25">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25">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25">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25">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25">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25">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1424</v>
      </c>
    </row>
    <row r="531" spans="1:17" s="87" customFormat="1" x14ac:dyDescent="0.25">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25">
      <c r="B532" s="203" t="s">
        <v>29</v>
      </c>
      <c r="C532" s="203"/>
      <c r="D532" s="203"/>
      <c r="E532" s="203"/>
      <c r="F532" s="203"/>
      <c r="G532" s="203"/>
      <c r="H532" s="203"/>
      <c r="I532" s="203"/>
      <c r="J532" s="203"/>
      <c r="K532" s="203"/>
      <c r="L532" s="203"/>
      <c r="M532" s="203"/>
      <c r="N532" s="203"/>
      <c r="O532" s="203"/>
      <c r="P532" s="6"/>
      <c r="Q532" s="3"/>
    </row>
    <row r="533" spans="1:17" x14ac:dyDescent="0.25">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25">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25">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25">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25">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25">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25">
      <c r="B539" s="206" t="s">
        <v>868</v>
      </c>
      <c r="C539" s="206"/>
      <c r="D539" s="206"/>
      <c r="E539" s="206"/>
      <c r="F539" s="206"/>
      <c r="G539" s="206"/>
      <c r="H539" s="206"/>
      <c r="I539" s="206"/>
      <c r="J539" s="206"/>
      <c r="K539" s="206"/>
      <c r="L539" s="206"/>
      <c r="M539" s="206"/>
      <c r="N539" s="206"/>
      <c r="O539" s="206"/>
      <c r="P539" s="6"/>
      <c r="Q539" s="3"/>
    </row>
    <row r="540" spans="1:17" x14ac:dyDescent="0.25">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25">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25">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25">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25">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25">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25">
      <c r="B546" s="203" t="s">
        <v>2003</v>
      </c>
      <c r="C546" s="203"/>
      <c r="D546" s="203"/>
      <c r="E546" s="203"/>
      <c r="F546" s="203"/>
      <c r="G546" s="203"/>
      <c r="H546" s="203"/>
      <c r="I546" s="203"/>
      <c r="J546" s="203"/>
      <c r="K546" s="203"/>
      <c r="L546" s="203"/>
      <c r="M546" s="203"/>
      <c r="N546" s="203"/>
      <c r="O546" s="203"/>
      <c r="P546" s="6"/>
      <c r="Q546" s="3"/>
    </row>
    <row r="547" spans="1:17" x14ac:dyDescent="0.25">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25">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25">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25">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25">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25">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25">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25">
      <c r="B554" s="187" t="s">
        <v>9</v>
      </c>
      <c r="C554" s="187"/>
      <c r="D554" s="187"/>
      <c r="E554" s="187"/>
      <c r="F554" s="187"/>
      <c r="G554" s="187"/>
      <c r="H554" s="187"/>
      <c r="I554" s="187"/>
      <c r="J554" s="187"/>
      <c r="K554" s="187"/>
      <c r="L554" s="187"/>
      <c r="M554" s="187"/>
      <c r="N554" s="187"/>
      <c r="O554" s="187"/>
    </row>
    <row r="555" spans="1:17" x14ac:dyDescent="0.25">
      <c r="B555" s="188" t="s">
        <v>869</v>
      </c>
      <c r="C555" s="188"/>
      <c r="D555" s="188"/>
      <c r="E555" s="188"/>
      <c r="F555" s="188"/>
      <c r="G555" s="188"/>
      <c r="H555" s="188"/>
      <c r="I555" s="188"/>
      <c r="J555" s="188"/>
      <c r="K555" s="188"/>
      <c r="L555" s="188"/>
      <c r="M555" s="188"/>
      <c r="N555" s="188"/>
      <c r="O555" s="188"/>
    </row>
    <row r="556" spans="1:17" x14ac:dyDescent="0.25">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25">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25">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25">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25">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1424</v>
      </c>
    </row>
    <row r="561" spans="2:17" x14ac:dyDescent="0.25">
      <c r="B561" s="187" t="s">
        <v>871</v>
      </c>
      <c r="C561" s="187"/>
      <c r="D561" s="187"/>
      <c r="E561" s="187"/>
      <c r="F561" s="187"/>
      <c r="G561" s="187"/>
      <c r="H561" s="187"/>
      <c r="I561" s="187"/>
      <c r="J561" s="187"/>
      <c r="K561" s="187"/>
      <c r="L561" s="187"/>
      <c r="M561" s="187"/>
      <c r="N561" s="187"/>
      <c r="O561" s="187"/>
    </row>
    <row r="562" spans="2:17" x14ac:dyDescent="0.25">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25">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25">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25">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25">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25">
      <c r="B567" s="203" t="s">
        <v>34</v>
      </c>
      <c r="C567" s="203"/>
      <c r="D567" s="203"/>
      <c r="E567" s="203"/>
      <c r="F567" s="203"/>
      <c r="G567" s="203"/>
      <c r="H567" s="203"/>
      <c r="I567" s="203"/>
      <c r="J567" s="203"/>
      <c r="K567" s="203"/>
      <c r="L567" s="203"/>
      <c r="M567" s="203"/>
      <c r="N567" s="203"/>
      <c r="O567" s="203"/>
    </row>
    <row r="568" spans="2:17" x14ac:dyDescent="0.25">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25">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25">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25">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25">
      <c r="B572" s="211" t="s">
        <v>10</v>
      </c>
      <c r="C572" s="211"/>
      <c r="D572" s="211"/>
      <c r="E572" s="211"/>
      <c r="F572" s="211"/>
      <c r="G572" s="211"/>
      <c r="H572" s="211"/>
      <c r="I572" s="211"/>
      <c r="J572" s="211"/>
      <c r="K572" s="211"/>
      <c r="L572" s="211"/>
      <c r="M572" s="211"/>
      <c r="N572" s="211"/>
      <c r="O572" s="211"/>
      <c r="P572" s="6"/>
      <c r="Q572" s="9"/>
    </row>
    <row r="573" spans="2:17" x14ac:dyDescent="0.25">
      <c r="B573" s="205" t="s">
        <v>872</v>
      </c>
      <c r="C573" s="205"/>
      <c r="D573" s="205"/>
      <c r="E573" s="205"/>
      <c r="F573" s="205"/>
      <c r="G573" s="205"/>
      <c r="H573" s="205"/>
      <c r="I573" s="205"/>
      <c r="J573" s="205"/>
      <c r="K573" s="205"/>
      <c r="L573" s="205"/>
      <c r="M573" s="205"/>
      <c r="N573" s="205"/>
      <c r="O573" s="205"/>
    </row>
    <row r="574" spans="2:17" x14ac:dyDescent="0.25">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25">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25">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25">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25">
      <c r="B578" s="206" t="s">
        <v>873</v>
      </c>
      <c r="C578" s="206"/>
      <c r="D578" s="206"/>
      <c r="E578" s="206"/>
      <c r="F578" s="206"/>
      <c r="G578" s="206"/>
      <c r="H578" s="206"/>
      <c r="I578" s="206"/>
      <c r="J578" s="206"/>
      <c r="K578" s="206"/>
      <c r="L578" s="206"/>
      <c r="M578" s="206"/>
      <c r="N578" s="206"/>
      <c r="O578" s="206"/>
    </row>
    <row r="579" spans="2:17" x14ac:dyDescent="0.25">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25">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25">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25">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25">
      <c r="B583" s="203" t="s">
        <v>874</v>
      </c>
      <c r="C583" s="203"/>
      <c r="D583" s="203"/>
      <c r="E583" s="203"/>
      <c r="F583" s="203"/>
      <c r="G583" s="203"/>
      <c r="H583" s="203"/>
      <c r="I583" s="203"/>
      <c r="J583" s="203"/>
      <c r="K583" s="203"/>
      <c r="L583" s="203"/>
      <c r="M583" s="203"/>
      <c r="N583" s="203"/>
      <c r="O583" s="203"/>
    </row>
    <row r="584" spans="2:17" x14ac:dyDescent="0.25">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25">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25">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25">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25">
      <c r="B588" s="214" t="s">
        <v>875</v>
      </c>
      <c r="C588" s="214"/>
      <c r="D588" s="214"/>
      <c r="E588" s="214"/>
      <c r="F588" s="214"/>
      <c r="G588" s="214"/>
      <c r="H588" s="214"/>
      <c r="I588" s="214"/>
      <c r="J588" s="214"/>
      <c r="K588" s="214"/>
      <c r="L588" s="214"/>
      <c r="M588" s="214"/>
      <c r="N588" s="214"/>
      <c r="O588" s="214"/>
    </row>
    <row r="589" spans="2:17" x14ac:dyDescent="0.25">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25">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25">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25">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25">
      <c r="B593" s="215" t="s">
        <v>35</v>
      </c>
      <c r="C593" s="215"/>
      <c r="D593" s="215"/>
      <c r="E593" s="215"/>
      <c r="F593" s="215"/>
      <c r="G593" s="215"/>
      <c r="H593" s="215"/>
      <c r="I593" s="215"/>
      <c r="J593" s="215"/>
      <c r="K593" s="215"/>
      <c r="L593" s="215"/>
      <c r="M593" s="215"/>
      <c r="N593" s="215"/>
      <c r="O593" s="215"/>
      <c r="P593" s="28"/>
      <c r="Q593" s="89"/>
    </row>
    <row r="594" spans="2:17" x14ac:dyDescent="0.25">
      <c r="B594" s="213" t="s">
        <v>36</v>
      </c>
      <c r="C594" s="213"/>
      <c r="D594" s="213"/>
      <c r="E594" s="213"/>
      <c r="F594" s="213"/>
      <c r="G594" s="213"/>
      <c r="H594" s="213"/>
      <c r="I594" s="213"/>
      <c r="J594" s="213"/>
      <c r="K594" s="213"/>
      <c r="L594" s="213"/>
      <c r="M594" s="213"/>
      <c r="N594" s="213"/>
      <c r="O594" s="213"/>
      <c r="P594" s="28"/>
      <c r="Q594" s="89"/>
    </row>
    <row r="595" spans="2:17" x14ac:dyDescent="0.25">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25">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25">
      <c r="B597" s="213" t="s">
        <v>876</v>
      </c>
      <c r="C597" s="213"/>
      <c r="D597" s="213"/>
      <c r="E597" s="213"/>
      <c r="F597" s="213"/>
      <c r="G597" s="213"/>
      <c r="H597" s="213"/>
      <c r="I597" s="213"/>
      <c r="J597" s="213"/>
      <c r="K597" s="213"/>
      <c r="L597" s="213"/>
      <c r="M597" s="213"/>
      <c r="N597" s="213"/>
      <c r="O597" s="213"/>
      <c r="P597" s="28"/>
      <c r="Q597" s="89"/>
    </row>
    <row r="598" spans="2:17" x14ac:dyDescent="0.25">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25">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25">
      <c r="B600" s="213" t="s">
        <v>42</v>
      </c>
      <c r="C600" s="213"/>
      <c r="D600" s="213"/>
      <c r="E600" s="213"/>
      <c r="F600" s="213"/>
      <c r="G600" s="213"/>
      <c r="H600" s="213"/>
      <c r="I600" s="213"/>
      <c r="J600" s="213"/>
      <c r="K600" s="213"/>
      <c r="L600" s="213"/>
      <c r="M600" s="213"/>
      <c r="N600" s="213"/>
      <c r="O600" s="213"/>
      <c r="P600" s="28"/>
      <c r="Q600" s="89"/>
    </row>
    <row r="601" spans="2:17" x14ac:dyDescent="0.25">
      <c r="B601" s="160"/>
      <c r="C601" s="160"/>
      <c r="D601" s="160"/>
      <c r="E601" s="160"/>
      <c r="F601" s="160"/>
      <c r="G601" s="160"/>
      <c r="H601" s="160"/>
      <c r="I601" s="160"/>
      <c r="J601" s="160"/>
      <c r="K601" s="160"/>
      <c r="L601" s="160"/>
      <c r="M601" s="160"/>
      <c r="N601" s="160"/>
      <c r="O601" s="160"/>
      <c r="P601" s="30"/>
      <c r="Q601" s="90" t="s">
        <v>43</v>
      </c>
    </row>
    <row r="602" spans="2:17" x14ac:dyDescent="0.25">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25">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25">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25">
      <c r="B605" s="140"/>
      <c r="C605" s="140"/>
      <c r="D605" s="140"/>
      <c r="E605" s="140"/>
      <c r="F605" s="140"/>
      <c r="G605" s="140"/>
      <c r="H605" s="140"/>
      <c r="I605" s="140"/>
      <c r="J605" s="140"/>
      <c r="K605" s="140"/>
      <c r="L605" s="140"/>
      <c r="M605" s="140"/>
      <c r="N605" s="140"/>
      <c r="O605" s="140"/>
      <c r="P605" s="6"/>
      <c r="Q605" s="90" t="s">
        <v>47</v>
      </c>
    </row>
    <row r="606" spans="2:17" x14ac:dyDescent="0.25">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25">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25">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25">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25">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25">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x14ac:dyDescent="0.25">
      <c r="A612" s="99"/>
      <c r="B612" s="144"/>
      <c r="C612" s="144"/>
      <c r="D612" s="144"/>
      <c r="E612" s="144"/>
      <c r="F612" s="144"/>
      <c r="G612" s="144"/>
      <c r="H612" s="144"/>
      <c r="I612" s="144"/>
      <c r="J612" s="144"/>
      <c r="K612" s="144"/>
      <c r="L612" s="144"/>
      <c r="M612" s="144"/>
      <c r="N612" s="145"/>
      <c r="O612" s="145"/>
      <c r="P612" s="31"/>
      <c r="Q612" s="37" t="s">
        <v>55</v>
      </c>
    </row>
    <row r="613" spans="1:17" s="71" customFormat="1" x14ac:dyDescent="0.25">
      <c r="A613" s="100"/>
      <c r="B613" s="146"/>
      <c r="C613" s="146"/>
      <c r="D613" s="146"/>
      <c r="E613" s="146"/>
      <c r="F613" s="146"/>
      <c r="G613" s="146"/>
      <c r="H613" s="146"/>
      <c r="I613" s="146"/>
      <c r="J613" s="146"/>
      <c r="K613" s="146"/>
      <c r="L613" s="146"/>
      <c r="M613" s="146"/>
      <c r="N613" s="147"/>
      <c r="O613" s="147"/>
      <c r="P613" s="38"/>
      <c r="Q613" s="39" t="s">
        <v>56</v>
      </c>
    </row>
    <row r="614" spans="1:17" s="3" customFormat="1" x14ac:dyDescent="0.25">
      <c r="A614" s="101"/>
      <c r="B614" s="149"/>
      <c r="C614" s="149"/>
      <c r="D614" s="149"/>
      <c r="E614" s="149"/>
      <c r="F614" s="149"/>
      <c r="G614" s="149"/>
      <c r="H614" s="149"/>
      <c r="I614" s="149"/>
      <c r="J614" s="149"/>
      <c r="K614" s="149"/>
      <c r="L614" s="149"/>
      <c r="M614" s="149"/>
      <c r="N614" s="150"/>
      <c r="O614" s="152" t="e">
        <f>VLOOKUP($P614,Price!$A:$E,5,FALSE)</f>
        <v>#N/A</v>
      </c>
      <c r="P614" s="153" t="s">
        <v>1428</v>
      </c>
      <c r="Q614" s="36" t="s">
        <v>57</v>
      </c>
    </row>
    <row r="615" spans="1:17" x14ac:dyDescent="0.25">
      <c r="B615" s="183" t="s">
        <v>64</v>
      </c>
      <c r="C615" s="184"/>
      <c r="D615" s="184"/>
      <c r="E615" s="184"/>
      <c r="F615" s="184"/>
      <c r="G615" s="184"/>
      <c r="H615" s="184"/>
      <c r="I615" s="184"/>
      <c r="J615" s="184"/>
      <c r="K615" s="184"/>
      <c r="L615" s="184"/>
      <c r="M615" s="184"/>
      <c r="N615" s="184"/>
      <c r="O615" s="128"/>
      <c r="P615" s="28"/>
      <c r="Q615" s="89"/>
    </row>
    <row r="616" spans="1:17" x14ac:dyDescent="0.25">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25">
      <c r="B617" s="105"/>
      <c r="D617" s="105"/>
      <c r="F617" s="105"/>
      <c r="H617" s="105"/>
      <c r="I617" s="106"/>
      <c r="J617" s="107"/>
      <c r="K617" s="106"/>
      <c r="L617" s="107"/>
      <c r="M617" s="106"/>
      <c r="N617" s="108"/>
      <c r="O617" s="137" t="e">
        <f>IF(VLOOKUP($P614,Concensus!$A$2:$AS$481,14,FALSE)="-",VLOOKUP($P614,Concensus!$A$2:$AS$481,15,FALSE),VLOOKUP($P614,Concensus!$A$2:$AS$481,14,FALSE))</f>
        <v>#N/A</v>
      </c>
      <c r="P617" s="30"/>
      <c r="Q617" s="90" t="s">
        <v>66</v>
      </c>
    </row>
    <row r="618" spans="1:17" x14ac:dyDescent="0.25">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25">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25">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25">
      <c r="B621" s="105"/>
      <c r="D621" s="105"/>
      <c r="F621" s="105"/>
      <c r="H621" s="105"/>
      <c r="I621" s="96"/>
      <c r="J621" s="95"/>
      <c r="K621" s="96"/>
      <c r="L621" s="95"/>
      <c r="M621" s="96"/>
      <c r="N621" s="97" t="e">
        <f>N617/N614-1</f>
        <v>#DIV/0!</v>
      </c>
      <c r="O621" s="97" t="e">
        <f>O617/O614-1</f>
        <v>#N/A</v>
      </c>
      <c r="P621" s="28"/>
      <c r="Q621" s="98" t="s">
        <v>71</v>
      </c>
    </row>
    <row r="622" spans="1:17" x14ac:dyDescent="0.25">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25">
      <c r="B623" s="185" t="s">
        <v>73</v>
      </c>
      <c r="C623" s="186"/>
      <c r="D623" s="186"/>
      <c r="E623" s="186"/>
      <c r="F623" s="186"/>
      <c r="G623" s="186"/>
      <c r="H623" s="186"/>
      <c r="I623" s="186"/>
      <c r="J623" s="186"/>
      <c r="K623" s="186"/>
      <c r="L623" s="186"/>
      <c r="M623" s="186"/>
      <c r="N623" s="186"/>
      <c r="O623" s="129"/>
      <c r="P623" s="28"/>
      <c r="Q623" s="89"/>
    </row>
    <row r="624" spans="1:17" s="3" customFormat="1" x14ac:dyDescent="0.25">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x14ac:dyDescent="0.25">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x14ac:dyDescent="0.25">
      <c r="B626" s="72"/>
      <c r="I626" s="61"/>
      <c r="J626" s="61"/>
      <c r="K626" s="61"/>
      <c r="L626" s="61"/>
      <c r="M626" s="61"/>
      <c r="N626" s="62" t="e">
        <f>+N625/B625-1</f>
        <v>#DIV/0!</v>
      </c>
      <c r="O626" s="62" t="e">
        <f>+O625/C625-1</f>
        <v>#N/A</v>
      </c>
      <c r="P626" s="31"/>
      <c r="Q626" s="63" t="s">
        <v>76</v>
      </c>
    </row>
    <row r="627" spans="1:17" s="70" customFormat="1" x14ac:dyDescent="0.25">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x14ac:dyDescent="0.25">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x14ac:dyDescent="0.25">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x14ac:dyDescent="0.25">
      <c r="B630" s="72"/>
      <c r="I630" s="61"/>
      <c r="J630" s="61"/>
      <c r="K630" s="61"/>
      <c r="L630" s="61"/>
      <c r="M630" s="61"/>
      <c r="N630" s="62" t="e">
        <f>+N629/C629-1</f>
        <v>#DIV/0!</v>
      </c>
      <c r="O630" s="62" t="e">
        <f>+O629/D629-1</f>
        <v>#N/A</v>
      </c>
      <c r="P630" s="31"/>
      <c r="Q630" s="63" t="s">
        <v>76</v>
      </c>
    </row>
    <row r="631" spans="1:17" s="70" customFormat="1" x14ac:dyDescent="0.25">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x14ac:dyDescent="0.25">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x14ac:dyDescent="0.25">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x14ac:dyDescent="0.25">
      <c r="B634" s="72"/>
      <c r="I634" s="61"/>
      <c r="J634" s="61"/>
      <c r="K634" s="61"/>
      <c r="L634" s="61"/>
      <c r="M634" s="61"/>
      <c r="N634" s="62" t="e">
        <f>+N633/D633-1</f>
        <v>#DIV/0!</v>
      </c>
      <c r="O634" s="62" t="e">
        <f>+O633/E633-1</f>
        <v>#N/A</v>
      </c>
      <c r="P634" s="31"/>
      <c r="Q634" s="63" t="s">
        <v>76</v>
      </c>
    </row>
    <row r="635" spans="1:17" s="70" customFormat="1" x14ac:dyDescent="0.25">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x14ac:dyDescent="0.25">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x14ac:dyDescent="0.25">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x14ac:dyDescent="0.25">
      <c r="B638" s="72"/>
      <c r="I638" s="61"/>
      <c r="J638" s="61"/>
      <c r="K638" s="61"/>
      <c r="L638" s="61"/>
      <c r="M638" s="61"/>
      <c r="N638" s="62" t="e">
        <f>+N637/E637-1</f>
        <v>#DIV/0!</v>
      </c>
      <c r="O638" s="62" t="e">
        <f>+O637/F637-1</f>
        <v>#N/A</v>
      </c>
      <c r="P638" s="31"/>
      <c r="Q638" s="63" t="s">
        <v>76</v>
      </c>
    </row>
    <row r="639" spans="1:17" s="70" customFormat="1" x14ac:dyDescent="0.25">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x14ac:dyDescent="0.25">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x14ac:dyDescent="0.25">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x14ac:dyDescent="0.25">
      <c r="B642" s="72"/>
      <c r="I642" s="61"/>
      <c r="J642" s="61"/>
      <c r="K642" s="61"/>
      <c r="L642" s="61"/>
      <c r="M642" s="61"/>
      <c r="N642" s="62" t="e">
        <f>+N641/F641-1</f>
        <v>#DIV/0!</v>
      </c>
      <c r="O642" s="62" t="e">
        <f>+O641/G641-1</f>
        <v>#N/A</v>
      </c>
      <c r="P642" s="31"/>
      <c r="Q642" s="63" t="s">
        <v>76</v>
      </c>
    </row>
    <row r="643" spans="1:17" s="70" customFormat="1" x14ac:dyDescent="0.25">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x14ac:dyDescent="0.25">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x14ac:dyDescent="0.25">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x14ac:dyDescent="0.25">
      <c r="B646" s="72"/>
      <c r="I646" s="61"/>
      <c r="J646" s="61"/>
      <c r="K646" s="61"/>
      <c r="L646" s="61"/>
      <c r="M646" s="61"/>
      <c r="N646" s="62" t="e">
        <f>+N645/G645-1</f>
        <v>#DIV/0!</v>
      </c>
      <c r="O646" s="62" t="e">
        <f>+O645/H645-1</f>
        <v>#N/A</v>
      </c>
      <c r="P646" s="31"/>
      <c r="Q646" s="63" t="s">
        <v>76</v>
      </c>
    </row>
    <row r="647" spans="1:17" s="70" customFormat="1" x14ac:dyDescent="0.25">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x14ac:dyDescent="0.25">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x14ac:dyDescent="0.25">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x14ac:dyDescent="0.25">
      <c r="B650" s="72"/>
      <c r="I650" s="61"/>
      <c r="J650" s="61"/>
      <c r="K650" s="61"/>
      <c r="L650" s="61"/>
      <c r="M650" s="61"/>
      <c r="N650" s="62" t="e">
        <f>+N649/H649-1</f>
        <v>#DIV/0!</v>
      </c>
      <c r="O650" s="62" t="e">
        <f>+O649/I649-1</f>
        <v>#N/A</v>
      </c>
      <c r="P650" s="31"/>
      <c r="Q650" s="63" t="s">
        <v>76</v>
      </c>
    </row>
    <row r="651" spans="1:17" s="70" customFormat="1" x14ac:dyDescent="0.25">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x14ac:dyDescent="0.25">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x14ac:dyDescent="0.25">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x14ac:dyDescent="0.25">
      <c r="B654" s="72"/>
      <c r="I654" s="61"/>
      <c r="J654" s="61"/>
      <c r="K654" s="61"/>
      <c r="L654" s="61"/>
      <c r="M654" s="61"/>
      <c r="N654" s="62" t="e">
        <f>+N653/I653-1</f>
        <v>#DIV/0!</v>
      </c>
      <c r="O654" s="62" t="e">
        <f>+O653/J653-1</f>
        <v>#N/A</v>
      </c>
      <c r="P654" s="31"/>
      <c r="Q654" s="63" t="s">
        <v>76</v>
      </c>
    </row>
    <row r="655" spans="1:17" s="70" customFormat="1" x14ac:dyDescent="0.25">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x14ac:dyDescent="0.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x14ac:dyDescent="0.25">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x14ac:dyDescent="0.25">
      <c r="B658" s="72"/>
      <c r="I658" s="61"/>
      <c r="J658" s="61"/>
      <c r="K658" s="61"/>
      <c r="L658" s="61"/>
      <c r="M658" s="61"/>
      <c r="N658" s="62" t="e">
        <f>+N657/J657-1</f>
        <v>#DIV/0!</v>
      </c>
      <c r="O658" s="62" t="e">
        <f>+O657/K657-1</f>
        <v>#N/A</v>
      </c>
      <c r="P658" s="31"/>
      <c r="Q658" s="63" t="s">
        <v>76</v>
      </c>
    </row>
    <row r="659" spans="1:17" s="70" customFormat="1" x14ac:dyDescent="0.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x14ac:dyDescent="0.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x14ac:dyDescent="0.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x14ac:dyDescent="0.25">
      <c r="B662" s="72"/>
      <c r="I662" s="61"/>
      <c r="J662" s="61"/>
      <c r="K662" s="61"/>
      <c r="L662" s="61"/>
      <c r="M662" s="61"/>
      <c r="N662" s="62" t="e">
        <f>+N661/K661-1</f>
        <v>#DIV/0!</v>
      </c>
      <c r="O662" s="62" t="e">
        <f>+O661/L661-1</f>
        <v>#N/A</v>
      </c>
      <c r="P662" s="31"/>
      <c r="Q662" s="63" t="s">
        <v>76</v>
      </c>
    </row>
    <row r="663" spans="1:17" s="70" customFormat="1" x14ac:dyDescent="0.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x14ac:dyDescent="0.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x14ac:dyDescent="0.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x14ac:dyDescent="0.25">
      <c r="B666" s="72"/>
      <c r="I666" s="61"/>
      <c r="J666" s="61"/>
      <c r="K666" s="61"/>
      <c r="L666" s="61"/>
      <c r="M666" s="61"/>
      <c r="N666" s="62" t="e">
        <f>+N665/L665-1</f>
        <v>#DIV/0!</v>
      </c>
      <c r="O666" s="62" t="e">
        <f>+O665/M665-1</f>
        <v>#N/A</v>
      </c>
      <c r="P666" s="31"/>
      <c r="Q666" s="63" t="s">
        <v>76</v>
      </c>
    </row>
    <row r="667" spans="1:17" s="70" customFormat="1" x14ac:dyDescent="0.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x14ac:dyDescent="0.25">
      <c r="B668" s="73"/>
      <c r="C668" s="74"/>
      <c r="D668" s="74"/>
      <c r="E668" s="74"/>
      <c r="F668" s="74"/>
      <c r="G668" s="74"/>
      <c r="H668" s="74"/>
      <c r="I668" s="74"/>
      <c r="J668" s="74"/>
      <c r="K668" s="74"/>
      <c r="L668" s="74"/>
      <c r="M668" s="74"/>
      <c r="N668" s="75">
        <f>+M$605+M668</f>
        <v>0</v>
      </c>
      <c r="O668" s="75">
        <f>+N$605+N668</f>
        <v>0</v>
      </c>
      <c r="P668" s="31"/>
      <c r="Q668" s="36" t="s">
        <v>74</v>
      </c>
    </row>
    <row r="669" spans="1:17" s="3" customFormat="1" x14ac:dyDescent="0.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x14ac:dyDescent="0.25">
      <c r="B670" s="72"/>
      <c r="I670" s="61"/>
      <c r="J670" s="61"/>
      <c r="K670" s="61"/>
      <c r="L670" s="61"/>
      <c r="M670" s="61"/>
      <c r="N670" s="62" t="e">
        <f>+N669/M669-1</f>
        <v>#DIV/0!</v>
      </c>
      <c r="O670" s="62" t="e">
        <f>+O669/N669-1</f>
        <v>#N/A</v>
      </c>
      <c r="P670" s="31"/>
      <c r="Q670" s="63" t="s">
        <v>76</v>
      </c>
    </row>
    <row r="671" spans="1:17" s="70" customFormat="1" x14ac:dyDescent="0.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643" priority="1310" operator="lessThan">
      <formula>0</formula>
    </cfRule>
  </conditionalFormatting>
  <conditionalFormatting sqref="P546">
    <cfRule type="cellIs" dxfId="10642" priority="1308" operator="lessThan">
      <formula>0</formula>
    </cfRule>
  </conditionalFormatting>
  <conditionalFormatting sqref="B347:N347">
    <cfRule type="cellIs" dxfId="10641" priority="1307" operator="lessThan">
      <formula>0</formula>
    </cfRule>
  </conditionalFormatting>
  <conditionalFormatting sqref="B347:N347">
    <cfRule type="cellIs" dxfId="10640" priority="1306" operator="lessThan">
      <formula>0</formula>
    </cfRule>
  </conditionalFormatting>
  <conditionalFormatting sqref="Q551">
    <cfRule type="cellIs" dxfId="10639" priority="1298" operator="lessThan">
      <formula>0</formula>
    </cfRule>
  </conditionalFormatting>
  <conditionalFormatting sqref="Q485:Q488">
    <cfRule type="cellIs" dxfId="10638" priority="1305" operator="lessThan">
      <formula>0</formula>
    </cfRule>
  </conditionalFormatting>
  <conditionalFormatting sqref="Q489:Q490">
    <cfRule type="cellIs" dxfId="10637" priority="1304" operator="lessThan">
      <formula>0</formula>
    </cfRule>
  </conditionalFormatting>
  <conditionalFormatting sqref="Q489:Q490">
    <cfRule type="cellIs" dxfId="10636" priority="1303" operator="lessThan">
      <formula>0</formula>
    </cfRule>
  </conditionalFormatting>
  <conditionalFormatting sqref="P547:P550">
    <cfRule type="cellIs" dxfId="10635" priority="1295" operator="lessThan">
      <formula>0</formula>
    </cfRule>
  </conditionalFormatting>
  <conditionalFormatting sqref="Q371">
    <cfRule type="cellIs" dxfId="10634" priority="1263" operator="lessThan">
      <formula>0</formula>
    </cfRule>
  </conditionalFormatting>
  <conditionalFormatting sqref="Q551">
    <cfRule type="cellIs" dxfId="10633" priority="1297" operator="lessThan">
      <formula>0</formula>
    </cfRule>
  </conditionalFormatting>
  <conditionalFormatting sqref="J352:N353 K350:N351">
    <cfRule type="cellIs" dxfId="10632" priority="1290" operator="lessThan">
      <formula>0</formula>
    </cfRule>
  </conditionalFormatting>
  <conditionalFormatting sqref="Q353">
    <cfRule type="cellIs" dxfId="10631" priority="1283" operator="lessThan">
      <formula>0</formula>
    </cfRule>
  </conditionalFormatting>
  <conditionalFormatting sqref="Q450:Q454">
    <cfRule type="cellIs" dxfId="10630" priority="1294" operator="lessThan">
      <formula>0</formula>
    </cfRule>
  </conditionalFormatting>
  <conditionalFormatting sqref="J350">
    <cfRule type="cellIs" dxfId="10629" priority="1289" operator="lessThan">
      <formula>0</formula>
    </cfRule>
  </conditionalFormatting>
  <conditionalFormatting sqref="P348:Q349 Q350:Q352">
    <cfRule type="cellIs" dxfId="10628" priority="1293" operator="lessThan">
      <formula>0</formula>
    </cfRule>
  </conditionalFormatting>
  <conditionalFormatting sqref="B348">
    <cfRule type="cellIs" dxfId="10627" priority="1288" operator="lessThan">
      <formula>0</formula>
    </cfRule>
  </conditionalFormatting>
  <conditionalFormatting sqref="P397:Q397 Q398:Q400">
    <cfRule type="cellIs" dxfId="10626" priority="1233" operator="lessThan">
      <formula>0</formula>
    </cfRule>
  </conditionalFormatting>
  <conditionalFormatting sqref="P348:P349">
    <cfRule type="cellIs" dxfId="10625" priority="1292" operator="lessThan">
      <formula>0</formula>
    </cfRule>
  </conditionalFormatting>
  <conditionalFormatting sqref="P350:P353">
    <cfRule type="cellIs" dxfId="10624" priority="1291" operator="lessThan">
      <formula>0</formula>
    </cfRule>
  </conditionalFormatting>
  <conditionalFormatting sqref="Q401">
    <cfRule type="cellIs" dxfId="10623" priority="1230" operator="lessThan">
      <formula>0</formula>
    </cfRule>
  </conditionalFormatting>
  <conditionalFormatting sqref="Q354">
    <cfRule type="cellIs" dxfId="10622" priority="1286" operator="lessThan">
      <formula>0</formula>
    </cfRule>
  </conditionalFormatting>
  <conditionalFormatting sqref="Q408">
    <cfRule type="cellIs" dxfId="10621" priority="1217" operator="lessThan">
      <formula>0</formula>
    </cfRule>
  </conditionalFormatting>
  <conditionalFormatting sqref="P398:P400">
    <cfRule type="cellIs" dxfId="10620" priority="1231" operator="lessThan">
      <formula>0</formula>
    </cfRule>
  </conditionalFormatting>
  <conditionalFormatting sqref="P386:P388">
    <cfRule type="cellIs" dxfId="10619" priority="1249" operator="lessThan">
      <formula>0</formula>
    </cfRule>
  </conditionalFormatting>
  <conditionalFormatting sqref="H390">
    <cfRule type="cellIs" dxfId="10618" priority="1205" operator="lessThan">
      <formula>0</formula>
    </cfRule>
  </conditionalFormatting>
  <conditionalFormatting sqref="Q401">
    <cfRule type="cellIs" dxfId="10617" priority="1229" operator="lessThan">
      <formula>0</formula>
    </cfRule>
  </conditionalFormatting>
  <conditionalFormatting sqref="B349">
    <cfRule type="cellIs" dxfId="10616" priority="1287" operator="lessThan">
      <formula>0</formula>
    </cfRule>
  </conditionalFormatting>
  <conditionalFormatting sqref="J351">
    <cfRule type="cellIs" dxfId="10615" priority="1284" operator="lessThan">
      <formula>0</formula>
    </cfRule>
  </conditionalFormatting>
  <conditionalFormatting sqref="P354">
    <cfRule type="cellIs" dxfId="10614" priority="1285" operator="lessThan">
      <formula>0</formula>
    </cfRule>
  </conditionalFormatting>
  <conditionalFormatting sqref="P421">
    <cfRule type="cellIs" dxfId="10613" priority="1199" operator="lessThan">
      <formula>0</formula>
    </cfRule>
  </conditionalFormatting>
  <conditionalFormatting sqref="Q353">
    <cfRule type="cellIs" dxfId="10612" priority="1282" operator="lessThan">
      <formula>0</formula>
    </cfRule>
  </conditionalFormatting>
  <conditionalFormatting sqref="P355:Q355 Q356:Q358">
    <cfRule type="cellIs" dxfId="10611" priority="1281" operator="lessThan">
      <formula>0</formula>
    </cfRule>
  </conditionalFormatting>
  <conditionalFormatting sqref="P355">
    <cfRule type="cellIs" dxfId="10610" priority="1280" operator="lessThan">
      <formula>0</formula>
    </cfRule>
  </conditionalFormatting>
  <conditionalFormatting sqref="P356:P359">
    <cfRule type="cellIs" dxfId="10609" priority="1279" operator="lessThan">
      <formula>0</formula>
    </cfRule>
  </conditionalFormatting>
  <conditionalFormatting sqref="P385">
    <cfRule type="cellIs" dxfId="10608" priority="1250" operator="lessThan">
      <formula>0</formula>
    </cfRule>
  </conditionalFormatting>
  <conditionalFormatting sqref="C386:J386">
    <cfRule type="cellIs" dxfId="10607" priority="1247" operator="lessThan">
      <formula>0</formula>
    </cfRule>
  </conditionalFormatting>
  <conditionalFormatting sqref="I387 K386:N387 C388:N388 C389:M389">
    <cfRule type="cellIs" dxfId="10606" priority="1248" operator="lessThan">
      <formula>0</formula>
    </cfRule>
  </conditionalFormatting>
  <conditionalFormatting sqref="Q360">
    <cfRule type="cellIs" dxfId="10605" priority="1274" operator="lessThan">
      <formula>0</formula>
    </cfRule>
  </conditionalFormatting>
  <conditionalFormatting sqref="B385">
    <cfRule type="cellIs" dxfId="10604" priority="1245" operator="lessThan">
      <formula>0</formula>
    </cfRule>
  </conditionalFormatting>
  <conditionalFormatting sqref="Q359">
    <cfRule type="cellIs" dxfId="10603" priority="1272" operator="lessThan">
      <formula>0</formula>
    </cfRule>
  </conditionalFormatting>
  <conditionalFormatting sqref="Q359">
    <cfRule type="cellIs" dxfId="10602" priority="1271" operator="lessThan">
      <formula>0</formula>
    </cfRule>
  </conditionalFormatting>
  <conditionalFormatting sqref="P367:Q367 Q368:Q370">
    <cfRule type="cellIs" dxfId="10601" priority="1270" operator="lessThan">
      <formula>0</formula>
    </cfRule>
  </conditionalFormatting>
  <conditionalFormatting sqref="P367">
    <cfRule type="cellIs" dxfId="10600" priority="1269" operator="lessThan">
      <formula>0</formula>
    </cfRule>
  </conditionalFormatting>
  <conditionalFormatting sqref="J368">
    <cfRule type="cellIs" dxfId="10599" priority="1267" operator="lessThan">
      <formula>0</formula>
    </cfRule>
  </conditionalFormatting>
  <conditionalFormatting sqref="K368:N369 J370:M371">
    <cfRule type="cellIs" dxfId="10598" priority="1268" operator="lessThan">
      <formula>0</formula>
    </cfRule>
  </conditionalFormatting>
  <conditionalFormatting sqref="P379">
    <cfRule type="cellIs" dxfId="10597" priority="1260" operator="lessThan">
      <formula>0</formula>
    </cfRule>
  </conditionalFormatting>
  <conditionalFormatting sqref="Q372">
    <cfRule type="cellIs" dxfId="10596" priority="1265" operator="lessThan">
      <formula>0</formula>
    </cfRule>
  </conditionalFormatting>
  <conditionalFormatting sqref="B367">
    <cfRule type="cellIs" dxfId="10595" priority="1266" operator="lessThan">
      <formula>0</formula>
    </cfRule>
  </conditionalFormatting>
  <conditionalFormatting sqref="P404:P406">
    <cfRule type="cellIs" dxfId="10594" priority="1218" operator="lessThan">
      <formula>0</formula>
    </cfRule>
  </conditionalFormatting>
  <conditionalFormatting sqref="J369">
    <cfRule type="cellIs" dxfId="10593" priority="1264" operator="lessThan">
      <formula>0</formula>
    </cfRule>
  </conditionalFormatting>
  <conditionalFormatting sqref="Q371">
    <cfRule type="cellIs" dxfId="10592" priority="1262" operator="lessThan">
      <formula>0</formula>
    </cfRule>
  </conditionalFormatting>
  <conditionalFormatting sqref="P379:Q379 Q380:Q382">
    <cfRule type="cellIs" dxfId="10591" priority="1261" operator="lessThan">
      <formula>0</formula>
    </cfRule>
  </conditionalFormatting>
  <conditionalFormatting sqref="Q383">
    <cfRule type="cellIs" dxfId="10590" priority="1252" operator="lessThan">
      <formula>0</formula>
    </cfRule>
  </conditionalFormatting>
  <conditionalFormatting sqref="I381 K380:N381 C382:M383">
    <cfRule type="cellIs" dxfId="10589" priority="1259" operator="lessThan">
      <formula>0</formula>
    </cfRule>
  </conditionalFormatting>
  <conditionalFormatting sqref="I380">
    <cfRule type="cellIs" dxfId="10588" priority="1257" operator="lessThan">
      <formula>0</formula>
    </cfRule>
  </conditionalFormatting>
  <conditionalFormatting sqref="C380:J380">
    <cfRule type="cellIs" dxfId="10587" priority="1258" operator="lessThan">
      <formula>0</formula>
    </cfRule>
  </conditionalFormatting>
  <conditionalFormatting sqref="B379">
    <cfRule type="cellIs" dxfId="10586" priority="1256" operator="lessThan">
      <formula>0</formula>
    </cfRule>
  </conditionalFormatting>
  <conditionalFormatting sqref="Q384">
    <cfRule type="cellIs" dxfId="10585" priority="1255" operator="lessThan">
      <formula>0</formula>
    </cfRule>
  </conditionalFormatting>
  <conditionalFormatting sqref="Q429:Q431">
    <cfRule type="cellIs" dxfId="10584" priority="1190" operator="lessThan">
      <formula>0</formula>
    </cfRule>
  </conditionalFormatting>
  <conditionalFormatting sqref="C381:J381">
    <cfRule type="cellIs" dxfId="10583" priority="1254" operator="lessThan">
      <formula>0</formula>
    </cfRule>
  </conditionalFormatting>
  <conditionalFormatting sqref="Q383">
    <cfRule type="cellIs" dxfId="10582" priority="1253" operator="lessThan">
      <formula>0</formula>
    </cfRule>
  </conditionalFormatting>
  <conditionalFormatting sqref="Q389">
    <cfRule type="cellIs" dxfId="10581" priority="1241" operator="lessThan">
      <formula>0</formula>
    </cfRule>
  </conditionalFormatting>
  <conditionalFormatting sqref="P391:Q391 Q392:Q394">
    <cfRule type="cellIs" dxfId="10580" priority="1240" operator="lessThan">
      <formula>0</formula>
    </cfRule>
  </conditionalFormatting>
  <conditionalFormatting sqref="P391">
    <cfRule type="cellIs" dxfId="10579" priority="1239" operator="lessThan">
      <formula>0</formula>
    </cfRule>
  </conditionalFormatting>
  <conditionalFormatting sqref="P392:P394">
    <cfRule type="cellIs" dxfId="10578" priority="1238" operator="lessThan">
      <formula>0</formula>
    </cfRule>
  </conditionalFormatting>
  <conditionalFormatting sqref="Q396">
    <cfRule type="cellIs" dxfId="10577" priority="1236" operator="lessThan">
      <formula>0</formula>
    </cfRule>
  </conditionalFormatting>
  <conditionalFormatting sqref="B391">
    <cfRule type="cellIs" dxfId="10576" priority="1237" operator="lessThan">
      <formula>0</formula>
    </cfRule>
  </conditionalFormatting>
  <conditionalFormatting sqref="Q395">
    <cfRule type="cellIs" dxfId="10575" priority="1235" operator="lessThan">
      <formula>0</formula>
    </cfRule>
  </conditionalFormatting>
  <conditionalFormatting sqref="P385:Q385 Q386:Q388">
    <cfRule type="cellIs" dxfId="10574" priority="1251" operator="lessThan">
      <formula>0</formula>
    </cfRule>
  </conditionalFormatting>
  <conditionalFormatting sqref="Q395">
    <cfRule type="cellIs" dxfId="10573" priority="1234" operator="lessThan">
      <formula>0</formula>
    </cfRule>
  </conditionalFormatting>
  <conditionalFormatting sqref="J372:M372">
    <cfRule type="cellIs" dxfId="10572" priority="1225" operator="lessThan">
      <formula>0</formula>
    </cfRule>
  </conditionalFormatting>
  <conditionalFormatting sqref="C360:M360">
    <cfRule type="cellIs" dxfId="10571" priority="1224" operator="lessThan">
      <formula>0</formula>
    </cfRule>
  </conditionalFormatting>
  <conditionalFormatting sqref="J354:N354">
    <cfRule type="cellIs" dxfId="10570" priority="1223" operator="lessThan">
      <formula>0</formula>
    </cfRule>
  </conditionalFormatting>
  <conditionalFormatting sqref="I386">
    <cfRule type="cellIs" dxfId="10569" priority="1246" operator="lessThan">
      <formula>0</formula>
    </cfRule>
  </conditionalFormatting>
  <conditionalFormatting sqref="Q390">
    <cfRule type="cellIs" dxfId="10568" priority="1244" operator="lessThan">
      <formula>0</formula>
    </cfRule>
  </conditionalFormatting>
  <conditionalFormatting sqref="C387:J387">
    <cfRule type="cellIs" dxfId="10567" priority="1243" operator="lessThan">
      <formula>0</formula>
    </cfRule>
  </conditionalFormatting>
  <conditionalFormatting sqref="Q389">
    <cfRule type="cellIs" dxfId="10566" priority="1242" operator="lessThan">
      <formula>0</formula>
    </cfRule>
  </conditionalFormatting>
  <conditionalFormatting sqref="P397">
    <cfRule type="cellIs" dxfId="10565" priority="1232" operator="lessThan">
      <formula>0</formula>
    </cfRule>
  </conditionalFormatting>
  <conditionalFormatting sqref="C396:M396">
    <cfRule type="cellIs" dxfId="10564" priority="1228" operator="lessThan">
      <formula>0</formula>
    </cfRule>
  </conditionalFormatting>
  <conditionalFormatting sqref="C390:M390">
    <cfRule type="cellIs" dxfId="10563" priority="1227" operator="lessThan">
      <formula>0</formula>
    </cfRule>
  </conditionalFormatting>
  <conditionalFormatting sqref="C384:M384">
    <cfRule type="cellIs" dxfId="10562" priority="1226" operator="lessThan">
      <formula>0</formula>
    </cfRule>
  </conditionalFormatting>
  <conditionalFormatting sqref="Q425">
    <cfRule type="cellIs" dxfId="10561" priority="1195" operator="lessThan">
      <formula>0</formula>
    </cfRule>
  </conditionalFormatting>
  <conditionalFormatting sqref="H383">
    <cfRule type="cellIs" dxfId="10560" priority="1202" operator="lessThan">
      <formula>0</formula>
    </cfRule>
  </conditionalFormatting>
  <conditionalFormatting sqref="J557">
    <cfRule type="cellIs" dxfId="10559" priority="1176" operator="lessThan">
      <formula>0</formula>
    </cfRule>
  </conditionalFormatting>
  <conditionalFormatting sqref="H360">
    <cfRule type="cellIs" dxfId="10558" priority="1203" operator="lessThan">
      <formula>0</formula>
    </cfRule>
  </conditionalFormatting>
  <conditionalFormatting sqref="P422:P424">
    <cfRule type="cellIs" dxfId="10557" priority="1198" operator="lessThan">
      <formula>0</formula>
    </cfRule>
  </conditionalFormatting>
  <conditionalFormatting sqref="B427">
    <cfRule type="cellIs" dxfId="10556" priority="1192" operator="lessThan">
      <formula>0</formula>
    </cfRule>
  </conditionalFormatting>
  <conditionalFormatting sqref="B403">
    <cfRule type="cellIs" dxfId="10555" priority="1214" operator="lessThan">
      <formula>0</formula>
    </cfRule>
  </conditionalFormatting>
  <conditionalFormatting sqref="P421:Q421 Q422:Q424">
    <cfRule type="cellIs" dxfId="10554" priority="1200" operator="lessThan">
      <formula>0</formula>
    </cfRule>
  </conditionalFormatting>
  <conditionalFormatting sqref="Q438">
    <cfRule type="cellIs" dxfId="10553" priority="1183" operator="lessThan">
      <formula>0</formula>
    </cfRule>
  </conditionalFormatting>
  <conditionalFormatting sqref="B397">
    <cfRule type="cellIs" dxfId="10552" priority="1222" operator="lessThan">
      <formula>0</formula>
    </cfRule>
  </conditionalFormatting>
  <conditionalFormatting sqref="B402">
    <cfRule type="cellIs" dxfId="10551" priority="1221" operator="lessThan">
      <formula>0</formula>
    </cfRule>
  </conditionalFormatting>
  <conditionalFormatting sqref="Q407">
    <cfRule type="cellIs" dxfId="10550" priority="1215" operator="lessThan">
      <formula>0</formula>
    </cfRule>
  </conditionalFormatting>
  <conditionalFormatting sqref="P403:Q403 Q404:Q406">
    <cfRule type="cellIs" dxfId="10549" priority="1220" operator="lessThan">
      <formula>0</formula>
    </cfRule>
  </conditionalFormatting>
  <conditionalFormatting sqref="P403">
    <cfRule type="cellIs" dxfId="10548" priority="1219" operator="lessThan">
      <formula>0</formula>
    </cfRule>
  </conditionalFormatting>
  <conditionalFormatting sqref="Q407">
    <cfRule type="cellIs" dxfId="10547" priority="1216" operator="lessThan">
      <formula>0</formula>
    </cfRule>
  </conditionalFormatting>
  <conditionalFormatting sqref="B434">
    <cfRule type="cellIs" dxfId="10546" priority="1181" operator="lessThan">
      <formula>0</formula>
    </cfRule>
  </conditionalFormatting>
  <conditionalFormatting sqref="H384">
    <cfRule type="cellIs" dxfId="10545" priority="1201" operator="lessThan">
      <formula>0</formula>
    </cfRule>
  </conditionalFormatting>
  <conditionalFormatting sqref="Q433">
    <cfRule type="cellIs" dxfId="10544" priority="1182" operator="lessThan">
      <formula>0</formula>
    </cfRule>
  </conditionalFormatting>
  <conditionalFormatting sqref="Q556:Q558">
    <cfRule type="cellIs" dxfId="10543" priority="1180" operator="lessThan">
      <formula>0</formula>
    </cfRule>
  </conditionalFormatting>
  <conditionalFormatting sqref="J558:N558 K556:N557 J559:M559">
    <cfRule type="cellIs" dxfId="10542" priority="1178" operator="lessThan">
      <formula>0</formula>
    </cfRule>
  </conditionalFormatting>
  <conditionalFormatting sqref="Q432">
    <cfRule type="cellIs" dxfId="10541" priority="1187" operator="lessThan">
      <formula>0</formula>
    </cfRule>
  </conditionalFormatting>
  <conditionalFormatting sqref="Q435:Q437">
    <cfRule type="cellIs" dxfId="10540" priority="1186" operator="lessThan">
      <formula>0</formula>
    </cfRule>
  </conditionalFormatting>
  <conditionalFormatting sqref="P429:P431">
    <cfRule type="cellIs" dxfId="10539" priority="1189" operator="lessThan">
      <formula>0</formula>
    </cfRule>
  </conditionalFormatting>
  <conditionalFormatting sqref="Q432">
    <cfRule type="cellIs" dxfId="10538" priority="1188" operator="lessThan">
      <formula>0</formula>
    </cfRule>
  </conditionalFormatting>
  <conditionalFormatting sqref="P556:P558">
    <cfRule type="cellIs" dxfId="10537" priority="1179" operator="lessThan">
      <formula>0</formula>
    </cfRule>
  </conditionalFormatting>
  <conditionalFormatting sqref="H396">
    <cfRule type="cellIs" dxfId="10536" priority="1207" operator="lessThan">
      <formula>0</formula>
    </cfRule>
  </conditionalFormatting>
  <conditionalFormatting sqref="Q438">
    <cfRule type="cellIs" dxfId="10535" priority="1184" operator="lessThan">
      <formula>0</formula>
    </cfRule>
  </conditionalFormatting>
  <conditionalFormatting sqref="Q425">
    <cfRule type="cellIs" dxfId="10534" priority="1196" operator="lessThan">
      <formula>0</formula>
    </cfRule>
  </conditionalFormatting>
  <conditionalFormatting sqref="H389">
    <cfRule type="cellIs" dxfId="10533" priority="1206" operator="lessThan">
      <formula>0</formula>
    </cfRule>
  </conditionalFormatting>
  <conditionalFormatting sqref="B428">
    <cfRule type="cellIs" dxfId="10532" priority="1191" operator="lessThan">
      <formula>0</formula>
    </cfRule>
  </conditionalFormatting>
  <conditionalFormatting sqref="Q559">
    <cfRule type="cellIs" dxfId="10531" priority="1175" operator="lessThan">
      <formula>0</formula>
    </cfRule>
  </conditionalFormatting>
  <conditionalFormatting sqref="Q559">
    <cfRule type="cellIs" dxfId="10530" priority="1174" operator="lessThan">
      <formula>0</formula>
    </cfRule>
  </conditionalFormatting>
  <conditionalFormatting sqref="P435:P437">
    <cfRule type="cellIs" dxfId="10529" priority="1185" operator="lessThan">
      <formula>0</formula>
    </cfRule>
  </conditionalFormatting>
  <conditionalFormatting sqref="P427">
    <cfRule type="cellIs" dxfId="10528" priority="1197" operator="lessThan">
      <formula>0</formula>
    </cfRule>
  </conditionalFormatting>
  <conditionalFormatting sqref="Q426:Q427">
    <cfRule type="cellIs" dxfId="10527" priority="1193" operator="lessThan">
      <formula>0</formula>
    </cfRule>
  </conditionalFormatting>
  <conditionalFormatting sqref="J562:N562 J564:N565 J563:M563">
    <cfRule type="cellIs" dxfId="10526" priority="1168" operator="lessThan">
      <formula>0</formula>
    </cfRule>
  </conditionalFormatting>
  <conditionalFormatting sqref="B421">
    <cfRule type="cellIs" dxfId="10525" priority="1194" operator="lessThan">
      <formula>0</formula>
    </cfRule>
  </conditionalFormatting>
  <conditionalFormatting sqref="Q560">
    <cfRule type="cellIs" dxfId="10524" priority="1173" operator="lessThan">
      <formula>0</formula>
    </cfRule>
  </conditionalFormatting>
  <conditionalFormatting sqref="J563">
    <cfRule type="cellIs" dxfId="10523" priority="1167" operator="lessThan">
      <formula>0</formula>
    </cfRule>
  </conditionalFormatting>
  <conditionalFormatting sqref="Q565">
    <cfRule type="cellIs" dxfId="10522" priority="1166" operator="lessThan">
      <formula>0</formula>
    </cfRule>
  </conditionalFormatting>
  <conditionalFormatting sqref="Q566">
    <cfRule type="cellIs" dxfId="10521" priority="1164" operator="lessThan">
      <formula>0</formula>
    </cfRule>
  </conditionalFormatting>
  <conditionalFormatting sqref="B588">
    <cfRule type="cellIs" dxfId="10520" priority="1128" operator="lessThan">
      <formula>0</formula>
    </cfRule>
  </conditionalFormatting>
  <conditionalFormatting sqref="I580 K579:N580 C581:N582">
    <cfRule type="cellIs" dxfId="10519" priority="1161" operator="lessThan">
      <formula>0</formula>
    </cfRule>
  </conditionalFormatting>
  <conditionalFormatting sqref="C579:N582">
    <cfRule type="cellIs" dxfId="10518" priority="1160" operator="lessThan">
      <formula>0</formula>
    </cfRule>
  </conditionalFormatting>
  <conditionalFormatting sqref="Q582">
    <cfRule type="cellIs" dxfId="10517" priority="1156" operator="lessThan">
      <formula>0</formula>
    </cfRule>
  </conditionalFormatting>
  <conditionalFormatting sqref="I579">
    <cfRule type="cellIs" dxfId="10516" priority="1159" operator="lessThan">
      <formula>0</formula>
    </cfRule>
  </conditionalFormatting>
  <conditionalFormatting sqref="J556:N558 J559:M559">
    <cfRule type="cellIs" dxfId="10515" priority="1177" operator="lessThan">
      <formula>0</formula>
    </cfRule>
  </conditionalFormatting>
  <conditionalFormatting sqref="P562:P565">
    <cfRule type="cellIs" dxfId="10514" priority="1170" operator="lessThan">
      <formula>0</formula>
    </cfRule>
  </conditionalFormatting>
  <conditionalFormatting sqref="J564:N565 K562:N562 K563:M563">
    <cfRule type="cellIs" dxfId="10513" priority="1169" operator="lessThan">
      <formula>0</formula>
    </cfRule>
  </conditionalFormatting>
  <conditionalFormatting sqref="B555">
    <cfRule type="cellIs" dxfId="10512" priority="1172" operator="lessThan">
      <formula>0</formula>
    </cfRule>
  </conditionalFormatting>
  <conditionalFormatting sqref="Q565">
    <cfRule type="cellIs" dxfId="10511" priority="1165" operator="lessThan">
      <formula>0</formula>
    </cfRule>
  </conditionalFormatting>
  <conditionalFormatting sqref="C580:J580">
    <cfRule type="cellIs" dxfId="10510" priority="1158" operator="lessThan">
      <formula>0</formula>
    </cfRule>
  </conditionalFormatting>
  <conditionalFormatting sqref="Q562:Q564">
    <cfRule type="cellIs" dxfId="10509" priority="1171" operator="lessThan">
      <formula>0</formula>
    </cfRule>
  </conditionalFormatting>
  <conditionalFormatting sqref="Q579:Q581">
    <cfRule type="cellIs" dxfId="10508" priority="1163" operator="lessThan">
      <formula>0</formula>
    </cfRule>
  </conditionalFormatting>
  <conditionalFormatting sqref="P579:P582">
    <cfRule type="cellIs" dxfId="10507" priority="1162" operator="lessThan">
      <formula>0</formula>
    </cfRule>
  </conditionalFormatting>
  <conditionalFormatting sqref="Q582">
    <cfRule type="cellIs" dxfId="10506" priority="1157" operator="lessThan">
      <formula>0</formula>
    </cfRule>
  </conditionalFormatting>
  <conditionalFormatting sqref="Q592">
    <cfRule type="cellIs" dxfId="10505" priority="1132" operator="lessThan">
      <formula>0</formula>
    </cfRule>
  </conditionalFormatting>
  <conditionalFormatting sqref="I589">
    <cfRule type="cellIs" dxfId="10504" priority="1135" operator="lessThan">
      <formula>0</formula>
    </cfRule>
  </conditionalFormatting>
  <conditionalFormatting sqref="H580:H582">
    <cfRule type="cellIs" dxfId="10503" priority="1155" operator="lessThan">
      <formula>0</formula>
    </cfRule>
  </conditionalFormatting>
  <conditionalFormatting sqref="H584:H587">
    <cfRule type="cellIs" dxfId="10502" priority="1142" operator="lessThan">
      <formula>0</formula>
    </cfRule>
  </conditionalFormatting>
  <conditionalFormatting sqref="H579">
    <cfRule type="cellIs" dxfId="10501" priority="1153" operator="lessThan">
      <formula>0</formula>
    </cfRule>
  </conditionalFormatting>
  <conditionalFormatting sqref="H579:H582">
    <cfRule type="cellIs" dxfId="10500" priority="1154" operator="lessThan">
      <formula>0</formula>
    </cfRule>
  </conditionalFormatting>
  <conditionalFormatting sqref="B578">
    <cfRule type="cellIs" dxfId="10499" priority="1152" operator="lessThan">
      <formula>0</formula>
    </cfRule>
  </conditionalFormatting>
  <conditionalFormatting sqref="Q587">
    <cfRule type="cellIs" dxfId="10498" priority="1144" operator="lessThan">
      <formula>0</formula>
    </cfRule>
  </conditionalFormatting>
  <conditionalFormatting sqref="I584">
    <cfRule type="cellIs" dxfId="10497" priority="1147" operator="lessThan">
      <formula>0</formula>
    </cfRule>
  </conditionalFormatting>
  <conditionalFormatting sqref="C584:N587">
    <cfRule type="cellIs" dxfId="10496" priority="1148" operator="lessThan">
      <formula>0</formula>
    </cfRule>
  </conditionalFormatting>
  <conditionalFormatting sqref="Q587">
    <cfRule type="cellIs" dxfId="10495" priority="1145" operator="lessThan">
      <formula>0</formula>
    </cfRule>
  </conditionalFormatting>
  <conditionalFormatting sqref="H584">
    <cfRule type="cellIs" dxfId="10494" priority="1141" operator="lessThan">
      <formula>0</formula>
    </cfRule>
  </conditionalFormatting>
  <conditionalFormatting sqref="P584:P587">
    <cfRule type="cellIs" dxfId="10493" priority="1150" operator="lessThan">
      <formula>0</formula>
    </cfRule>
  </conditionalFormatting>
  <conditionalFormatting sqref="C585:J585">
    <cfRule type="cellIs" dxfId="10492" priority="1146" operator="lessThan">
      <formula>0</formula>
    </cfRule>
  </conditionalFormatting>
  <conditionalFormatting sqref="H585:H587">
    <cfRule type="cellIs" dxfId="10491" priority="1143" operator="lessThan">
      <formula>0</formula>
    </cfRule>
  </conditionalFormatting>
  <conditionalFormatting sqref="I585 K584:N585 C586:N587">
    <cfRule type="cellIs" dxfId="10490" priority="1149" operator="lessThan">
      <formula>0</formula>
    </cfRule>
  </conditionalFormatting>
  <conditionalFormatting sqref="Q584:Q586">
    <cfRule type="cellIs" dxfId="10489" priority="1151" operator="lessThan">
      <formula>0</formula>
    </cfRule>
  </conditionalFormatting>
  <conditionalFormatting sqref="B583">
    <cfRule type="cellIs" dxfId="10488" priority="1140" operator="lessThan">
      <formula>0</formula>
    </cfRule>
  </conditionalFormatting>
  <conditionalFormatting sqref="C589:N592">
    <cfRule type="cellIs" dxfId="10487" priority="1136" operator="lessThan">
      <formula>0</formula>
    </cfRule>
  </conditionalFormatting>
  <conditionalFormatting sqref="Q592">
    <cfRule type="cellIs" dxfId="10486" priority="1133" operator="lessThan">
      <formula>0</formula>
    </cfRule>
  </conditionalFormatting>
  <conditionalFormatting sqref="H589">
    <cfRule type="cellIs" dxfId="10485" priority="1129" operator="lessThan">
      <formula>0</formula>
    </cfRule>
  </conditionalFormatting>
  <conditionalFormatting sqref="H589:H592">
    <cfRule type="cellIs" dxfId="10484" priority="1130" operator="lessThan">
      <formula>0</formula>
    </cfRule>
  </conditionalFormatting>
  <conditionalFormatting sqref="P589:P592">
    <cfRule type="cellIs" dxfId="10483" priority="1138" operator="lessThan">
      <formula>0</formula>
    </cfRule>
  </conditionalFormatting>
  <conditionalFormatting sqref="C590:J590">
    <cfRule type="cellIs" dxfId="10482" priority="1134" operator="lessThan">
      <formula>0</formula>
    </cfRule>
  </conditionalFormatting>
  <conditionalFormatting sqref="H590:H592">
    <cfRule type="cellIs" dxfId="10481" priority="1131" operator="lessThan">
      <formula>0</formula>
    </cfRule>
  </conditionalFormatting>
  <conditionalFormatting sqref="I590 K589:N590 C591:N592">
    <cfRule type="cellIs" dxfId="10480" priority="1137" operator="lessThan">
      <formula>0</formula>
    </cfRule>
  </conditionalFormatting>
  <conditionalFormatting sqref="Q589:Q591">
    <cfRule type="cellIs" dxfId="10479" priority="1139" operator="lessThan">
      <formula>0</formula>
    </cfRule>
  </conditionalFormatting>
  <conditionalFormatting sqref="C350:I350">
    <cfRule type="cellIs" dxfId="10478" priority="1125" operator="lessThan">
      <formula>0</formula>
    </cfRule>
  </conditionalFormatting>
  <conditionalFormatting sqref="C352:I353">
    <cfRule type="cellIs" dxfId="10477" priority="1126" operator="lessThan">
      <formula>0</formula>
    </cfRule>
  </conditionalFormatting>
  <conditionalFormatting sqref="P492:Q492">
    <cfRule type="cellIs" dxfId="10476" priority="1109" operator="lessThan">
      <formula>0</formula>
    </cfRule>
  </conditionalFormatting>
  <conditionalFormatting sqref="P485:P488">
    <cfRule type="cellIs" dxfId="10475" priority="1110" operator="lessThan">
      <formula>0</formula>
    </cfRule>
  </conditionalFormatting>
  <conditionalFormatting sqref="Q574:Q576">
    <cfRule type="cellIs" dxfId="10474" priority="1079" operator="lessThan">
      <formula>0</formula>
    </cfRule>
  </conditionalFormatting>
  <conditionalFormatting sqref="B484">
    <cfRule type="cellIs" dxfId="10473" priority="1127" operator="lessThan">
      <formula>0</formula>
    </cfRule>
  </conditionalFormatting>
  <conditionalFormatting sqref="N420">
    <cfRule type="cellIs" dxfId="10472" priority="891" operator="lessThan">
      <formula>0</formula>
    </cfRule>
  </conditionalFormatting>
  <conditionalFormatting sqref="C351:I351">
    <cfRule type="cellIs" dxfId="10471" priority="1124" operator="lessThan">
      <formula>0</formula>
    </cfRule>
  </conditionalFormatting>
  <conditionalFormatting sqref="C354:I354">
    <cfRule type="cellIs" dxfId="10470" priority="1123" operator="lessThan">
      <formula>0</formula>
    </cfRule>
  </conditionalFormatting>
  <conditionalFormatting sqref="C370:I371">
    <cfRule type="cellIs" dxfId="10469" priority="1122" operator="lessThan">
      <formula>0</formula>
    </cfRule>
  </conditionalFormatting>
  <conditionalFormatting sqref="C368:I368">
    <cfRule type="cellIs" dxfId="10468" priority="1121" operator="lessThan">
      <formula>0</formula>
    </cfRule>
  </conditionalFormatting>
  <conditionalFormatting sqref="C369:I369">
    <cfRule type="cellIs" dxfId="10467" priority="1120" operator="lessThan">
      <formula>0</formula>
    </cfRule>
  </conditionalFormatting>
  <conditionalFormatting sqref="C372:I372">
    <cfRule type="cellIs" dxfId="10466" priority="1119" operator="lessThan">
      <formula>0</formula>
    </cfRule>
  </conditionalFormatting>
  <conditionalFormatting sqref="C556:I559">
    <cfRule type="cellIs" dxfId="10465" priority="1117" operator="lessThan">
      <formula>0</formula>
    </cfRule>
  </conditionalFormatting>
  <conditionalFormatting sqref="C557:I557">
    <cfRule type="cellIs" dxfId="10464" priority="1116" operator="lessThan">
      <formula>0</formula>
    </cfRule>
  </conditionalFormatting>
  <conditionalFormatting sqref="C558:I559">
    <cfRule type="cellIs" dxfId="10463" priority="1118" operator="lessThan">
      <formula>0</formula>
    </cfRule>
  </conditionalFormatting>
  <conditionalFormatting sqref="C562:I565">
    <cfRule type="cellIs" dxfId="10462" priority="1114" operator="lessThan">
      <formula>0</formula>
    </cfRule>
  </conditionalFormatting>
  <conditionalFormatting sqref="C563:I563">
    <cfRule type="cellIs" dxfId="10461" priority="1113" operator="lessThan">
      <formula>0</formula>
    </cfRule>
  </conditionalFormatting>
  <conditionalFormatting sqref="C564:I565">
    <cfRule type="cellIs" dxfId="10460" priority="1115" operator="lessThan">
      <formula>0</formula>
    </cfRule>
  </conditionalFormatting>
  <conditionalFormatting sqref="C442:C445">
    <cfRule type="cellIs" dxfId="10459" priority="1112" operator="lessThan">
      <formula>0</formula>
    </cfRule>
  </conditionalFormatting>
  <conditionalFormatting sqref="P450:P453">
    <cfRule type="cellIs" dxfId="10458" priority="1111" operator="lessThan">
      <formula>0</formula>
    </cfRule>
  </conditionalFormatting>
  <conditionalFormatting sqref="Q493:Q496">
    <cfRule type="cellIs" dxfId="10457" priority="1108" operator="lessThan">
      <formula>0</formula>
    </cfRule>
  </conditionalFormatting>
  <conditionalFormatting sqref="Q497:Q498">
    <cfRule type="cellIs" dxfId="10456" priority="1107" operator="lessThan">
      <formula>0</formula>
    </cfRule>
  </conditionalFormatting>
  <conditionalFormatting sqref="Q498">
    <cfRule type="cellIs" dxfId="10455" priority="1106" operator="lessThan">
      <formula>0</formula>
    </cfRule>
  </conditionalFormatting>
  <conditionalFormatting sqref="Q497">
    <cfRule type="cellIs" dxfId="10454" priority="1105" operator="lessThan">
      <formula>0</formula>
    </cfRule>
  </conditionalFormatting>
  <conditionalFormatting sqref="P493:P496">
    <cfRule type="cellIs" dxfId="10453" priority="1104" operator="lessThan">
      <formula>0</formula>
    </cfRule>
  </conditionalFormatting>
  <conditionalFormatting sqref="B492">
    <cfRule type="cellIs" dxfId="10452" priority="1103" operator="lessThan">
      <formula>0</formula>
    </cfRule>
  </conditionalFormatting>
  <conditionalFormatting sqref="C574:N577">
    <cfRule type="cellIs" dxfId="10451" priority="1076" operator="lessThan">
      <formula>0</formula>
    </cfRule>
  </conditionalFormatting>
  <conditionalFormatting sqref="Q577">
    <cfRule type="cellIs" dxfId="10450" priority="1073" operator="lessThan">
      <formula>0</formula>
    </cfRule>
  </conditionalFormatting>
  <conditionalFormatting sqref="H574:H577">
    <cfRule type="cellIs" dxfId="10449" priority="1070" operator="lessThan">
      <formula>0</formula>
    </cfRule>
  </conditionalFormatting>
  <conditionalFormatting sqref="Q491">
    <cfRule type="cellIs" dxfId="10448" priority="1102" operator="lessThan">
      <formula>0</formula>
    </cfRule>
  </conditionalFormatting>
  <conditionalFormatting sqref="Q533:Q536 Q538">
    <cfRule type="cellIs" dxfId="10447" priority="1101" operator="lessThan">
      <formula>0</formula>
    </cfRule>
  </conditionalFormatting>
  <conditionalFormatting sqref="P532">
    <cfRule type="cellIs" dxfId="10446" priority="1100" operator="lessThan">
      <formula>0</formula>
    </cfRule>
  </conditionalFormatting>
  <conditionalFormatting sqref="Q537">
    <cfRule type="cellIs" dxfId="10445" priority="1099" operator="lessThan">
      <formula>0</formula>
    </cfRule>
  </conditionalFormatting>
  <conditionalFormatting sqref="Q537">
    <cfRule type="cellIs" dxfId="10444" priority="1098" operator="lessThan">
      <formula>0</formula>
    </cfRule>
  </conditionalFormatting>
  <conditionalFormatting sqref="P533:P536">
    <cfRule type="cellIs" dxfId="10443" priority="1097" operator="lessThan">
      <formula>0</formula>
    </cfRule>
  </conditionalFormatting>
  <conditionalFormatting sqref="Q545 Q540:Q543">
    <cfRule type="cellIs" dxfId="10442" priority="1095" operator="lessThan">
      <formula>0</formula>
    </cfRule>
  </conditionalFormatting>
  <conditionalFormatting sqref="Q544">
    <cfRule type="cellIs" dxfId="10441" priority="1093" operator="lessThan">
      <formula>0</formula>
    </cfRule>
  </conditionalFormatting>
  <conditionalFormatting sqref="B532">
    <cfRule type="cellIs" dxfId="10440" priority="1096" operator="lessThan">
      <formula>0</formula>
    </cfRule>
  </conditionalFormatting>
  <conditionalFormatting sqref="P539">
    <cfRule type="cellIs" dxfId="10439" priority="1094" operator="lessThan">
      <formula>0</formula>
    </cfRule>
  </conditionalFormatting>
  <conditionalFormatting sqref="P540:P543">
    <cfRule type="cellIs" dxfId="10438" priority="1091" operator="lessThan">
      <formula>0</formula>
    </cfRule>
  </conditionalFormatting>
  <conditionalFormatting sqref="Q544">
    <cfRule type="cellIs" dxfId="10437" priority="1092" operator="lessThan">
      <formula>0</formula>
    </cfRule>
  </conditionalFormatting>
  <conditionalFormatting sqref="P568:P570 P572">
    <cfRule type="cellIs" dxfId="10436" priority="1089" operator="lessThan">
      <formula>0</formula>
    </cfRule>
  </conditionalFormatting>
  <conditionalFormatting sqref="Q568:Q570">
    <cfRule type="cellIs" dxfId="10435" priority="1090" operator="lessThan">
      <formula>0</formula>
    </cfRule>
  </conditionalFormatting>
  <conditionalFormatting sqref="C570:I570">
    <cfRule type="cellIs" dxfId="10434" priority="1082" operator="lessThan">
      <formula>0</formula>
    </cfRule>
  </conditionalFormatting>
  <conditionalFormatting sqref="C568:I570">
    <cfRule type="cellIs" dxfId="10433" priority="1081" operator="lessThan">
      <formula>0</formula>
    </cfRule>
  </conditionalFormatting>
  <conditionalFormatting sqref="B567">
    <cfRule type="cellIs" dxfId="10432" priority="1083" operator="lessThan">
      <formula>0</formula>
    </cfRule>
  </conditionalFormatting>
  <conditionalFormatting sqref="J568:N570">
    <cfRule type="cellIs" dxfId="10431" priority="1087" operator="lessThan">
      <formula>0</formula>
    </cfRule>
  </conditionalFormatting>
  <conditionalFormatting sqref="P574:P577">
    <cfRule type="cellIs" dxfId="10430" priority="1078" operator="lessThan">
      <formula>0</formula>
    </cfRule>
  </conditionalFormatting>
  <conditionalFormatting sqref="Q571:Q572">
    <cfRule type="cellIs" dxfId="10429" priority="1084" operator="lessThan">
      <formula>0</formula>
    </cfRule>
  </conditionalFormatting>
  <conditionalFormatting sqref="C433:M433">
    <cfRule type="cellIs" dxfId="10428" priority="859" operator="lessThan">
      <formula>0</formula>
    </cfRule>
  </conditionalFormatting>
  <conditionalFormatting sqref="Q571:Q572">
    <cfRule type="cellIs" dxfId="10427" priority="1085" operator="lessThan">
      <formula>0</formula>
    </cfRule>
  </conditionalFormatting>
  <conditionalFormatting sqref="J569">
    <cfRule type="cellIs" dxfId="10426" priority="1086" operator="lessThan">
      <formula>0</formula>
    </cfRule>
  </conditionalFormatting>
  <conditionalFormatting sqref="J570:N570 K568:N569">
    <cfRule type="cellIs" dxfId="10425" priority="1088" operator="lessThan">
      <formula>0</formula>
    </cfRule>
  </conditionalFormatting>
  <conditionalFormatting sqref="I575 K574:N575 C576:N577">
    <cfRule type="cellIs" dxfId="10424" priority="1077" operator="lessThan">
      <formula>0</formula>
    </cfRule>
  </conditionalFormatting>
  <conditionalFormatting sqref="N420">
    <cfRule type="cellIs" dxfId="10423" priority="892" operator="lessThan">
      <formula>0</formula>
    </cfRule>
  </conditionalFormatting>
  <conditionalFormatting sqref="B429:N429">
    <cfRule type="cellIs" dxfId="10422" priority="854" operator="lessThan">
      <formula>0</formula>
    </cfRule>
  </conditionalFormatting>
  <conditionalFormatting sqref="C569:I569">
    <cfRule type="cellIs" dxfId="10421" priority="1080" operator="lessThan">
      <formula>0</formula>
    </cfRule>
  </conditionalFormatting>
  <conditionalFormatting sqref="B429:N429">
    <cfRule type="cellIs" dxfId="10420" priority="855" operator="lessThan">
      <formula>0</formula>
    </cfRule>
  </conditionalFormatting>
  <conditionalFormatting sqref="H433">
    <cfRule type="cellIs" dxfId="10419" priority="858" operator="lessThan">
      <formula>0</formula>
    </cfRule>
  </conditionalFormatting>
  <conditionalFormatting sqref="B433">
    <cfRule type="cellIs" dxfId="10418" priority="857" operator="lessThan">
      <formula>0</formula>
    </cfRule>
  </conditionalFormatting>
  <conditionalFormatting sqref="B433">
    <cfRule type="cellIs" dxfId="10417" priority="856" operator="lessThan">
      <formula>0</formula>
    </cfRule>
  </conditionalFormatting>
  <conditionalFormatting sqref="B429:N429">
    <cfRule type="cellIs" dxfId="10416" priority="852" operator="lessThan">
      <formula>0</formula>
    </cfRule>
  </conditionalFormatting>
  <conditionalFormatting sqref="B429:N429">
    <cfRule type="cellIs" dxfId="10415" priority="853" operator="lessThan">
      <formula>0</formula>
    </cfRule>
  </conditionalFormatting>
  <conditionalFormatting sqref="B422:N422">
    <cfRule type="cellIs" dxfId="10414" priority="864" operator="lessThan">
      <formula>0</formula>
    </cfRule>
  </conditionalFormatting>
  <conditionalFormatting sqref="H574">
    <cfRule type="cellIs" dxfId="10413" priority="1069" operator="lessThan">
      <formula>0</formula>
    </cfRule>
  </conditionalFormatting>
  <conditionalFormatting sqref="C433:M433">
    <cfRule type="cellIs" dxfId="10412" priority="860" operator="lessThan">
      <formula>0</formula>
    </cfRule>
  </conditionalFormatting>
  <conditionalFormatting sqref="H575:H577">
    <cfRule type="cellIs" dxfId="10411" priority="1071" operator="lessThan">
      <formula>0</formula>
    </cfRule>
  </conditionalFormatting>
  <conditionalFormatting sqref="Q577">
    <cfRule type="cellIs" dxfId="10410" priority="1072" operator="lessThan">
      <formula>0</formula>
    </cfRule>
  </conditionalFormatting>
  <conditionalFormatting sqref="I574">
    <cfRule type="cellIs" dxfId="10409" priority="1075" operator="lessThan">
      <formula>0</formula>
    </cfRule>
  </conditionalFormatting>
  <conditionalFormatting sqref="H426">
    <cfRule type="cellIs" dxfId="10408" priority="874" operator="lessThan">
      <formula>0</formula>
    </cfRule>
  </conditionalFormatting>
  <conditionalFormatting sqref="C575:J575">
    <cfRule type="cellIs" dxfId="10407" priority="1074" operator="lessThan">
      <formula>0</formula>
    </cfRule>
  </conditionalFormatting>
  <conditionalFormatting sqref="B573">
    <cfRule type="cellIs" dxfId="10406" priority="1068" operator="lessThan">
      <formula>0</formula>
    </cfRule>
  </conditionalFormatting>
  <conditionalFormatting sqref="N425">
    <cfRule type="cellIs" dxfId="10405" priority="863" operator="lessThan">
      <formula>0</formula>
    </cfRule>
  </conditionalFormatting>
  <conditionalFormatting sqref="C426:M426">
    <cfRule type="cellIs" dxfId="10404" priority="875" operator="lessThan">
      <formula>0</formula>
    </cfRule>
  </conditionalFormatting>
  <conditionalFormatting sqref="C426:M426">
    <cfRule type="cellIs" dxfId="10403" priority="876" operator="lessThan">
      <formula>0</formula>
    </cfRule>
  </conditionalFormatting>
  <conditionalFormatting sqref="N426">
    <cfRule type="cellIs" dxfId="10402" priority="862" operator="lessThan">
      <formula>0</formula>
    </cfRule>
  </conditionalFormatting>
  <conditionalFormatting sqref="B429:N429">
    <cfRule type="cellIs" dxfId="10401" priority="850" operator="lessThan">
      <formula>0</formula>
    </cfRule>
  </conditionalFormatting>
  <conditionalFormatting sqref="N426">
    <cfRule type="cellIs" dxfId="10400" priority="861" operator="lessThan">
      <formula>0</formula>
    </cfRule>
  </conditionalFormatting>
  <conditionalFormatting sqref="B429:N429">
    <cfRule type="cellIs" dxfId="10399" priority="851" operator="lessThan">
      <formula>0</formula>
    </cfRule>
  </conditionalFormatting>
  <conditionalFormatting sqref="B561">
    <cfRule type="cellIs" dxfId="10398" priority="1067" operator="lessThan">
      <formula>0</formula>
    </cfRule>
  </conditionalFormatting>
  <conditionalFormatting sqref="B426">
    <cfRule type="cellIs" dxfId="10397" priority="873" operator="lessThan">
      <formula>0</formula>
    </cfRule>
  </conditionalFormatting>
  <conditionalFormatting sqref="N433">
    <cfRule type="cellIs" dxfId="10396" priority="845" operator="lessThan">
      <formula>0</formula>
    </cfRule>
  </conditionalFormatting>
  <conditionalFormatting sqref="B561">
    <cfRule type="cellIs" dxfId="10395" priority="1066" operator="lessThan">
      <formula>0</formula>
    </cfRule>
  </conditionalFormatting>
  <conditionalFormatting sqref="B554">
    <cfRule type="cellIs" dxfId="10394" priority="1064" operator="lessThan">
      <formula>0</formula>
    </cfRule>
  </conditionalFormatting>
  <conditionalFormatting sqref="B554">
    <cfRule type="cellIs" dxfId="10393" priority="1065" operator="lessThan">
      <formula>0</formula>
    </cfRule>
  </conditionalFormatting>
  <conditionalFormatting sqref="B572">
    <cfRule type="cellIs" dxfId="10392" priority="1062" operator="lessThan">
      <formula>0</formula>
    </cfRule>
  </conditionalFormatting>
  <conditionalFormatting sqref="B572">
    <cfRule type="cellIs" dxfId="10391"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10390" priority="1061" operator="lessThan">
      <formula>0</formula>
    </cfRule>
  </conditionalFormatting>
  <conditionalFormatting sqref="B600">
    <cfRule type="cellIs" dxfId="10389" priority="1058" operator="lessThan">
      <formula>0</formula>
    </cfRule>
  </conditionalFormatting>
  <conditionalFormatting sqref="B594">
    <cfRule type="cellIs" dxfId="10388" priority="1060" operator="lessThan">
      <formula>0</formula>
    </cfRule>
  </conditionalFormatting>
  <conditionalFormatting sqref="B597">
    <cfRule type="cellIs" dxfId="10387" priority="1059" operator="lessThan">
      <formula>0</formula>
    </cfRule>
  </conditionalFormatting>
  <conditionalFormatting sqref="B615">
    <cfRule type="cellIs" dxfId="10386" priority="1057" operator="lessThan">
      <formula>0</formula>
    </cfRule>
  </conditionalFormatting>
  <conditionalFormatting sqref="B623">
    <cfRule type="cellIs" dxfId="10385" priority="1056" operator="lessThan">
      <formula>0</formula>
    </cfRule>
  </conditionalFormatting>
  <conditionalFormatting sqref="I626:N626 P624:Q627">
    <cfRule type="cellIs" dxfId="10384" priority="1055" operator="lessThan">
      <formula>0</formula>
    </cfRule>
  </conditionalFormatting>
  <conditionalFormatting sqref="P415:Q415 Q416:Q418">
    <cfRule type="cellIs" dxfId="10383" priority="1040" operator="lessThan">
      <formula>0</formula>
    </cfRule>
  </conditionalFormatting>
  <conditionalFormatting sqref="B409">
    <cfRule type="cellIs" dxfId="10382" priority="1041" operator="lessThan">
      <formula>0</formula>
    </cfRule>
  </conditionalFormatting>
  <conditionalFormatting sqref="P416:P418">
    <cfRule type="cellIs" dxfId="10381" priority="1038" operator="lessThan">
      <formula>0</formula>
    </cfRule>
  </conditionalFormatting>
  <conditionalFormatting sqref="P415">
    <cfRule type="cellIs" dxfId="10380" priority="1039" operator="lessThan">
      <formula>0</formula>
    </cfRule>
  </conditionalFormatting>
  <conditionalFormatting sqref="Q419">
    <cfRule type="cellIs" dxfId="10379" priority="1036" operator="lessThan">
      <formula>0</formula>
    </cfRule>
  </conditionalFormatting>
  <conditionalFormatting sqref="Q420">
    <cfRule type="cellIs" dxfId="10378" priority="1037" operator="lessThan">
      <formula>0</formula>
    </cfRule>
  </conditionalFormatting>
  <conditionalFormatting sqref="B415">
    <cfRule type="cellIs" dxfId="10377" priority="1034" operator="lessThan">
      <formula>0</formula>
    </cfRule>
  </conditionalFormatting>
  <conditionalFormatting sqref="Q419">
    <cfRule type="cellIs" dxfId="10376" priority="1035" operator="lessThan">
      <formula>0</formula>
    </cfRule>
  </conditionalFormatting>
  <conditionalFormatting sqref="B435:N435">
    <cfRule type="cellIs" dxfId="10375" priority="838" operator="lessThan">
      <formula>0</formula>
    </cfRule>
  </conditionalFormatting>
  <conditionalFormatting sqref="B435:N435">
    <cfRule type="cellIs" dxfId="10374" priority="839" operator="lessThan">
      <formula>0</formula>
    </cfRule>
  </conditionalFormatting>
  <conditionalFormatting sqref="C606:I606">
    <cfRule type="cellIs" dxfId="10373" priority="1051" operator="lessThan">
      <formula>0</formula>
    </cfRule>
  </conditionalFormatting>
  <conditionalFormatting sqref="C607:I607">
    <cfRule type="cellIs" dxfId="10372" priority="1050" operator="lessThan">
      <formula>0</formula>
    </cfRule>
  </conditionalFormatting>
  <conditionalFormatting sqref="C611:M611">
    <cfRule type="cellIs" dxfId="10371" priority="1049" operator="lessThan">
      <formula>0</formula>
    </cfRule>
  </conditionalFormatting>
  <conditionalFormatting sqref="P604">
    <cfRule type="cellIs" dxfId="10370" priority="1048" operator="lessThan">
      <formula>0</formula>
    </cfRule>
  </conditionalFormatting>
  <conditionalFormatting sqref="P410:P412">
    <cfRule type="cellIs" dxfId="10369" priority="1045" operator="lessThan">
      <formula>0</formula>
    </cfRule>
  </conditionalFormatting>
  <conditionalFormatting sqref="Q413">
    <cfRule type="cellIs" dxfId="10368" priority="1042" operator="lessThan">
      <formula>0</formula>
    </cfRule>
  </conditionalFormatting>
  <conditionalFormatting sqref="Q414">
    <cfRule type="cellIs" dxfId="10367" priority="1044" operator="lessThan">
      <formula>0</formula>
    </cfRule>
  </conditionalFormatting>
  <conditionalFormatting sqref="P409:Q409 Q410:Q412">
    <cfRule type="cellIs" dxfId="10366" priority="1047" operator="lessThan">
      <formula>0</formula>
    </cfRule>
  </conditionalFormatting>
  <conditionalFormatting sqref="P409">
    <cfRule type="cellIs" dxfId="10365" priority="1046" operator="lessThan">
      <formula>0</formula>
    </cfRule>
  </conditionalFormatting>
  <conditionalFormatting sqref="Q413">
    <cfRule type="cellIs" dxfId="10364" priority="1043" operator="lessThan">
      <formula>0</formula>
    </cfRule>
  </conditionalFormatting>
  <conditionalFormatting sqref="B435:N435">
    <cfRule type="cellIs" dxfId="10363" priority="837" operator="lessThan">
      <formula>0</formula>
    </cfRule>
  </conditionalFormatting>
  <conditionalFormatting sqref="B435:N435">
    <cfRule type="cellIs" dxfId="10362" priority="836" operator="lessThan">
      <formula>0</formula>
    </cfRule>
  </conditionalFormatting>
  <conditionalFormatting sqref="B435:N435">
    <cfRule type="cellIs" dxfId="10361" priority="835" operator="lessThan">
      <formula>0</formula>
    </cfRule>
  </conditionalFormatting>
  <conditionalFormatting sqref="B435:N435">
    <cfRule type="cellIs" dxfId="10360" priority="833" operator="lessThan">
      <formula>0</formula>
    </cfRule>
  </conditionalFormatting>
  <conditionalFormatting sqref="B435:N435">
    <cfRule type="cellIs" dxfId="10359" priority="834" operator="lessThan">
      <formula>0</formula>
    </cfRule>
  </conditionalFormatting>
  <conditionalFormatting sqref="N438">
    <cfRule type="cellIs" dxfId="10358" priority="831" operator="lessThan">
      <formula>0</formula>
    </cfRule>
  </conditionalFormatting>
  <conditionalFormatting sqref="B435:N435">
    <cfRule type="cellIs" dxfId="10357" priority="832" operator="lessThan">
      <formula>0</formula>
    </cfRule>
  </conditionalFormatting>
  <conditionalFormatting sqref="N439">
    <cfRule type="cellIs" dxfId="10356" priority="830" operator="lessThan">
      <formula>0</formula>
    </cfRule>
  </conditionalFormatting>
  <conditionalFormatting sqref="N439">
    <cfRule type="cellIs" dxfId="10355" priority="829" operator="lessThan">
      <formula>0</formula>
    </cfRule>
  </conditionalFormatting>
  <conditionalFormatting sqref="D442:N445">
    <cfRule type="cellIs" dxfId="10354" priority="826" operator="lessThan">
      <formula>0</formula>
    </cfRule>
  </conditionalFormatting>
  <conditionalFormatting sqref="B442:B445">
    <cfRule type="cellIs" dxfId="10353" priority="823" operator="lessThan">
      <formula>0</formula>
    </cfRule>
  </conditionalFormatting>
  <conditionalFormatting sqref="B498">
    <cfRule type="cellIs" dxfId="10352" priority="820" operator="lessThan">
      <formula>0</formula>
    </cfRule>
  </conditionalFormatting>
  <conditionalFormatting sqref="C498">
    <cfRule type="cellIs" dxfId="10351" priority="817" operator="lessThan">
      <formula>0</formula>
    </cfRule>
  </conditionalFormatting>
  <conditionalFormatting sqref="P553">
    <cfRule type="cellIs" dxfId="10350" priority="618" operator="lessThan">
      <formula>0</formula>
    </cfRule>
  </conditionalFormatting>
  <conditionalFormatting sqref="N370">
    <cfRule type="cellIs" dxfId="10349" priority="1033" operator="lessThan">
      <formula>0</formula>
    </cfRule>
  </conditionalFormatting>
  <conditionalFormatting sqref="N382">
    <cfRule type="cellIs" dxfId="10348" priority="1032" operator="lessThan">
      <formula>0</formula>
    </cfRule>
  </conditionalFormatting>
  <conditionalFormatting sqref="B354">
    <cfRule type="cellIs" dxfId="10347" priority="998" operator="lessThan">
      <formula>0</formula>
    </cfRule>
  </conditionalFormatting>
  <conditionalFormatting sqref="B589:B592">
    <cfRule type="cellIs" dxfId="10346" priority="1003" operator="lessThan">
      <formula>0</formula>
    </cfRule>
  </conditionalFormatting>
  <conditionalFormatting sqref="B351">
    <cfRule type="cellIs" dxfId="10345" priority="999" operator="lessThan">
      <formula>0</formula>
    </cfRule>
  </conditionalFormatting>
  <conditionalFormatting sqref="B551">
    <cfRule type="cellIs" dxfId="10344" priority="1025" operator="lessThan">
      <formula>0</formula>
    </cfRule>
  </conditionalFormatting>
  <conditionalFormatting sqref="B382:B383">
    <cfRule type="cellIs" dxfId="10343" priority="1020" operator="lessThan">
      <formula>0</formula>
    </cfRule>
  </conditionalFormatting>
  <conditionalFormatting sqref="B386">
    <cfRule type="cellIs" dxfId="10342" priority="1016" operator="lessThan">
      <formula>0</formula>
    </cfRule>
  </conditionalFormatting>
  <conditionalFormatting sqref="C350:M353">
    <cfRule type="cellIs" dxfId="10341" priority="1030" operator="lessThan">
      <formula>0</formula>
    </cfRule>
  </conditionalFormatting>
  <conditionalFormatting sqref="B368">
    <cfRule type="cellIs" dxfId="10340" priority="996" operator="lessThan">
      <formula>0</formula>
    </cfRule>
  </conditionalFormatting>
  <conditionalFormatting sqref="B396 B386:B390 B380:B384 B368:B372 B360 B350:B354">
    <cfRule type="cellIs" dxfId="10339" priority="1027" operator="lessThan">
      <formula>0</formula>
    </cfRule>
  </conditionalFormatting>
  <conditionalFormatting sqref="B369">
    <cfRule type="cellIs" dxfId="10338" priority="995" operator="lessThan">
      <formula>0</formula>
    </cfRule>
  </conditionalFormatting>
  <conditionalFormatting sqref="B372">
    <cfRule type="cellIs" dxfId="10337" priority="994" operator="lessThan">
      <formula>0</formula>
    </cfRule>
  </conditionalFormatting>
  <conditionalFormatting sqref="B548:B550">
    <cfRule type="cellIs" dxfId="10336" priority="1026" operator="lessThan">
      <formula>0</formula>
    </cfRule>
  </conditionalFormatting>
  <conditionalFormatting sqref="B547">
    <cfRule type="cellIs" dxfId="10335" priority="1024" operator="lessThan">
      <formula>0</formula>
    </cfRule>
  </conditionalFormatting>
  <conditionalFormatting sqref="B384">
    <cfRule type="cellIs" dxfId="10334" priority="1012" operator="lessThan">
      <formula>0</formula>
    </cfRule>
  </conditionalFormatting>
  <conditionalFormatting sqref="B558:B559">
    <cfRule type="cellIs" dxfId="10333" priority="993" operator="lessThan">
      <formula>0</formula>
    </cfRule>
  </conditionalFormatting>
  <conditionalFormatting sqref="B380">
    <cfRule type="cellIs" dxfId="10332" priority="1019" operator="lessThan">
      <formula>0</formula>
    </cfRule>
  </conditionalFormatting>
  <conditionalFormatting sqref="B381">
    <cfRule type="cellIs" dxfId="10331" priority="1018" operator="lessThan">
      <formula>0</formula>
    </cfRule>
  </conditionalFormatting>
  <conditionalFormatting sqref="B387">
    <cfRule type="cellIs" dxfId="10330" priority="1015" operator="lessThan">
      <formula>0</formula>
    </cfRule>
  </conditionalFormatting>
  <conditionalFormatting sqref="B388:B389">
    <cfRule type="cellIs" dxfId="10329" priority="1017" operator="lessThan">
      <formula>0</formula>
    </cfRule>
  </conditionalFormatting>
  <conditionalFormatting sqref="B352:B353">
    <cfRule type="cellIs" dxfId="10328" priority="1001" operator="lessThan">
      <formula>0</formula>
    </cfRule>
  </conditionalFormatting>
  <conditionalFormatting sqref="B350">
    <cfRule type="cellIs" dxfId="10327" priority="1000" operator="lessThan">
      <formula>0</formula>
    </cfRule>
  </conditionalFormatting>
  <conditionalFormatting sqref="B396">
    <cfRule type="cellIs" dxfId="10326" priority="1014" operator="lessThan">
      <formula>0</formula>
    </cfRule>
  </conditionalFormatting>
  <conditionalFormatting sqref="B390">
    <cfRule type="cellIs" dxfId="10325" priority="1013" operator="lessThan">
      <formula>0</formula>
    </cfRule>
  </conditionalFormatting>
  <conditionalFormatting sqref="B579:B582">
    <cfRule type="cellIs" dxfId="10324" priority="1009" operator="lessThan">
      <formula>0</formula>
    </cfRule>
  </conditionalFormatting>
  <conditionalFormatting sqref="B360">
    <cfRule type="cellIs" dxfId="10323" priority="1011" operator="lessThan">
      <formula>0</formula>
    </cfRule>
  </conditionalFormatting>
  <conditionalFormatting sqref="B584:B587">
    <cfRule type="cellIs" dxfId="10322" priority="1006" operator="lessThan">
      <formula>0</formula>
    </cfRule>
  </conditionalFormatting>
  <conditionalFormatting sqref="B556:B559">
    <cfRule type="cellIs" dxfId="10321" priority="992" operator="lessThan">
      <formula>0</formula>
    </cfRule>
  </conditionalFormatting>
  <conditionalFormatting sqref="B580">
    <cfRule type="cellIs" dxfId="10320" priority="1008" operator="lessThan">
      <formula>0</formula>
    </cfRule>
  </conditionalFormatting>
  <conditionalFormatting sqref="B581:B582">
    <cfRule type="cellIs" dxfId="10319" priority="1010" operator="lessThan">
      <formula>0</formula>
    </cfRule>
  </conditionalFormatting>
  <conditionalFormatting sqref="B591:B592">
    <cfRule type="cellIs" dxfId="10318" priority="1004" operator="lessThan">
      <formula>0</formula>
    </cfRule>
  </conditionalFormatting>
  <conditionalFormatting sqref="B585">
    <cfRule type="cellIs" dxfId="10317" priority="1005" operator="lessThan">
      <formula>0</formula>
    </cfRule>
  </conditionalFormatting>
  <conditionalFormatting sqref="B586:B587">
    <cfRule type="cellIs" dxfId="10316" priority="1007" operator="lessThan">
      <formula>0</formula>
    </cfRule>
  </conditionalFormatting>
  <conditionalFormatting sqref="B590">
    <cfRule type="cellIs" dxfId="10315" priority="1002" operator="lessThan">
      <formula>0</formula>
    </cfRule>
  </conditionalFormatting>
  <conditionalFormatting sqref="B370:B371">
    <cfRule type="cellIs" dxfId="10314" priority="997" operator="lessThan">
      <formula>0</formula>
    </cfRule>
  </conditionalFormatting>
  <conditionalFormatting sqref="B564:B565">
    <cfRule type="cellIs" dxfId="10313" priority="990" operator="lessThan">
      <formula>0</formula>
    </cfRule>
  </conditionalFormatting>
  <conditionalFormatting sqref="B392:N392">
    <cfRule type="cellIs" dxfId="10312" priority="965" operator="lessThan">
      <formula>0</formula>
    </cfRule>
  </conditionalFormatting>
  <conditionalFormatting sqref="B392:N392">
    <cfRule type="cellIs" dxfId="10311" priority="964" operator="lessThan">
      <formula>0</formula>
    </cfRule>
  </conditionalFormatting>
  <conditionalFormatting sqref="B537">
    <cfRule type="cellIs" dxfId="10310" priority="984" operator="lessThan">
      <formula>0</formula>
    </cfRule>
  </conditionalFormatting>
  <conditionalFormatting sqref="B533">
    <cfRule type="cellIs" dxfId="10309" priority="983" operator="lessThan">
      <formula>0</formula>
    </cfRule>
  </conditionalFormatting>
  <conditionalFormatting sqref="B570:B571">
    <cfRule type="cellIs" dxfId="10308" priority="982" operator="lessThan">
      <formula>0</formula>
    </cfRule>
  </conditionalFormatting>
  <conditionalFormatting sqref="B557">
    <cfRule type="cellIs" dxfId="10307" priority="991" operator="lessThan">
      <formula>0</formula>
    </cfRule>
  </conditionalFormatting>
  <conditionalFormatting sqref="B574:B577">
    <cfRule type="cellIs" dxfId="10306" priority="978" operator="lessThan">
      <formula>0</formula>
    </cfRule>
  </conditionalFormatting>
  <conditionalFormatting sqref="B575">
    <cfRule type="cellIs" dxfId="10305" priority="977" operator="lessThan">
      <formula>0</formula>
    </cfRule>
  </conditionalFormatting>
  <conditionalFormatting sqref="B566">
    <cfRule type="cellIs" dxfId="10304" priority="986" operator="lessThan">
      <formula>0</formula>
    </cfRule>
  </conditionalFormatting>
  <conditionalFormatting sqref="B566">
    <cfRule type="cellIs" dxfId="10303" priority="987" operator="lessThan">
      <formula>0</formula>
    </cfRule>
  </conditionalFormatting>
  <conditionalFormatting sqref="B562:B565">
    <cfRule type="cellIs" dxfId="10302" priority="989" operator="lessThan">
      <formula>0</formula>
    </cfRule>
  </conditionalFormatting>
  <conditionalFormatting sqref="B563">
    <cfRule type="cellIs" dxfId="10301" priority="988" operator="lessThan">
      <formula>0</formula>
    </cfRule>
  </conditionalFormatting>
  <conditionalFormatting sqref="B350:B353">
    <cfRule type="cellIs" dxfId="10300" priority="972" operator="lessThan">
      <formula>0</formula>
    </cfRule>
  </conditionalFormatting>
  <conditionalFormatting sqref="N395">
    <cfRule type="cellIs" dxfId="10299" priority="959" operator="lessThan">
      <formula>0</formula>
    </cfRule>
  </conditionalFormatting>
  <conditionalFormatting sqref="B534:B536">
    <cfRule type="cellIs" dxfId="10298" priority="985" operator="lessThan">
      <formula>0</formula>
    </cfRule>
  </conditionalFormatting>
  <conditionalFormatting sqref="B568:B571">
    <cfRule type="cellIs" dxfId="10297" priority="981" operator="lessThan">
      <formula>0</formula>
    </cfRule>
  </conditionalFormatting>
  <conditionalFormatting sqref="B552">
    <cfRule type="cellIs" dxfId="10296" priority="796" operator="lessThan">
      <formula>0</formula>
    </cfRule>
  </conditionalFormatting>
  <conditionalFormatting sqref="B576:B577">
    <cfRule type="cellIs" dxfId="10295" priority="979" operator="lessThan">
      <formula>0</formula>
    </cfRule>
  </conditionalFormatting>
  <conditionalFormatting sqref="B569">
    <cfRule type="cellIs" dxfId="10294" priority="980" operator="lessThan">
      <formula>0</formula>
    </cfRule>
  </conditionalFormatting>
  <conditionalFormatting sqref="D552">
    <cfRule type="cellIs" dxfId="10293" priority="790" operator="lessThan">
      <formula>0</formula>
    </cfRule>
  </conditionalFormatting>
  <conditionalFormatting sqref="B604 B609:B610 B616 B622">
    <cfRule type="cellIs" dxfId="10292" priority="976" operator="lessThan">
      <formula>0</formula>
    </cfRule>
  </conditionalFormatting>
  <conditionalFormatting sqref="B398:N398">
    <cfRule type="cellIs" dxfId="10291" priority="957" operator="lessThan">
      <formula>0</formula>
    </cfRule>
  </conditionalFormatting>
  <conditionalFormatting sqref="N383">
    <cfRule type="cellIs" dxfId="10290" priority="969" operator="lessThan">
      <formula>0</formula>
    </cfRule>
  </conditionalFormatting>
  <conditionalFormatting sqref="B392:N392">
    <cfRule type="cellIs" dxfId="10289" priority="967" operator="lessThan">
      <formula>0</formula>
    </cfRule>
  </conditionalFormatting>
  <conditionalFormatting sqref="N389">
    <cfRule type="cellIs" dxfId="10288" priority="968" operator="lessThan">
      <formula>0</formula>
    </cfRule>
  </conditionalFormatting>
  <conditionalFormatting sqref="B392:N392">
    <cfRule type="cellIs" dxfId="10287" priority="966" operator="lessThan">
      <formula>0</formula>
    </cfRule>
  </conditionalFormatting>
  <conditionalFormatting sqref="B392:N392">
    <cfRule type="cellIs" dxfId="10286" priority="963" operator="lessThan">
      <formula>0</formula>
    </cfRule>
  </conditionalFormatting>
  <conditionalFormatting sqref="B606">
    <cfRule type="cellIs" dxfId="10285" priority="975" operator="lessThan">
      <formula>0</formula>
    </cfRule>
  </conditionalFormatting>
  <conditionalFormatting sqref="B607">
    <cfRule type="cellIs" dxfId="10284" priority="974" operator="lessThan">
      <formula>0</formula>
    </cfRule>
  </conditionalFormatting>
  <conditionalFormatting sqref="B611">
    <cfRule type="cellIs" dxfId="10283" priority="973" operator="lessThan">
      <formula>0</formula>
    </cfRule>
  </conditionalFormatting>
  <conditionalFormatting sqref="G552">
    <cfRule type="cellIs" dxfId="10282" priority="781" operator="lessThan">
      <formula>0</formula>
    </cfRule>
  </conditionalFormatting>
  <conditionalFormatting sqref="H552">
    <cfRule type="cellIs" dxfId="10281" priority="778" operator="lessThan">
      <formula>0</formula>
    </cfRule>
  </conditionalFormatting>
  <conditionalFormatting sqref="N384">
    <cfRule type="cellIs" dxfId="10280" priority="943" operator="lessThan">
      <formula>0</formula>
    </cfRule>
  </conditionalFormatting>
  <conditionalFormatting sqref="N371">
    <cfRule type="cellIs" dxfId="10279" priority="970" operator="lessThan">
      <formula>0</formula>
    </cfRule>
  </conditionalFormatting>
  <conditionalFormatting sqref="B392:N392">
    <cfRule type="cellIs" dxfId="10278" priority="962" operator="lessThan">
      <formula>0</formula>
    </cfRule>
  </conditionalFormatting>
  <conditionalFormatting sqref="B392:N392">
    <cfRule type="cellIs" dxfId="10277" priority="961" operator="lessThan">
      <formula>0</formula>
    </cfRule>
  </conditionalFormatting>
  <conditionalFormatting sqref="B392:N392">
    <cfRule type="cellIs" dxfId="10276" priority="960" operator="lessThan">
      <formula>0</formula>
    </cfRule>
  </conditionalFormatting>
  <conditionalFormatting sqref="B398:N398">
    <cfRule type="cellIs" dxfId="10275" priority="958" operator="lessThan">
      <formula>0</formula>
    </cfRule>
  </conditionalFormatting>
  <conditionalFormatting sqref="N390">
    <cfRule type="cellIs" dxfId="10274" priority="942" operator="lessThan">
      <formula>0</formula>
    </cfRule>
  </conditionalFormatting>
  <conditionalFormatting sqref="B398:N398">
    <cfRule type="cellIs" dxfId="10273" priority="956" operator="lessThan">
      <formula>0</formula>
    </cfRule>
  </conditionalFormatting>
  <conditionalFormatting sqref="B398:N398">
    <cfRule type="cellIs" dxfId="10272" priority="955" operator="lessThan">
      <formula>0</formula>
    </cfRule>
  </conditionalFormatting>
  <conditionalFormatting sqref="B398:N398">
    <cfRule type="cellIs" dxfId="10271" priority="954" operator="lessThan">
      <formula>0</formula>
    </cfRule>
  </conditionalFormatting>
  <conditionalFormatting sqref="B398:N398">
    <cfRule type="cellIs" dxfId="10270" priority="953" operator="lessThan">
      <formula>0</formula>
    </cfRule>
  </conditionalFormatting>
  <conditionalFormatting sqref="B398:N398">
    <cfRule type="cellIs" dxfId="10269" priority="952" operator="lessThan">
      <formula>0</formula>
    </cfRule>
  </conditionalFormatting>
  <conditionalFormatting sqref="B398:N398">
    <cfRule type="cellIs" dxfId="10268" priority="951" operator="lessThan">
      <formula>0</formula>
    </cfRule>
  </conditionalFormatting>
  <conditionalFormatting sqref="N401">
    <cfRule type="cellIs" dxfId="10267" priority="950" operator="lessThan">
      <formula>0</formula>
    </cfRule>
  </conditionalFormatting>
  <conditionalFormatting sqref="N354">
    <cfRule type="cellIs" dxfId="10266" priority="949" operator="lessThan">
      <formula>0</formula>
    </cfRule>
  </conditionalFormatting>
  <conditionalFormatting sqref="N360">
    <cfRule type="cellIs" dxfId="10265" priority="948" operator="lessThan">
      <formula>0</formula>
    </cfRule>
  </conditionalFormatting>
  <conditionalFormatting sqref="N360">
    <cfRule type="cellIs" dxfId="10264" priority="947" operator="lessThan">
      <formula>0</formula>
    </cfRule>
  </conditionalFormatting>
  <conditionalFormatting sqref="N372">
    <cfRule type="cellIs" dxfId="10263" priority="946" operator="lessThan">
      <formula>0</formula>
    </cfRule>
  </conditionalFormatting>
  <conditionalFormatting sqref="N372">
    <cfRule type="cellIs" dxfId="10262" priority="945" operator="lessThan">
      <formula>0</formula>
    </cfRule>
  </conditionalFormatting>
  <conditionalFormatting sqref="N384">
    <cfRule type="cellIs" dxfId="10261" priority="944" operator="lessThan">
      <formula>0</formula>
    </cfRule>
  </conditionalFormatting>
  <conditionalFormatting sqref="N396">
    <cfRule type="cellIs" dxfId="10260" priority="940" operator="lessThan">
      <formula>0</formula>
    </cfRule>
  </conditionalFormatting>
  <conditionalFormatting sqref="N396">
    <cfRule type="cellIs" dxfId="10259" priority="939" operator="lessThan">
      <formula>0</formula>
    </cfRule>
  </conditionalFormatting>
  <conditionalFormatting sqref="N390">
    <cfRule type="cellIs" dxfId="10258" priority="941" operator="lessThan">
      <formula>0</formula>
    </cfRule>
  </conditionalFormatting>
  <conditionalFormatting sqref="N407">
    <cfRule type="cellIs" dxfId="10257" priority="925" operator="lessThan">
      <formula>0</formula>
    </cfRule>
  </conditionalFormatting>
  <conditionalFormatting sqref="N408">
    <cfRule type="cellIs" dxfId="10256" priority="924" operator="lessThan">
      <formula>0</formula>
    </cfRule>
  </conditionalFormatting>
  <conditionalFormatting sqref="H408">
    <cfRule type="cellIs" dxfId="10255" priority="936" operator="lessThan">
      <formula>0</formula>
    </cfRule>
  </conditionalFormatting>
  <conditionalFormatting sqref="B408">
    <cfRule type="cellIs" dxfId="10254" priority="935" operator="lessThan">
      <formula>0</formula>
    </cfRule>
  </conditionalFormatting>
  <conditionalFormatting sqref="C408:M408">
    <cfRule type="cellIs" dxfId="10253" priority="938" operator="lessThan">
      <formula>0</formula>
    </cfRule>
  </conditionalFormatting>
  <conditionalFormatting sqref="C408:M408">
    <cfRule type="cellIs" dxfId="10252" priority="937" operator="lessThan">
      <formula>0</formula>
    </cfRule>
  </conditionalFormatting>
  <conditionalFormatting sqref="B414">
    <cfRule type="cellIs" dxfId="10251" priority="918" operator="lessThan">
      <formula>0</formula>
    </cfRule>
  </conditionalFormatting>
  <conditionalFormatting sqref="B410:N410">
    <cfRule type="cellIs" dxfId="10250" priority="917" operator="lessThan">
      <formula>0</formula>
    </cfRule>
  </conditionalFormatting>
  <conditionalFormatting sqref="B408">
    <cfRule type="cellIs" dxfId="10249" priority="934" operator="lessThan">
      <formula>0</formula>
    </cfRule>
  </conditionalFormatting>
  <conditionalFormatting sqref="B404:N404">
    <cfRule type="cellIs" dxfId="10248" priority="933" operator="lessThan">
      <formula>0</formula>
    </cfRule>
  </conditionalFormatting>
  <conditionalFormatting sqref="B404:N404">
    <cfRule type="cellIs" dxfId="10247" priority="932" operator="lessThan">
      <formula>0</formula>
    </cfRule>
  </conditionalFormatting>
  <conditionalFormatting sqref="B404:N404">
    <cfRule type="cellIs" dxfId="10246" priority="931" operator="lessThan">
      <formula>0</formula>
    </cfRule>
  </conditionalFormatting>
  <conditionalFormatting sqref="B404:N404">
    <cfRule type="cellIs" dxfId="10245" priority="930" operator="lessThan">
      <formula>0</formula>
    </cfRule>
  </conditionalFormatting>
  <conditionalFormatting sqref="B404:N404">
    <cfRule type="cellIs" dxfId="10244" priority="929" operator="lessThan">
      <formula>0</formula>
    </cfRule>
  </conditionalFormatting>
  <conditionalFormatting sqref="B404:N404">
    <cfRule type="cellIs" dxfId="10243" priority="928" operator="lessThan">
      <formula>0</formula>
    </cfRule>
  </conditionalFormatting>
  <conditionalFormatting sqref="B404:N404">
    <cfRule type="cellIs" dxfId="10242" priority="927" operator="lessThan">
      <formula>0</formula>
    </cfRule>
  </conditionalFormatting>
  <conditionalFormatting sqref="B404:N404">
    <cfRule type="cellIs" dxfId="10241" priority="926" operator="lessThan">
      <formula>0</formula>
    </cfRule>
  </conditionalFormatting>
  <conditionalFormatting sqref="N408">
    <cfRule type="cellIs" dxfId="10240" priority="923" operator="lessThan">
      <formula>0</formula>
    </cfRule>
  </conditionalFormatting>
  <conditionalFormatting sqref="B410:N410">
    <cfRule type="cellIs" dxfId="10239" priority="916" operator="lessThan">
      <formula>0</formula>
    </cfRule>
  </conditionalFormatting>
  <conditionalFormatting sqref="B410:N410">
    <cfRule type="cellIs" dxfId="10238" priority="915" operator="lessThan">
      <formula>0</formula>
    </cfRule>
  </conditionalFormatting>
  <conditionalFormatting sqref="B410:N410">
    <cfRule type="cellIs" dxfId="10237" priority="914" operator="lessThan">
      <formula>0</formula>
    </cfRule>
  </conditionalFormatting>
  <conditionalFormatting sqref="B410:N410">
    <cfRule type="cellIs" dxfId="10236" priority="913" operator="lessThan">
      <formula>0</formula>
    </cfRule>
  </conditionalFormatting>
  <conditionalFormatting sqref="B410:N410">
    <cfRule type="cellIs" dxfId="10235" priority="912" operator="lessThan">
      <formula>0</formula>
    </cfRule>
  </conditionalFormatting>
  <conditionalFormatting sqref="B410:N410">
    <cfRule type="cellIs" dxfId="10234" priority="911" operator="lessThan">
      <formula>0</formula>
    </cfRule>
  </conditionalFormatting>
  <conditionalFormatting sqref="B410:N410">
    <cfRule type="cellIs" dxfId="10233" priority="910" operator="lessThan">
      <formula>0</formula>
    </cfRule>
  </conditionalFormatting>
  <conditionalFormatting sqref="N413">
    <cfRule type="cellIs" dxfId="10232" priority="909" operator="lessThan">
      <formula>0</formula>
    </cfRule>
  </conditionalFormatting>
  <conditionalFormatting sqref="N414">
    <cfRule type="cellIs" dxfId="10231" priority="908" operator="lessThan">
      <formula>0</formula>
    </cfRule>
  </conditionalFormatting>
  <conditionalFormatting sqref="N414">
    <cfRule type="cellIs" dxfId="10230" priority="907" operator="lessThan">
      <formula>0</formula>
    </cfRule>
  </conditionalFormatting>
  <conditionalFormatting sqref="C420:M420">
    <cfRule type="cellIs" dxfId="10229" priority="906" operator="lessThan">
      <formula>0</formula>
    </cfRule>
  </conditionalFormatting>
  <conditionalFormatting sqref="C414:M414">
    <cfRule type="cellIs" dxfId="10228" priority="922" operator="lessThan">
      <formula>0</formula>
    </cfRule>
  </conditionalFormatting>
  <conditionalFormatting sqref="C414:M414">
    <cfRule type="cellIs" dxfId="10227" priority="921" operator="lessThan">
      <formula>0</formula>
    </cfRule>
  </conditionalFormatting>
  <conditionalFormatting sqref="H414">
    <cfRule type="cellIs" dxfId="10226" priority="920" operator="lessThan">
      <formula>0</formula>
    </cfRule>
  </conditionalFormatting>
  <conditionalFormatting sqref="B414">
    <cfRule type="cellIs" dxfId="10225" priority="919" operator="lessThan">
      <formula>0</formula>
    </cfRule>
  </conditionalFormatting>
  <conditionalFormatting sqref="C420:M420">
    <cfRule type="cellIs" dxfId="10224" priority="905" operator="lessThan">
      <formula>0</formula>
    </cfRule>
  </conditionalFormatting>
  <conditionalFormatting sqref="H420">
    <cfRule type="cellIs" dxfId="10223" priority="904" operator="lessThan">
      <formula>0</formula>
    </cfRule>
  </conditionalFormatting>
  <conditionalFormatting sqref="B420">
    <cfRule type="cellIs" dxfId="10222" priority="903" operator="lessThan">
      <formula>0</formula>
    </cfRule>
  </conditionalFormatting>
  <conditionalFormatting sqref="B420">
    <cfRule type="cellIs" dxfId="10221" priority="902" operator="lessThan">
      <formula>0</formula>
    </cfRule>
  </conditionalFormatting>
  <conditionalFormatting sqref="B416:N416">
    <cfRule type="cellIs" dxfId="10220" priority="900" operator="lessThan">
      <formula>0</formula>
    </cfRule>
  </conditionalFormatting>
  <conditionalFormatting sqref="B416:N416">
    <cfRule type="cellIs" dxfId="10219" priority="899" operator="lessThan">
      <formula>0</formula>
    </cfRule>
  </conditionalFormatting>
  <conditionalFormatting sqref="B416:N416">
    <cfRule type="cellIs" dxfId="10218" priority="898" operator="lessThan">
      <formula>0</formula>
    </cfRule>
  </conditionalFormatting>
  <conditionalFormatting sqref="B416:N416">
    <cfRule type="cellIs" dxfId="10217" priority="897" operator="lessThan">
      <formula>0</formula>
    </cfRule>
  </conditionalFormatting>
  <conditionalFormatting sqref="B416:N416">
    <cfRule type="cellIs" dxfId="10216" priority="896" operator="lessThan">
      <formula>0</formula>
    </cfRule>
  </conditionalFormatting>
  <conditionalFormatting sqref="B416:N416">
    <cfRule type="cellIs" dxfId="10215" priority="895" operator="lessThan">
      <formula>0</formula>
    </cfRule>
  </conditionalFormatting>
  <conditionalFormatting sqref="B416:N416">
    <cfRule type="cellIs" dxfId="10214" priority="894" operator="lessThan">
      <formula>0</formula>
    </cfRule>
  </conditionalFormatting>
  <conditionalFormatting sqref="N419">
    <cfRule type="cellIs" dxfId="10213" priority="893" operator="lessThan">
      <formula>0</formula>
    </cfRule>
  </conditionalFormatting>
  <conditionalFormatting sqref="B416:N416">
    <cfRule type="cellIs" dxfId="10212" priority="901" operator="lessThan">
      <formula>0</formula>
    </cfRule>
  </conditionalFormatting>
  <conditionalFormatting sqref="C439:M439">
    <cfRule type="cellIs" dxfId="10211" priority="844" operator="lessThan">
      <formula>0</formula>
    </cfRule>
  </conditionalFormatting>
  <conditionalFormatting sqref="C439:M439">
    <cfRule type="cellIs" dxfId="10210" priority="843" operator="lessThan">
      <formula>0</formula>
    </cfRule>
  </conditionalFormatting>
  <conditionalFormatting sqref="B429:N429">
    <cfRule type="cellIs" dxfId="10209" priority="849" operator="lessThan">
      <formula>0</formula>
    </cfRule>
  </conditionalFormatting>
  <conditionalFormatting sqref="B429:N429">
    <cfRule type="cellIs" dxfId="10208" priority="848" operator="lessThan">
      <formula>0</formula>
    </cfRule>
  </conditionalFormatting>
  <conditionalFormatting sqref="N432">
    <cfRule type="cellIs" dxfId="10207" priority="847" operator="lessThan">
      <formula>0</formula>
    </cfRule>
  </conditionalFormatting>
  <conditionalFormatting sqref="B422:N422">
    <cfRule type="cellIs" dxfId="10206" priority="871" operator="lessThan">
      <formula>0</formula>
    </cfRule>
  </conditionalFormatting>
  <conditionalFormatting sqref="B422:N422">
    <cfRule type="cellIs" dxfId="10205" priority="870" operator="lessThan">
      <formula>0</formula>
    </cfRule>
  </conditionalFormatting>
  <conditionalFormatting sqref="B422:N422">
    <cfRule type="cellIs" dxfId="10204" priority="869" operator="lessThan">
      <formula>0</formula>
    </cfRule>
  </conditionalFormatting>
  <conditionalFormatting sqref="B422:N422">
    <cfRule type="cellIs" dxfId="10203" priority="868" operator="lessThan">
      <formula>0</formula>
    </cfRule>
  </conditionalFormatting>
  <conditionalFormatting sqref="B422:N422">
    <cfRule type="cellIs" dxfId="10202" priority="867" operator="lessThan">
      <formula>0</formula>
    </cfRule>
  </conditionalFormatting>
  <conditionalFormatting sqref="B422:N422">
    <cfRule type="cellIs" dxfId="10201" priority="866" operator="lessThan">
      <formula>0</formula>
    </cfRule>
  </conditionalFormatting>
  <conditionalFormatting sqref="B422:N422">
    <cfRule type="cellIs" dxfId="10200" priority="865" operator="lessThan">
      <formula>0</formula>
    </cfRule>
  </conditionalFormatting>
  <conditionalFormatting sqref="C598:N599">
    <cfRule type="cellIs" dxfId="10199" priority="673" operator="lessThan">
      <formula>0</formula>
    </cfRule>
  </conditionalFormatting>
  <conditionalFormatting sqref="C560:N560">
    <cfRule type="cellIs" dxfId="10198" priority="670" operator="lessThan">
      <formula>0</formula>
    </cfRule>
  </conditionalFormatting>
  <conditionalFormatting sqref="C566:N566">
    <cfRule type="cellIs" dxfId="10197" priority="667" operator="lessThan">
      <formula>0</formula>
    </cfRule>
  </conditionalFormatting>
  <conditionalFormatting sqref="C566:N566">
    <cfRule type="cellIs" dxfId="10196" priority="666" operator="lessThan">
      <formula>0</formula>
    </cfRule>
  </conditionalFormatting>
  <conditionalFormatting sqref="C566:N566">
    <cfRule type="cellIs" dxfId="10195" priority="665" operator="lessThan">
      <formula>0</formula>
    </cfRule>
  </conditionalFormatting>
  <conditionalFormatting sqref="H439">
    <cfRule type="cellIs" dxfId="10194" priority="842" operator="lessThan">
      <formula>0</formula>
    </cfRule>
  </conditionalFormatting>
  <conditionalFormatting sqref="B439">
    <cfRule type="cellIs" dxfId="10193" priority="841" operator="lessThan">
      <formula>0</formula>
    </cfRule>
  </conditionalFormatting>
  <conditionalFormatting sqref="B426">
    <cfRule type="cellIs" dxfId="10192" priority="872" operator="lessThan">
      <formula>0</formula>
    </cfRule>
  </conditionalFormatting>
  <conditionalFormatting sqref="N433">
    <cfRule type="cellIs" dxfId="10191" priority="846" operator="lessThan">
      <formula>0</formula>
    </cfRule>
  </conditionalFormatting>
  <conditionalFormatting sqref="B439">
    <cfRule type="cellIs" dxfId="10190" priority="840" operator="lessThan">
      <formula>0</formula>
    </cfRule>
  </conditionalFormatting>
  <conditionalFormatting sqref="Q499">
    <cfRule type="cellIs" dxfId="10189" priority="625" operator="lessThan">
      <formula>0</formula>
    </cfRule>
  </conditionalFormatting>
  <conditionalFormatting sqref="P499">
    <cfRule type="cellIs" dxfId="10188" priority="624" operator="lessThan">
      <formula>0</formula>
    </cfRule>
  </conditionalFormatting>
  <conditionalFormatting sqref="C442:C445 B595:O596">
    <cfRule type="expression" dxfId="10187" priority="827">
      <formula>B442/A442&gt;1</formula>
    </cfRule>
    <cfRule type="expression" dxfId="10186" priority="828">
      <formula>B442/A442&lt;1</formula>
    </cfRule>
  </conditionalFormatting>
  <conditionalFormatting sqref="D442:N445">
    <cfRule type="expression" dxfId="10185" priority="824">
      <formula>D442/C442&gt;1</formula>
    </cfRule>
    <cfRule type="expression" dxfId="10184" priority="825">
      <formula>D442/C442&lt;1</formula>
    </cfRule>
  </conditionalFormatting>
  <conditionalFormatting sqref="B442:B445 B538:N538 B552:N552">
    <cfRule type="expression" dxfId="10183" priority="821">
      <formula>B442/#REF!&gt;1</formula>
    </cfRule>
    <cfRule type="expression" dxfId="10182" priority="822">
      <formula>B442/#REF!&lt;1</formula>
    </cfRule>
  </conditionalFormatting>
  <conditionalFormatting sqref="B498">
    <cfRule type="expression" dxfId="10181" priority="818">
      <formula>B498/#REF!&gt;1</formula>
    </cfRule>
    <cfRule type="expression" dxfId="10180" priority="819">
      <formula>B498/#REF!&lt;1</formula>
    </cfRule>
  </conditionalFormatting>
  <conditionalFormatting sqref="Q553">
    <cfRule type="cellIs" dxfId="10179" priority="619" operator="lessThan">
      <formula>0</formula>
    </cfRule>
  </conditionalFormatting>
  <conditionalFormatting sqref="C498">
    <cfRule type="expression" dxfId="10178" priority="815">
      <formula>C498/B498&gt;1</formula>
    </cfRule>
    <cfRule type="expression" dxfId="10177" priority="816">
      <formula>C498/B498&lt;1</formula>
    </cfRule>
  </conditionalFormatting>
  <conditionalFormatting sqref="D498">
    <cfRule type="cellIs" dxfId="10176" priority="814" operator="lessThan">
      <formula>0</formula>
    </cfRule>
  </conditionalFormatting>
  <conditionalFormatting sqref="D498">
    <cfRule type="expression" dxfId="10175" priority="812">
      <formula>D498/C498&gt;1</formula>
    </cfRule>
    <cfRule type="expression" dxfId="10174" priority="813">
      <formula>D498/C498&lt;1</formula>
    </cfRule>
  </conditionalFormatting>
  <conditionalFormatting sqref="E498">
    <cfRule type="cellIs" dxfId="10173" priority="811" operator="lessThan">
      <formula>0</formula>
    </cfRule>
  </conditionalFormatting>
  <conditionalFormatting sqref="E498">
    <cfRule type="expression" dxfId="10172" priority="809">
      <formula>E498/D498&gt;1</formula>
    </cfRule>
    <cfRule type="expression" dxfId="10171" priority="810">
      <formula>E498/D498&lt;1</formula>
    </cfRule>
  </conditionalFormatting>
  <conditionalFormatting sqref="F498">
    <cfRule type="cellIs" dxfId="10170" priority="808" operator="lessThan">
      <formula>0</formula>
    </cfRule>
  </conditionalFormatting>
  <conditionalFormatting sqref="F498">
    <cfRule type="expression" dxfId="10169" priority="806">
      <formula>F498/E498&gt;1</formula>
    </cfRule>
    <cfRule type="expression" dxfId="10168" priority="807">
      <formula>F498/E498&lt;1</formula>
    </cfRule>
  </conditionalFormatting>
  <conditionalFormatting sqref="G498">
    <cfRule type="cellIs" dxfId="10167" priority="805" operator="lessThan">
      <formula>0</formula>
    </cfRule>
  </conditionalFormatting>
  <conditionalFormatting sqref="G498">
    <cfRule type="expression" dxfId="10166" priority="803">
      <formula>G498/F498&gt;1</formula>
    </cfRule>
    <cfRule type="expression" dxfId="10165" priority="804">
      <formula>G498/F498&lt;1</formula>
    </cfRule>
  </conditionalFormatting>
  <conditionalFormatting sqref="H498">
    <cfRule type="cellIs" dxfId="10164" priority="802" operator="lessThan">
      <formula>0</formula>
    </cfRule>
  </conditionalFormatting>
  <conditionalFormatting sqref="H498">
    <cfRule type="expression" dxfId="10163" priority="800">
      <formula>H498/G498&gt;1</formula>
    </cfRule>
    <cfRule type="expression" dxfId="10162" priority="801">
      <formula>H498/G498&lt;1</formula>
    </cfRule>
  </conditionalFormatting>
  <conditionalFormatting sqref="I498:N498">
    <cfRule type="cellIs" dxfId="10161" priority="799" operator="lessThan">
      <formula>0</formula>
    </cfRule>
  </conditionalFormatting>
  <conditionalFormatting sqref="I498:N498">
    <cfRule type="expression" dxfId="10160" priority="797">
      <formula>I498/H498&gt;1</formula>
    </cfRule>
    <cfRule type="expression" dxfId="10159" priority="798">
      <formula>I498/H498&lt;1</formula>
    </cfRule>
  </conditionalFormatting>
  <conditionalFormatting sqref="B552">
    <cfRule type="expression" dxfId="10158" priority="794">
      <formula>B552/#REF!&gt;1</formula>
    </cfRule>
    <cfRule type="expression" dxfId="10157" priority="795">
      <formula>B552/#REF!&lt;1</formula>
    </cfRule>
  </conditionalFormatting>
  <conditionalFormatting sqref="C552">
    <cfRule type="cellIs" dxfId="10156" priority="793" operator="lessThan">
      <formula>0</formula>
    </cfRule>
  </conditionalFormatting>
  <conditionalFormatting sqref="C552">
    <cfRule type="expression" dxfId="10155" priority="791">
      <formula>C552/B552&gt;1</formula>
    </cfRule>
    <cfRule type="expression" dxfId="10154" priority="792">
      <formula>C552/B552&lt;1</formula>
    </cfRule>
  </conditionalFormatting>
  <conditionalFormatting sqref="D552">
    <cfRule type="expression" dxfId="10153" priority="788">
      <formula>D552/C552&gt;1</formula>
    </cfRule>
    <cfRule type="expression" dxfId="10152" priority="789">
      <formula>D552/C552&lt;1</formula>
    </cfRule>
  </conditionalFormatting>
  <conditionalFormatting sqref="E552">
    <cfRule type="cellIs" dxfId="10151" priority="787" operator="lessThan">
      <formula>0</formula>
    </cfRule>
  </conditionalFormatting>
  <conditionalFormatting sqref="E552">
    <cfRule type="expression" dxfId="10150" priority="785">
      <formula>E552/D552&gt;1</formula>
    </cfRule>
    <cfRule type="expression" dxfId="10149" priority="786">
      <formula>E552/D552&lt;1</formula>
    </cfRule>
  </conditionalFormatting>
  <conditionalFormatting sqref="F552">
    <cfRule type="cellIs" dxfId="10148" priority="784" operator="lessThan">
      <formula>0</formula>
    </cfRule>
  </conditionalFormatting>
  <conditionalFormatting sqref="F552">
    <cfRule type="expression" dxfId="10147" priority="782">
      <formula>F552/E552&gt;1</formula>
    </cfRule>
    <cfRule type="expression" dxfId="10146" priority="783">
      <formula>F552/E552&lt;1</formula>
    </cfRule>
  </conditionalFormatting>
  <conditionalFormatting sqref="G552">
    <cfRule type="expression" dxfId="10145" priority="779">
      <formula>G552/F552&gt;1</formula>
    </cfRule>
    <cfRule type="expression" dxfId="10144" priority="780">
      <formula>G552/F552&lt;1</formula>
    </cfRule>
  </conditionalFormatting>
  <conditionalFormatting sqref="H552">
    <cfRule type="expression" dxfId="10143" priority="776">
      <formula>H552/G552&gt;1</formula>
    </cfRule>
    <cfRule type="expression" dxfId="10142" priority="777">
      <formula>H552/G552&lt;1</formula>
    </cfRule>
  </conditionalFormatting>
  <conditionalFormatting sqref="N559">
    <cfRule type="cellIs" dxfId="10141" priority="775" operator="lessThan">
      <formula>0</formula>
    </cfRule>
  </conditionalFormatting>
  <conditionalFormatting sqref="N563">
    <cfRule type="cellIs" dxfId="10140" priority="774" operator="lessThan">
      <formula>0</formula>
    </cfRule>
  </conditionalFormatting>
  <conditionalFormatting sqref="N563">
    <cfRule type="cellIs" dxfId="10139" priority="773" operator="lessThan">
      <formula>0</formula>
    </cfRule>
  </conditionalFormatting>
  <conditionalFormatting sqref="P368">
    <cfRule type="cellIs" dxfId="10138" priority="772" operator="lessThan">
      <formula>0</formula>
    </cfRule>
  </conditionalFormatting>
  <conditionalFormatting sqref="P369:P370">
    <cfRule type="cellIs" dxfId="10137" priority="771" operator="lessThan">
      <formula>0</formula>
    </cfRule>
  </conditionalFormatting>
  <conditionalFormatting sqref="P442:P445">
    <cfRule type="cellIs" dxfId="10136" priority="770" operator="lessThan">
      <formula>0</formula>
    </cfRule>
  </conditionalFormatting>
  <conditionalFormatting sqref="P360">
    <cfRule type="cellIs" dxfId="10135" priority="769" operator="lessThan">
      <formula>0</formula>
    </cfRule>
  </conditionalFormatting>
  <conditionalFormatting sqref="P371:P372">
    <cfRule type="cellIs" dxfId="10134" priority="768" operator="lessThan">
      <formula>0</formula>
    </cfRule>
  </conditionalFormatting>
  <conditionalFormatting sqref="P380:P384">
    <cfRule type="cellIs" dxfId="10133" priority="767" operator="lessThan">
      <formula>0</formula>
    </cfRule>
  </conditionalFormatting>
  <conditionalFormatting sqref="P401">
    <cfRule type="cellIs" dxfId="10132" priority="764" operator="lessThan">
      <formula>0</formula>
    </cfRule>
  </conditionalFormatting>
  <conditionalFormatting sqref="P389:P390">
    <cfRule type="cellIs" dxfId="10131" priority="766" operator="lessThan">
      <formula>0</formula>
    </cfRule>
  </conditionalFormatting>
  <conditionalFormatting sqref="P395:P396">
    <cfRule type="cellIs" dxfId="10130" priority="765" operator="lessThan">
      <formula>0</formula>
    </cfRule>
  </conditionalFormatting>
  <conditionalFormatting sqref="P407:P408">
    <cfRule type="cellIs" dxfId="10129" priority="763" operator="lessThan">
      <formula>0</formula>
    </cfRule>
  </conditionalFormatting>
  <conditionalFormatting sqref="P551:P552">
    <cfRule type="cellIs" dxfId="10128" priority="749" operator="lessThan">
      <formula>0</formula>
    </cfRule>
  </conditionalFormatting>
  <conditionalFormatting sqref="P413:P414">
    <cfRule type="cellIs" dxfId="10127" priority="762" operator="lessThan">
      <formula>0</formula>
    </cfRule>
  </conditionalFormatting>
  <conditionalFormatting sqref="P419:P420">
    <cfRule type="cellIs" dxfId="10126" priority="761" operator="lessThan">
      <formula>0</formula>
    </cfRule>
  </conditionalFormatting>
  <conditionalFormatting sqref="J551:N551 J537:N537">
    <cfRule type="cellIs" dxfId="10125" priority="730" operator="lessThan">
      <formula>0</formula>
    </cfRule>
  </conditionalFormatting>
  <conditionalFormatting sqref="P446">
    <cfRule type="cellIs" dxfId="10124" priority="756" operator="lessThan">
      <formula>0</formula>
    </cfRule>
  </conditionalFormatting>
  <conditionalFormatting sqref="P425:P426">
    <cfRule type="cellIs" dxfId="10123" priority="759" operator="lessThan">
      <formula>0</formula>
    </cfRule>
  </conditionalFormatting>
  <conditionalFormatting sqref="P432:P433">
    <cfRule type="cellIs" dxfId="10122" priority="758" operator="lessThan">
      <formula>0</formula>
    </cfRule>
  </conditionalFormatting>
  <conditionalFormatting sqref="P438:P439">
    <cfRule type="cellIs" dxfId="10121" priority="757" operator="lessThan">
      <formula>0</formula>
    </cfRule>
  </conditionalFormatting>
  <conditionalFormatting sqref="P454">
    <cfRule type="cellIs" dxfId="10120" priority="755" operator="lessThan">
      <formula>0</formula>
    </cfRule>
  </conditionalFormatting>
  <conditionalFormatting sqref="P489:P491">
    <cfRule type="cellIs" dxfId="10119" priority="754" operator="lessThan">
      <formula>0</formula>
    </cfRule>
  </conditionalFormatting>
  <conditionalFormatting sqref="P497:P498">
    <cfRule type="cellIs" dxfId="10118" priority="753" operator="lessThan">
      <formula>0</formula>
    </cfRule>
  </conditionalFormatting>
  <conditionalFormatting sqref="C493:C496">
    <cfRule type="cellIs" dxfId="10117" priority="739" operator="lessThan">
      <formula>0</formula>
    </cfRule>
  </conditionalFormatting>
  <conditionalFormatting sqref="P537:P538">
    <cfRule type="cellIs" dxfId="10116" priority="751" operator="lessThan">
      <formula>0</formula>
    </cfRule>
  </conditionalFormatting>
  <conditionalFormatting sqref="P544:P545">
    <cfRule type="cellIs" dxfId="10115" priority="750" operator="lessThan">
      <formula>0</formula>
    </cfRule>
  </conditionalFormatting>
  <conditionalFormatting sqref="B493:B496">
    <cfRule type="cellIs" dxfId="10114" priority="733" operator="lessThan">
      <formula>0</formula>
    </cfRule>
  </conditionalFormatting>
  <conditionalFormatting sqref="P559:P560">
    <cfRule type="cellIs" dxfId="10113" priority="748" operator="lessThan">
      <formula>0</formula>
    </cfRule>
  </conditionalFormatting>
  <conditionalFormatting sqref="P566">
    <cfRule type="cellIs" dxfId="10112" priority="747" operator="lessThan">
      <formula>0</formula>
    </cfRule>
  </conditionalFormatting>
  <conditionalFormatting sqref="P571">
    <cfRule type="cellIs" dxfId="10111" priority="746" operator="lessThan">
      <formula>0</formula>
    </cfRule>
  </conditionalFormatting>
  <conditionalFormatting sqref="C551:I551 C547:C550 C537:I537 C533:C536">
    <cfRule type="cellIs" dxfId="10110" priority="729" operator="lessThan">
      <formula>0</formula>
    </cfRule>
  </conditionalFormatting>
  <conditionalFormatting sqref="I662:N662 P660:Q663">
    <cfRule type="cellIs" dxfId="10109" priority="740" operator="lessThan">
      <formula>0</formula>
    </cfRule>
  </conditionalFormatting>
  <conditionalFormatting sqref="P598:P599">
    <cfRule type="cellIs" dxfId="10108" priority="745" operator="lessThan">
      <formula>0</formula>
    </cfRule>
  </conditionalFormatting>
  <conditionalFormatting sqref="P602">
    <cfRule type="cellIs" dxfId="10107" priority="744" operator="lessThan">
      <formula>0</formula>
    </cfRule>
  </conditionalFormatting>
  <conditionalFormatting sqref="P603">
    <cfRule type="cellIs" dxfId="10106" priority="743" operator="lessThan">
      <formula>0</formula>
    </cfRule>
  </conditionalFormatting>
  <conditionalFormatting sqref="P605">
    <cfRule type="cellIs" dxfId="10105" priority="742" operator="lessThan">
      <formula>0</formula>
    </cfRule>
  </conditionalFormatting>
  <conditionalFormatting sqref="P606">
    <cfRule type="cellIs" dxfId="10104" priority="741" operator="lessThan">
      <formula>0</formula>
    </cfRule>
  </conditionalFormatting>
  <conditionalFormatting sqref="D608:N608 D605:N605 D602:N603">
    <cfRule type="expression" dxfId="10103" priority="713">
      <formula>D602/C602&gt;1</formula>
    </cfRule>
    <cfRule type="expression" dxfId="10102" priority="714">
      <formula>D602/C602&lt;1</formula>
    </cfRule>
  </conditionalFormatting>
  <conditionalFormatting sqref="C493:C496">
    <cfRule type="expression" dxfId="10101" priority="737">
      <formula>C493/B493&gt;1</formula>
    </cfRule>
    <cfRule type="expression" dxfId="10100" priority="738">
      <formula>C493/B493&lt;1</formula>
    </cfRule>
  </conditionalFormatting>
  <conditionalFormatting sqref="D493:N496">
    <cfRule type="cellIs" dxfId="10099" priority="736" operator="lessThan">
      <formula>0</formula>
    </cfRule>
  </conditionalFormatting>
  <conditionalFormatting sqref="D493:N496">
    <cfRule type="expression" dxfId="10098" priority="734">
      <formula>D493/C493&gt;1</formula>
    </cfRule>
    <cfRule type="expression" dxfId="10097" priority="735">
      <formula>D493/C493&lt;1</formula>
    </cfRule>
  </conditionalFormatting>
  <conditionalFormatting sqref="B493:B496">
    <cfRule type="expression" dxfId="10096" priority="731">
      <formula>B493/#REF!&gt;1</formula>
    </cfRule>
    <cfRule type="expression" dxfId="10095" priority="732">
      <formula>B493/#REF!&lt;1</formula>
    </cfRule>
  </conditionalFormatting>
  <conditionalFormatting sqref="C551:N551 C537:N537">
    <cfRule type="cellIs" dxfId="10094" priority="722" operator="lessThan">
      <formula>0</formula>
    </cfRule>
  </conditionalFormatting>
  <conditionalFormatting sqref="C551:M551 C537:M537">
    <cfRule type="cellIs" dxfId="10093" priority="728" operator="lessThan">
      <formula>0</formula>
    </cfRule>
  </conditionalFormatting>
  <conditionalFormatting sqref="C547:C550 C533:C536">
    <cfRule type="expression" dxfId="10092" priority="726">
      <formula>C533/B533&gt;1</formula>
    </cfRule>
    <cfRule type="expression" dxfId="10091" priority="727">
      <formula>C533/B533&lt;1</formula>
    </cfRule>
  </conditionalFormatting>
  <conditionalFormatting sqref="D547:N550 D533:N536">
    <cfRule type="cellIs" dxfId="10090" priority="725" operator="lessThan">
      <formula>0</formula>
    </cfRule>
  </conditionalFormatting>
  <conditionalFormatting sqref="D547:N550 D533:N536">
    <cfRule type="expression" dxfId="10089" priority="723">
      <formula>D533/C533&gt;1</formula>
    </cfRule>
    <cfRule type="expression" dxfId="10088" priority="724">
      <formula>D533/C533&lt;1</formula>
    </cfRule>
  </conditionalFormatting>
  <conditionalFormatting sqref="D608:N608 D605:N605 D602:N603">
    <cfRule type="cellIs" dxfId="10087" priority="715" operator="lessThan">
      <formula>0</formula>
    </cfRule>
  </conditionalFormatting>
  <conditionalFormatting sqref="C551:N551 C537:N537">
    <cfRule type="expression" dxfId="10086" priority="720">
      <formula>C537/B537&gt;1</formula>
    </cfRule>
    <cfRule type="expression" dxfId="10085" priority="721">
      <formula>C537/B537&lt;1</formula>
    </cfRule>
  </conditionalFormatting>
  <conditionalFormatting sqref="B608 B605 B602:B603 B598:B599">
    <cfRule type="cellIs" dxfId="10084" priority="719" operator="lessThan">
      <formula>0</formula>
    </cfRule>
  </conditionalFormatting>
  <conditionalFormatting sqref="C608 C605 C602:C603">
    <cfRule type="cellIs" dxfId="10083" priority="718" operator="lessThan">
      <formula>0</formula>
    </cfRule>
  </conditionalFormatting>
  <conditionalFormatting sqref="C608 C605 C602:C603">
    <cfRule type="expression" dxfId="10082" priority="716">
      <formula>C602/B602&gt;1</formula>
    </cfRule>
    <cfRule type="expression" dxfId="10081" priority="717">
      <formula>C602/B602&lt;1</formula>
    </cfRule>
  </conditionalFormatting>
  <conditionalFormatting sqref="B491:N491 B560">
    <cfRule type="expression" dxfId="10080" priority="1311">
      <formula>B491/#REF!&gt;1</formula>
    </cfRule>
    <cfRule type="expression" dxfId="10079" priority="1312">
      <formula>B491/#REF!&lt;1</formula>
    </cfRule>
  </conditionalFormatting>
  <conditionalFormatting sqref="C446">
    <cfRule type="cellIs" dxfId="10078" priority="712" operator="lessThan">
      <formula>0</formula>
    </cfRule>
  </conditionalFormatting>
  <conditionalFormatting sqref="C446">
    <cfRule type="expression" dxfId="10077" priority="710">
      <formula>C446/B446&gt;1</formula>
    </cfRule>
    <cfRule type="expression" dxfId="10076" priority="711">
      <formula>C446/B446&lt;1</formula>
    </cfRule>
  </conditionalFormatting>
  <conditionalFormatting sqref="D446:N446">
    <cfRule type="cellIs" dxfId="10075" priority="709" operator="lessThan">
      <formula>0</formula>
    </cfRule>
  </conditionalFormatting>
  <conditionalFormatting sqref="D446:N446">
    <cfRule type="expression" dxfId="10074" priority="707">
      <formula>D446/C446&gt;1</formula>
    </cfRule>
    <cfRule type="expression" dxfId="10073" priority="708">
      <formula>D446/C446&lt;1</formula>
    </cfRule>
  </conditionalFormatting>
  <conditionalFormatting sqref="B446">
    <cfRule type="cellIs" dxfId="10072" priority="706" operator="lessThan">
      <formula>0</formula>
    </cfRule>
  </conditionalFormatting>
  <conditionalFormatting sqref="B446">
    <cfRule type="expression" dxfId="10071" priority="704">
      <formula>B446/#REF!&gt;1</formula>
    </cfRule>
    <cfRule type="expression" dxfId="10070" priority="705">
      <formula>B446/#REF!&lt;1</formula>
    </cfRule>
  </conditionalFormatting>
  <conditionalFormatting sqref="C497">
    <cfRule type="cellIs" dxfId="10069" priority="703" operator="lessThan">
      <formula>0</formula>
    </cfRule>
  </conditionalFormatting>
  <conditionalFormatting sqref="D497:N497">
    <cfRule type="cellIs" dxfId="10068" priority="700" operator="lessThan">
      <formula>0</formula>
    </cfRule>
  </conditionalFormatting>
  <conditionalFormatting sqref="C497">
    <cfRule type="expression" dxfId="10067" priority="701">
      <formula>C497/B497&gt;1</formula>
    </cfRule>
    <cfRule type="expression" dxfId="10066" priority="702">
      <formula>C497/B497&lt;1</formula>
    </cfRule>
  </conditionalFormatting>
  <conditionalFormatting sqref="D497:N497">
    <cfRule type="expression" dxfId="10065" priority="698">
      <formula>D497/C497&gt;1</formula>
    </cfRule>
    <cfRule type="expression" dxfId="10064" priority="699">
      <formula>D497/C497&lt;1</formula>
    </cfRule>
  </conditionalFormatting>
  <conditionalFormatting sqref="B497">
    <cfRule type="cellIs" dxfId="10063" priority="697" operator="lessThan">
      <formula>0</formula>
    </cfRule>
  </conditionalFormatting>
  <conditionalFormatting sqref="B497">
    <cfRule type="expression" dxfId="10062" priority="695">
      <formula>B497/#REF!&gt;1</formula>
    </cfRule>
    <cfRule type="expression" dxfId="10061" priority="696">
      <formula>B497/#REF!&lt;1</formula>
    </cfRule>
  </conditionalFormatting>
  <conditionalFormatting sqref="C566:N566">
    <cfRule type="expression" dxfId="10060" priority="663">
      <formula>C566/B566&gt;1</formula>
    </cfRule>
    <cfRule type="expression" dxfId="10059" priority="664">
      <formula>C566/B566&lt;1</formula>
    </cfRule>
  </conditionalFormatting>
  <conditionalFormatting sqref="B538:N538">
    <cfRule type="cellIs" dxfId="10058" priority="685" operator="lessThan">
      <formula>0</formula>
    </cfRule>
  </conditionalFormatting>
  <conditionalFormatting sqref="B538:N538">
    <cfRule type="expression" dxfId="10057" priority="683">
      <formula>B538/A538&gt;1</formula>
    </cfRule>
    <cfRule type="expression" dxfId="10056" priority="684">
      <formula>B538/A538&lt;1</formula>
    </cfRule>
  </conditionalFormatting>
  <conditionalFormatting sqref="B552:N552">
    <cfRule type="cellIs" dxfId="10055" priority="682" operator="lessThan">
      <formula>0</formula>
    </cfRule>
  </conditionalFormatting>
  <conditionalFormatting sqref="B552:N552">
    <cfRule type="expression" dxfId="10054" priority="680">
      <formula>B552/A552&gt;1</formula>
    </cfRule>
    <cfRule type="expression" dxfId="10053" priority="681">
      <formula>B552/A552&lt;1</formula>
    </cfRule>
  </conditionalFormatting>
  <conditionalFormatting sqref="N571">
    <cfRule type="cellIs" dxfId="10052" priority="656" operator="lessThan">
      <formula>0</formula>
    </cfRule>
  </conditionalFormatting>
  <conditionalFormatting sqref="C545:N545">
    <cfRule type="expression" dxfId="10051" priority="674">
      <formula>C545/B545&gt;1</formula>
    </cfRule>
    <cfRule type="expression" dxfId="10050" priority="675">
      <formula>C545/B545&lt;1</formula>
    </cfRule>
  </conditionalFormatting>
  <conditionalFormatting sqref="C571:M571">
    <cfRule type="expression" dxfId="10049" priority="658">
      <formula>C571/B571&gt;1</formula>
    </cfRule>
    <cfRule type="expression" dxfId="10048" priority="659">
      <formula>C571/B571&lt;1</formula>
    </cfRule>
  </conditionalFormatting>
  <conditionalFormatting sqref="N571">
    <cfRule type="expression" dxfId="10047" priority="653">
      <formula>N571/M571&gt;1</formula>
    </cfRule>
    <cfRule type="expression" dxfId="10046" priority="654">
      <formula>N571/M571&lt;1</formula>
    </cfRule>
  </conditionalFormatting>
  <conditionalFormatting sqref="C571:M571">
    <cfRule type="cellIs" dxfId="10045" priority="662" operator="lessThan">
      <formula>0</formula>
    </cfRule>
  </conditionalFormatting>
  <conditionalFormatting sqref="C571:M571">
    <cfRule type="cellIs" dxfId="10044" priority="661" operator="lessThan">
      <formula>0</formula>
    </cfRule>
  </conditionalFormatting>
  <conditionalFormatting sqref="B545">
    <cfRule type="cellIs" dxfId="10043" priority="677" operator="lessThan">
      <formula>0</formula>
    </cfRule>
  </conditionalFormatting>
  <conditionalFormatting sqref="B545">
    <cfRule type="expression" dxfId="10042" priority="678">
      <formula>B545/#REF!&gt;1</formula>
    </cfRule>
    <cfRule type="expression" dxfId="10041" priority="679">
      <formula>B545/#REF!&lt;1</formula>
    </cfRule>
  </conditionalFormatting>
  <conditionalFormatting sqref="C545:N545">
    <cfRule type="cellIs" dxfId="10040" priority="676" operator="lessThan">
      <formula>0</formula>
    </cfRule>
  </conditionalFormatting>
  <conditionalFormatting sqref="C598:N599">
    <cfRule type="expression" dxfId="10039" priority="671">
      <formula>C598/B598&gt;1</formula>
    </cfRule>
    <cfRule type="expression" dxfId="10038" priority="672">
      <formula>C598/B598&lt;1</formula>
    </cfRule>
  </conditionalFormatting>
  <conditionalFormatting sqref="C560:N560">
    <cfRule type="expression" dxfId="10037" priority="668">
      <formula>C560/B560&gt;1</formula>
    </cfRule>
    <cfRule type="expression" dxfId="10036" priority="669">
      <formula>C560/B560&lt;1</formula>
    </cfRule>
  </conditionalFormatting>
  <conditionalFormatting sqref="N571">
    <cfRule type="cellIs" dxfId="10035" priority="657" operator="lessThan">
      <formula>0</formula>
    </cfRule>
  </conditionalFormatting>
  <conditionalFormatting sqref="C571:M571">
    <cfRule type="cellIs" dxfId="10034" priority="660" operator="lessThan">
      <formula>0</formula>
    </cfRule>
  </conditionalFormatting>
  <conditionalFormatting sqref="N571">
    <cfRule type="cellIs" dxfId="10033" priority="655" operator="lessThan">
      <formula>0</formula>
    </cfRule>
  </conditionalFormatting>
  <conditionalFormatting sqref="B628:N631">
    <cfRule type="cellIs" dxfId="10032" priority="652" operator="lessThan">
      <formula>0</formula>
    </cfRule>
  </conditionalFormatting>
  <conditionalFormatting sqref="I630:N630 P628:Q631">
    <cfRule type="cellIs" dxfId="10031" priority="651" operator="lessThan">
      <formula>0</formula>
    </cfRule>
  </conditionalFormatting>
  <conditionalFormatting sqref="B632:N635">
    <cfRule type="cellIs" dxfId="10030" priority="650" operator="lessThan">
      <formula>0</formula>
    </cfRule>
  </conditionalFormatting>
  <conditionalFormatting sqref="I634:N634 P632:Q635">
    <cfRule type="cellIs" dxfId="10029" priority="649" operator="lessThan">
      <formula>0</formula>
    </cfRule>
  </conditionalFormatting>
  <conditionalFormatting sqref="B636:N639">
    <cfRule type="cellIs" dxfId="10028" priority="648" operator="lessThan">
      <formula>0</formula>
    </cfRule>
  </conditionalFormatting>
  <conditionalFormatting sqref="I638:N638 P636:Q639">
    <cfRule type="cellIs" dxfId="10027" priority="647" operator="lessThan">
      <formula>0</formula>
    </cfRule>
  </conditionalFormatting>
  <conditionalFormatting sqref="B640:N643">
    <cfRule type="cellIs" dxfId="10026" priority="646" operator="lessThan">
      <formula>0</formula>
    </cfRule>
  </conditionalFormatting>
  <conditionalFormatting sqref="I642:N642 P640:Q643">
    <cfRule type="cellIs" dxfId="10025" priority="645" operator="lessThan">
      <formula>0</formula>
    </cfRule>
  </conditionalFormatting>
  <conditionalFormatting sqref="B644:N647">
    <cfRule type="cellIs" dxfId="10024" priority="644" operator="lessThan">
      <formula>0</formula>
    </cfRule>
  </conditionalFormatting>
  <conditionalFormatting sqref="I646:N646 P644:Q647">
    <cfRule type="cellIs" dxfId="10023" priority="643" operator="lessThan">
      <formula>0</formula>
    </cfRule>
  </conditionalFormatting>
  <conditionalFormatting sqref="B648:N651">
    <cfRule type="cellIs" dxfId="10022" priority="642" operator="lessThan">
      <formula>0</formula>
    </cfRule>
  </conditionalFormatting>
  <conditionalFormatting sqref="I650:N650 P648:Q651">
    <cfRule type="cellIs" dxfId="10021" priority="641" operator="lessThan">
      <formula>0</formula>
    </cfRule>
  </conditionalFormatting>
  <conditionalFormatting sqref="B652:N655">
    <cfRule type="cellIs" dxfId="10020" priority="640" operator="lessThan">
      <formula>0</formula>
    </cfRule>
  </conditionalFormatting>
  <conditionalFormatting sqref="I654:N654 P652:Q655">
    <cfRule type="cellIs" dxfId="10019" priority="639" operator="lessThan">
      <formula>0</formula>
    </cfRule>
  </conditionalFormatting>
  <conditionalFormatting sqref="B656:N659">
    <cfRule type="cellIs" dxfId="10018" priority="638" operator="lessThan">
      <formula>0</formula>
    </cfRule>
  </conditionalFormatting>
  <conditionalFormatting sqref="I658:N658 P656:Q659">
    <cfRule type="cellIs" dxfId="10017" priority="637" operator="lessThan">
      <formula>0</formula>
    </cfRule>
  </conditionalFormatting>
  <conditionalFormatting sqref="B664:N667">
    <cfRule type="cellIs" dxfId="10016" priority="636" operator="lessThan">
      <formula>0</formula>
    </cfRule>
  </conditionalFormatting>
  <conditionalFormatting sqref="I666:N666 P664:Q667">
    <cfRule type="cellIs" dxfId="10015" priority="635" operator="lessThan">
      <formula>0</formula>
    </cfRule>
  </conditionalFormatting>
  <conditionalFormatting sqref="B668:N671">
    <cfRule type="cellIs" dxfId="10014" priority="634" operator="lessThan">
      <formula>0</formula>
    </cfRule>
  </conditionalFormatting>
  <conditionalFormatting sqref="I670:N670 P668:Q671">
    <cfRule type="cellIs" dxfId="10013" priority="633" operator="lessThan">
      <formula>0</formula>
    </cfRule>
  </conditionalFormatting>
  <conditionalFormatting sqref="P608">
    <cfRule type="cellIs" dxfId="10012" priority="632" operator="lessThan">
      <formula>0</formula>
    </cfRule>
  </conditionalFormatting>
  <conditionalFormatting sqref="Q447:Q448">
    <cfRule type="cellIs" dxfId="10011" priority="631" operator="lessThan">
      <formula>0</formula>
    </cfRule>
  </conditionalFormatting>
  <conditionalFormatting sqref="P447:P448">
    <cfRule type="cellIs" dxfId="10010" priority="630" operator="lessThan">
      <formula>0</formula>
    </cfRule>
  </conditionalFormatting>
  <conditionalFormatting sqref="B447:N447 B493:O499 B490:O490 B492">
    <cfRule type="cellIs" dxfId="10009" priority="629" operator="lessThan">
      <formula>0</formula>
    </cfRule>
  </conditionalFormatting>
  <conditionalFormatting sqref="B499:N499">
    <cfRule type="cellIs" dxfId="10008" priority="623" operator="lessThan">
      <formula>0</formula>
    </cfRule>
  </conditionalFormatting>
  <conditionalFormatting sqref="B553:N553">
    <cfRule type="cellIs" dxfId="10007" priority="617" operator="lessThan">
      <formula>0</formula>
    </cfRule>
  </conditionalFormatting>
  <conditionalFormatting sqref="P477:Q477 B477">
    <cfRule type="cellIs" dxfId="10006" priority="616" operator="lessThan">
      <formula>0</formula>
    </cfRule>
  </conditionalFormatting>
  <conditionalFormatting sqref="Q478:Q482">
    <cfRule type="cellIs" dxfId="10005" priority="615" operator="lessThan">
      <formula>0</formula>
    </cfRule>
  </conditionalFormatting>
  <conditionalFormatting sqref="P478:P481">
    <cfRule type="cellIs" dxfId="10004" priority="614" operator="lessThan">
      <formula>0</formula>
    </cfRule>
  </conditionalFormatting>
  <conditionalFormatting sqref="P482">
    <cfRule type="cellIs" dxfId="10003" priority="613" operator="lessThan">
      <formula>0</formula>
    </cfRule>
  </conditionalFormatting>
  <conditionalFormatting sqref="P457:Q457 B457">
    <cfRule type="cellIs" dxfId="10002" priority="612" operator="lessThan">
      <formula>0</formula>
    </cfRule>
  </conditionalFormatting>
  <conditionalFormatting sqref="Q458:Q462">
    <cfRule type="cellIs" dxfId="10001" priority="611" operator="lessThan">
      <formula>0</formula>
    </cfRule>
  </conditionalFormatting>
  <conditionalFormatting sqref="P458:P461">
    <cfRule type="cellIs" dxfId="10000" priority="610" operator="lessThan">
      <formula>0</formula>
    </cfRule>
  </conditionalFormatting>
  <conditionalFormatting sqref="P462">
    <cfRule type="cellIs" dxfId="9999" priority="609" operator="lessThan">
      <formula>0</formula>
    </cfRule>
  </conditionalFormatting>
  <conditionalFormatting sqref="P465:Q465 B465">
    <cfRule type="cellIs" dxfId="9998" priority="608" operator="lessThan">
      <formula>0</formula>
    </cfRule>
  </conditionalFormatting>
  <conditionalFormatting sqref="Q466:Q470">
    <cfRule type="cellIs" dxfId="9997" priority="607" operator="lessThan">
      <formula>0</formula>
    </cfRule>
  </conditionalFormatting>
  <conditionalFormatting sqref="P466:P469">
    <cfRule type="cellIs" dxfId="9996" priority="606" operator="lessThan">
      <formula>0</formula>
    </cfRule>
  </conditionalFormatting>
  <conditionalFormatting sqref="P470">
    <cfRule type="cellIs" dxfId="9995" priority="605" operator="lessThan">
      <formula>0</formula>
    </cfRule>
  </conditionalFormatting>
  <conditionalFormatting sqref="O574:O577">
    <cfRule type="cellIs" dxfId="9994" priority="574" operator="lessThan">
      <formula>0</formula>
    </cfRule>
  </conditionalFormatting>
  <conditionalFormatting sqref="O574:O577">
    <cfRule type="cellIs" dxfId="9993" priority="573" operator="lessThan">
      <formula>0</formula>
    </cfRule>
  </conditionalFormatting>
  <conditionalFormatting sqref="O382">
    <cfRule type="cellIs" dxfId="9992" priority="569" operator="lessThan">
      <formula>0</formula>
    </cfRule>
  </conditionalFormatting>
  <conditionalFormatting sqref="O384">
    <cfRule type="cellIs" dxfId="9991" priority="540" operator="lessThan">
      <formula>0</formula>
    </cfRule>
  </conditionalFormatting>
  <conditionalFormatting sqref="O370">
    <cfRule type="cellIs" dxfId="9990" priority="570" operator="lessThan">
      <formula>0</formula>
    </cfRule>
  </conditionalFormatting>
  <conditionalFormatting sqref="O368:O370 O380:O382 O386:O388 O392:O394 O398:O400 O404:O406 O410:O412 O416:O418 O422:O424 O429:O431 O435:O437 O491 O584:O587 O538 O552">
    <cfRule type="cellIs" dxfId="9989" priority="595" operator="lessThan">
      <formula>0</formula>
    </cfRule>
  </conditionalFormatting>
  <conditionalFormatting sqref="O347">
    <cfRule type="cellIs" dxfId="9988" priority="594" operator="lessThan">
      <formula>0</formula>
    </cfRule>
  </conditionalFormatting>
  <conditionalFormatting sqref="O347">
    <cfRule type="cellIs" dxfId="9987" priority="593" operator="lessThan">
      <formula>0</formula>
    </cfRule>
  </conditionalFormatting>
  <conditionalFormatting sqref="O350:O353">
    <cfRule type="cellIs" dxfId="9986" priority="592" operator="lessThan">
      <formula>0</formula>
    </cfRule>
  </conditionalFormatting>
  <conditionalFormatting sqref="O392">
    <cfRule type="cellIs" dxfId="9985" priority="563" operator="lessThan">
      <formula>0</formula>
    </cfRule>
  </conditionalFormatting>
  <conditionalFormatting sqref="O368:O369">
    <cfRule type="cellIs" dxfId="9984" priority="590" operator="lessThan">
      <formula>0</formula>
    </cfRule>
  </conditionalFormatting>
  <conditionalFormatting sqref="O380:O381">
    <cfRule type="cellIs" dxfId="9983" priority="589" operator="lessThan">
      <formula>0</formula>
    </cfRule>
  </conditionalFormatting>
  <conditionalFormatting sqref="O556:O558">
    <cfRule type="cellIs" dxfId="9982" priority="585" operator="lessThan">
      <formula>0</formula>
    </cfRule>
  </conditionalFormatting>
  <conditionalFormatting sqref="O386:O388">
    <cfRule type="cellIs" dxfId="9981" priority="588" operator="lessThan">
      <formula>0</formula>
    </cfRule>
  </conditionalFormatting>
  <conditionalFormatting sqref="O354">
    <cfRule type="cellIs" dxfId="9980" priority="587" operator="lessThan">
      <formula>0</formula>
    </cfRule>
  </conditionalFormatting>
  <conditionalFormatting sqref="O389">
    <cfRule type="cellIs" dxfId="9979" priority="564" operator="lessThan">
      <formula>0</formula>
    </cfRule>
  </conditionalFormatting>
  <conditionalFormatting sqref="O556:O558">
    <cfRule type="cellIs" dxfId="9978" priority="586" operator="lessThan">
      <formula>0</formula>
    </cfRule>
  </conditionalFormatting>
  <conditionalFormatting sqref="O562 O564:O565">
    <cfRule type="cellIs" dxfId="9977" priority="583" operator="lessThan">
      <formula>0</formula>
    </cfRule>
  </conditionalFormatting>
  <conditionalFormatting sqref="O564:O565 O562">
    <cfRule type="cellIs" dxfId="9976" priority="584" operator="lessThan">
      <formula>0</formula>
    </cfRule>
  </conditionalFormatting>
  <conditionalFormatting sqref="O579:O582">
    <cfRule type="cellIs" dxfId="9975" priority="581" operator="lessThan">
      <formula>0</formula>
    </cfRule>
  </conditionalFormatting>
  <conditionalFormatting sqref="O579:O582">
    <cfRule type="cellIs" dxfId="9974" priority="582" operator="lessThan">
      <formula>0</formula>
    </cfRule>
  </conditionalFormatting>
  <conditionalFormatting sqref="O584:O587">
    <cfRule type="cellIs" dxfId="9973" priority="579" operator="lessThan">
      <formula>0</formula>
    </cfRule>
  </conditionalFormatting>
  <conditionalFormatting sqref="O584:O587">
    <cfRule type="cellIs" dxfId="9972" priority="580" operator="lessThan">
      <formula>0</formula>
    </cfRule>
  </conditionalFormatting>
  <conditionalFormatting sqref="O589:O592">
    <cfRule type="cellIs" dxfId="9971" priority="577" operator="lessThan">
      <formula>0</formula>
    </cfRule>
  </conditionalFormatting>
  <conditionalFormatting sqref="O589:O592">
    <cfRule type="cellIs" dxfId="9970" priority="578" operator="lessThan">
      <formula>0</formula>
    </cfRule>
  </conditionalFormatting>
  <conditionalFormatting sqref="O420">
    <cfRule type="cellIs" dxfId="9969" priority="502" operator="lessThan">
      <formula>0</formula>
    </cfRule>
  </conditionalFormatting>
  <conditionalFormatting sqref="O383">
    <cfRule type="cellIs" dxfId="9968" priority="565" operator="lessThan">
      <formula>0</formula>
    </cfRule>
  </conditionalFormatting>
  <conditionalFormatting sqref="O568:O570">
    <cfRule type="cellIs" dxfId="9967" priority="575" operator="lessThan">
      <formula>0</formula>
    </cfRule>
  </conditionalFormatting>
  <conditionalFormatting sqref="O568:O570">
    <cfRule type="cellIs" dxfId="9966" priority="576" operator="lessThan">
      <formula>0</formula>
    </cfRule>
  </conditionalFormatting>
  <conditionalFormatting sqref="O371">
    <cfRule type="cellIs" dxfId="9965" priority="566" operator="lessThan">
      <formula>0</formula>
    </cfRule>
  </conditionalFormatting>
  <conditionalFormatting sqref="O420">
    <cfRule type="cellIs" dxfId="9964" priority="503" operator="lessThan">
      <formula>0</formula>
    </cfRule>
  </conditionalFormatting>
  <conditionalFormatting sqref="O435">
    <cfRule type="cellIs" dxfId="9963" priority="470" operator="lessThan">
      <formula>0</formula>
    </cfRule>
  </conditionalFormatting>
  <conditionalFormatting sqref="O433">
    <cfRule type="cellIs" dxfId="9962" priority="471" operator="lessThan">
      <formula>0</formula>
    </cfRule>
  </conditionalFormatting>
  <conditionalFormatting sqref="O435">
    <cfRule type="cellIs" dxfId="9961" priority="468" operator="lessThan">
      <formula>0</formula>
    </cfRule>
  </conditionalFormatting>
  <conditionalFormatting sqref="O435">
    <cfRule type="cellIs" dxfId="9960" priority="469" operator="lessThan">
      <formula>0</formula>
    </cfRule>
  </conditionalFormatting>
  <conditionalFormatting sqref="O429">
    <cfRule type="cellIs" dxfId="9959" priority="480" operator="lessThan">
      <formula>0</formula>
    </cfRule>
  </conditionalFormatting>
  <conditionalFormatting sqref="O422">
    <cfRule type="cellIs" dxfId="9958" priority="490" operator="lessThan">
      <formula>0</formula>
    </cfRule>
  </conditionalFormatting>
  <conditionalFormatting sqref="O429">
    <cfRule type="cellIs" dxfId="9957" priority="479" operator="lessThan">
      <formula>0</formula>
    </cfRule>
  </conditionalFormatting>
  <conditionalFormatting sqref="O429">
    <cfRule type="cellIs" dxfId="9956" priority="478" operator="lessThan">
      <formula>0</formula>
    </cfRule>
  </conditionalFormatting>
  <conditionalFormatting sqref="O422">
    <cfRule type="cellIs" dxfId="9955" priority="491" operator="lessThan">
      <formula>0</formula>
    </cfRule>
  </conditionalFormatting>
  <conditionalFormatting sqref="O429">
    <cfRule type="cellIs" dxfId="9954" priority="477" operator="lessThan">
      <formula>0</formula>
    </cfRule>
  </conditionalFormatting>
  <conditionalFormatting sqref="O422">
    <cfRule type="cellIs" dxfId="9953" priority="492" operator="lessThan">
      <formula>0</formula>
    </cfRule>
  </conditionalFormatting>
  <conditionalFormatting sqref="O422">
    <cfRule type="cellIs" dxfId="9952" priority="489" operator="lessThan">
      <formula>0</formula>
    </cfRule>
  </conditionalFormatting>
  <conditionalFormatting sqref="O429">
    <cfRule type="cellIs" dxfId="9951" priority="476" operator="lessThan">
      <formula>0</formula>
    </cfRule>
  </conditionalFormatting>
  <conditionalFormatting sqref="O604 O606:O607 O624:O627 O660:O663">
    <cfRule type="cellIs" dxfId="9950" priority="572" operator="lessThan">
      <formula>0</formula>
    </cfRule>
  </conditionalFormatting>
  <conditionalFormatting sqref="O626">
    <cfRule type="cellIs" dxfId="9949" priority="571" operator="lessThan">
      <formula>0</formula>
    </cfRule>
  </conditionalFormatting>
  <conditionalFormatting sqref="O435">
    <cfRule type="cellIs" dxfId="9948" priority="466" operator="lessThan">
      <formula>0</formula>
    </cfRule>
  </conditionalFormatting>
  <conditionalFormatting sqref="O435">
    <cfRule type="cellIs" dxfId="9947" priority="467" operator="lessThan">
      <formula>0</formula>
    </cfRule>
  </conditionalFormatting>
  <conditionalFormatting sqref="O384">
    <cfRule type="cellIs" dxfId="9946" priority="539" operator="lessThan">
      <formula>0</formula>
    </cfRule>
  </conditionalFormatting>
  <conditionalFormatting sqref="O435">
    <cfRule type="cellIs" dxfId="9945" priority="465" operator="lessThan">
      <formula>0</formula>
    </cfRule>
  </conditionalFormatting>
  <conditionalFormatting sqref="O438">
    <cfRule type="cellIs" dxfId="9944" priority="462" operator="lessThan">
      <formula>0</formula>
    </cfRule>
  </conditionalFormatting>
  <conditionalFormatting sqref="O439">
    <cfRule type="cellIs" dxfId="9943" priority="461" operator="lessThan">
      <formula>0</formula>
    </cfRule>
  </conditionalFormatting>
  <conditionalFormatting sqref="O435">
    <cfRule type="cellIs" dxfId="9942" priority="464" operator="lessThan">
      <formula>0</formula>
    </cfRule>
  </conditionalFormatting>
  <conditionalFormatting sqref="O439">
    <cfRule type="cellIs" dxfId="9941" priority="460" operator="lessThan">
      <formula>0</formula>
    </cfRule>
  </conditionalFormatting>
  <conditionalFormatting sqref="O551 O537">
    <cfRule type="cellIs" dxfId="9940" priority="444" operator="lessThan">
      <formula>0</formula>
    </cfRule>
  </conditionalFormatting>
  <conditionalFormatting sqref="O435">
    <cfRule type="cellIs" dxfId="9939" priority="463" operator="lessThan">
      <formula>0</formula>
    </cfRule>
  </conditionalFormatting>
  <conditionalFormatting sqref="O498">
    <cfRule type="cellIs" dxfId="9938" priority="454" operator="lessThan">
      <formula>0</formula>
    </cfRule>
  </conditionalFormatting>
  <conditionalFormatting sqref="O442:O445">
    <cfRule type="cellIs" dxfId="9937" priority="459" operator="lessThan">
      <formula>0</formula>
    </cfRule>
  </conditionalFormatting>
  <conditionalFormatting sqref="O392">
    <cfRule type="cellIs" dxfId="9936" priority="558" operator="lessThan">
      <formula>0</formula>
    </cfRule>
  </conditionalFormatting>
  <conditionalFormatting sqref="O392">
    <cfRule type="cellIs" dxfId="9935" priority="561" operator="lessThan">
      <formula>0</formula>
    </cfRule>
  </conditionalFormatting>
  <conditionalFormatting sqref="O392">
    <cfRule type="cellIs" dxfId="9934" priority="560" operator="lessThan">
      <formula>0</formula>
    </cfRule>
  </conditionalFormatting>
  <conditionalFormatting sqref="O395">
    <cfRule type="cellIs" dxfId="9933" priority="555" operator="lessThan">
      <formula>0</formula>
    </cfRule>
  </conditionalFormatting>
  <conditionalFormatting sqref="O398">
    <cfRule type="cellIs" dxfId="9932" priority="553" operator="lessThan">
      <formula>0</formula>
    </cfRule>
  </conditionalFormatting>
  <conditionalFormatting sqref="O372">
    <cfRule type="cellIs" dxfId="9931" priority="541" operator="lessThan">
      <formula>0</formula>
    </cfRule>
  </conditionalFormatting>
  <conditionalFormatting sqref="O392">
    <cfRule type="cellIs" dxfId="9930" priority="556" operator="lessThan">
      <formula>0</formula>
    </cfRule>
  </conditionalFormatting>
  <conditionalFormatting sqref="O392">
    <cfRule type="cellIs" dxfId="9929" priority="557" operator="lessThan">
      <formula>0</formula>
    </cfRule>
  </conditionalFormatting>
  <conditionalFormatting sqref="O392">
    <cfRule type="cellIs" dxfId="9928" priority="562" operator="lessThan">
      <formula>0</formula>
    </cfRule>
  </conditionalFormatting>
  <conditionalFormatting sqref="O392">
    <cfRule type="cellIs" dxfId="9927" priority="559" operator="lessThan">
      <formula>0</formula>
    </cfRule>
  </conditionalFormatting>
  <conditionalFormatting sqref="O398">
    <cfRule type="cellIs" dxfId="9926" priority="548" operator="lessThan">
      <formula>0</formula>
    </cfRule>
  </conditionalFormatting>
  <conditionalFormatting sqref="O398">
    <cfRule type="cellIs" dxfId="9925" priority="552" operator="lessThan">
      <formula>0</formula>
    </cfRule>
  </conditionalFormatting>
  <conditionalFormatting sqref="O398">
    <cfRule type="cellIs" dxfId="9924" priority="551" operator="lessThan">
      <formula>0</formula>
    </cfRule>
  </conditionalFormatting>
  <conditionalFormatting sqref="O398">
    <cfRule type="cellIs" dxfId="9923" priority="550" operator="lessThan">
      <formula>0</formula>
    </cfRule>
  </conditionalFormatting>
  <conditionalFormatting sqref="O398">
    <cfRule type="cellIs" dxfId="9922" priority="549" operator="lessThan">
      <formula>0</formula>
    </cfRule>
  </conditionalFormatting>
  <conditionalFormatting sqref="O398">
    <cfRule type="cellIs" dxfId="9921" priority="554" operator="lessThan">
      <formula>0</formula>
    </cfRule>
  </conditionalFormatting>
  <conditionalFormatting sqref="O390">
    <cfRule type="cellIs" dxfId="9920" priority="538" operator="lessThan">
      <formula>0</formula>
    </cfRule>
  </conditionalFormatting>
  <conditionalFormatting sqref="O398">
    <cfRule type="cellIs" dxfId="9919" priority="547" operator="lessThan">
      <formula>0</formula>
    </cfRule>
  </conditionalFormatting>
  <conditionalFormatting sqref="O401">
    <cfRule type="cellIs" dxfId="9918" priority="546" operator="lessThan">
      <formula>0</formula>
    </cfRule>
  </conditionalFormatting>
  <conditionalFormatting sqref="O354">
    <cfRule type="cellIs" dxfId="9917" priority="545" operator="lessThan">
      <formula>0</formula>
    </cfRule>
  </conditionalFormatting>
  <conditionalFormatting sqref="O360">
    <cfRule type="cellIs" dxfId="9916" priority="544" operator="lessThan">
      <formula>0</formula>
    </cfRule>
  </conditionalFormatting>
  <conditionalFormatting sqref="O360">
    <cfRule type="cellIs" dxfId="9915" priority="543" operator="lessThan">
      <formula>0</formula>
    </cfRule>
  </conditionalFormatting>
  <conditionalFormatting sqref="O372">
    <cfRule type="cellIs" dxfId="9914" priority="542" operator="lessThan">
      <formula>0</formula>
    </cfRule>
  </conditionalFormatting>
  <conditionalFormatting sqref="O396">
    <cfRule type="cellIs" dxfId="9913" priority="536" operator="lessThan">
      <formula>0</formula>
    </cfRule>
  </conditionalFormatting>
  <conditionalFormatting sqref="O396">
    <cfRule type="cellIs" dxfId="9912" priority="535" operator="lessThan">
      <formula>0</formula>
    </cfRule>
  </conditionalFormatting>
  <conditionalFormatting sqref="O390">
    <cfRule type="cellIs" dxfId="9911" priority="537" operator="lessThan">
      <formula>0</formula>
    </cfRule>
  </conditionalFormatting>
  <conditionalFormatting sqref="O413">
    <cfRule type="cellIs" dxfId="9910" priority="515" operator="lessThan">
      <formula>0</formula>
    </cfRule>
  </conditionalFormatting>
  <conditionalFormatting sqref="O414">
    <cfRule type="cellIs" dxfId="9909" priority="514" operator="lessThan">
      <formula>0</formula>
    </cfRule>
  </conditionalFormatting>
  <conditionalFormatting sqref="O404">
    <cfRule type="cellIs" dxfId="9908" priority="532" operator="lessThan">
      <formula>0</formula>
    </cfRule>
  </conditionalFormatting>
  <conditionalFormatting sqref="O404">
    <cfRule type="cellIs" dxfId="9907" priority="531" operator="lessThan">
      <formula>0</formula>
    </cfRule>
  </conditionalFormatting>
  <conditionalFormatting sqref="O404">
    <cfRule type="cellIs" dxfId="9906" priority="534" operator="lessThan">
      <formula>0</formula>
    </cfRule>
  </conditionalFormatting>
  <conditionalFormatting sqref="O404">
    <cfRule type="cellIs" dxfId="9905" priority="533" operator="lessThan">
      <formula>0</formula>
    </cfRule>
  </conditionalFormatting>
  <conditionalFormatting sqref="O416">
    <cfRule type="cellIs" dxfId="9904" priority="509" operator="lessThan">
      <formula>0</formula>
    </cfRule>
  </conditionalFormatting>
  <conditionalFormatting sqref="O416">
    <cfRule type="cellIs" dxfId="9903" priority="508" operator="lessThan">
      <formula>0</formula>
    </cfRule>
  </conditionalFormatting>
  <conditionalFormatting sqref="O404">
    <cfRule type="cellIs" dxfId="9902" priority="530" operator="lessThan">
      <formula>0</formula>
    </cfRule>
  </conditionalFormatting>
  <conditionalFormatting sqref="O404">
    <cfRule type="cellIs" dxfId="9901" priority="529" operator="lessThan">
      <formula>0</formula>
    </cfRule>
  </conditionalFormatting>
  <conditionalFormatting sqref="O404">
    <cfRule type="cellIs" dxfId="9900" priority="528" operator="lessThan">
      <formula>0</formula>
    </cfRule>
  </conditionalFormatting>
  <conditionalFormatting sqref="O404">
    <cfRule type="cellIs" dxfId="9899" priority="527" operator="lessThan">
      <formula>0</formula>
    </cfRule>
  </conditionalFormatting>
  <conditionalFormatting sqref="O407">
    <cfRule type="cellIs" dxfId="9898" priority="526" operator="lessThan">
      <formula>0</formula>
    </cfRule>
  </conditionalFormatting>
  <conditionalFormatting sqref="O408">
    <cfRule type="cellIs" dxfId="9897" priority="525" operator="lessThan">
      <formula>0</formula>
    </cfRule>
  </conditionalFormatting>
  <conditionalFormatting sqref="O408">
    <cfRule type="cellIs" dxfId="9896" priority="524" operator="lessThan">
      <formula>0</formula>
    </cfRule>
  </conditionalFormatting>
  <conditionalFormatting sqref="O414">
    <cfRule type="cellIs" dxfId="9895" priority="513" operator="lessThan">
      <formula>0</formula>
    </cfRule>
  </conditionalFormatting>
  <conditionalFormatting sqref="O416">
    <cfRule type="cellIs" dxfId="9894" priority="512" operator="lessThan">
      <formula>0</formula>
    </cfRule>
  </conditionalFormatting>
  <conditionalFormatting sqref="O416">
    <cfRule type="cellIs" dxfId="9893" priority="511" operator="lessThan">
      <formula>0</formula>
    </cfRule>
  </conditionalFormatting>
  <conditionalFormatting sqref="O416">
    <cfRule type="cellIs" dxfId="9892" priority="510" operator="lessThan">
      <formula>0</formula>
    </cfRule>
  </conditionalFormatting>
  <conditionalFormatting sqref="O416">
    <cfRule type="cellIs" dxfId="9891" priority="507" operator="lessThan">
      <formula>0</formula>
    </cfRule>
  </conditionalFormatting>
  <conditionalFormatting sqref="O410">
    <cfRule type="cellIs" dxfId="9890" priority="523" operator="lessThan">
      <formula>0</formula>
    </cfRule>
  </conditionalFormatting>
  <conditionalFormatting sqref="O410">
    <cfRule type="cellIs" dxfId="9889" priority="522" operator="lessThan">
      <formula>0</formula>
    </cfRule>
  </conditionalFormatting>
  <conditionalFormatting sqref="O410">
    <cfRule type="cellIs" dxfId="9888" priority="521" operator="lessThan">
      <formula>0</formula>
    </cfRule>
  </conditionalFormatting>
  <conditionalFormatting sqref="O410">
    <cfRule type="cellIs" dxfId="9887" priority="520" operator="lessThan">
      <formula>0</formula>
    </cfRule>
  </conditionalFormatting>
  <conditionalFormatting sqref="O416">
    <cfRule type="cellIs" dxfId="9886" priority="506" operator="lessThan">
      <formula>0</formula>
    </cfRule>
  </conditionalFormatting>
  <conditionalFormatting sqref="O416">
    <cfRule type="cellIs" dxfId="9885" priority="505" operator="lessThan">
      <formula>0</formula>
    </cfRule>
  </conditionalFormatting>
  <conditionalFormatting sqref="O419">
    <cfRule type="cellIs" dxfId="9884" priority="504" operator="lessThan">
      <formula>0</formula>
    </cfRule>
  </conditionalFormatting>
  <conditionalFormatting sqref="O410">
    <cfRule type="cellIs" dxfId="9883" priority="519" operator="lessThan">
      <formula>0</formula>
    </cfRule>
  </conditionalFormatting>
  <conditionalFormatting sqref="O410">
    <cfRule type="cellIs" dxfId="9882" priority="518" operator="lessThan">
      <formula>0</formula>
    </cfRule>
  </conditionalFormatting>
  <conditionalFormatting sqref="O410">
    <cfRule type="cellIs" dxfId="9881" priority="517" operator="lessThan">
      <formula>0</formula>
    </cfRule>
  </conditionalFormatting>
  <conditionalFormatting sqref="O410">
    <cfRule type="cellIs" dxfId="9880" priority="516" operator="lessThan">
      <formula>0</formula>
    </cfRule>
  </conditionalFormatting>
  <conditionalFormatting sqref="O559">
    <cfRule type="cellIs" dxfId="9879" priority="451" operator="lessThan">
      <formula>0</formula>
    </cfRule>
  </conditionalFormatting>
  <conditionalFormatting sqref="O563">
    <cfRule type="cellIs" dxfId="9878" priority="450" operator="lessThan">
      <formula>0</formula>
    </cfRule>
  </conditionalFormatting>
  <conditionalFormatting sqref="O563">
    <cfRule type="cellIs" dxfId="9877" priority="449" operator="lessThan">
      <formula>0</formula>
    </cfRule>
  </conditionalFormatting>
  <conditionalFormatting sqref="O608 O605 O602:O603">
    <cfRule type="cellIs" dxfId="9876" priority="437" operator="lessThan">
      <formula>0</formula>
    </cfRule>
  </conditionalFormatting>
  <conditionalFormatting sqref="O426">
    <cfRule type="cellIs" dxfId="9875" priority="482" operator="lessThan">
      <formula>0</formula>
    </cfRule>
  </conditionalFormatting>
  <conditionalFormatting sqref="O429">
    <cfRule type="cellIs" dxfId="9874" priority="481" operator="lessThan">
      <formula>0</formula>
    </cfRule>
  </conditionalFormatting>
  <conditionalFormatting sqref="B598:O599">
    <cfRule type="cellIs" dxfId="9873" priority="416" operator="lessThan">
      <formula>0</formula>
    </cfRule>
  </conditionalFormatting>
  <conditionalFormatting sqref="O560">
    <cfRule type="cellIs" dxfId="9872" priority="413" operator="lessThan">
      <formula>0</formula>
    </cfRule>
  </conditionalFormatting>
  <conditionalFormatting sqref="O566">
    <cfRule type="cellIs" dxfId="9871" priority="410" operator="lessThan">
      <formula>0</formula>
    </cfRule>
  </conditionalFormatting>
  <conditionalFormatting sqref="O566">
    <cfRule type="cellIs" dxfId="9870" priority="409" operator="lessThan">
      <formula>0</formula>
    </cfRule>
  </conditionalFormatting>
  <conditionalFormatting sqref="O566">
    <cfRule type="cellIs" dxfId="9869" priority="408" operator="lessThan">
      <formula>0</formula>
    </cfRule>
  </conditionalFormatting>
  <conditionalFormatting sqref="O429">
    <cfRule type="cellIs" dxfId="9868" priority="475" operator="lessThan">
      <formula>0</formula>
    </cfRule>
  </conditionalFormatting>
  <conditionalFormatting sqref="O429">
    <cfRule type="cellIs" dxfId="9867" priority="474" operator="lessThan">
      <formula>0</formula>
    </cfRule>
  </conditionalFormatting>
  <conditionalFormatting sqref="O432">
    <cfRule type="cellIs" dxfId="9866" priority="473" operator="lessThan">
      <formula>0</formula>
    </cfRule>
  </conditionalFormatting>
  <conditionalFormatting sqref="O433">
    <cfRule type="cellIs" dxfId="9865" priority="472" operator="lessThan">
      <formula>0</formula>
    </cfRule>
  </conditionalFormatting>
  <conditionalFormatting sqref="O422">
    <cfRule type="cellIs" dxfId="9864" priority="488" operator="lessThan">
      <formula>0</formula>
    </cfRule>
  </conditionalFormatting>
  <conditionalFormatting sqref="O422">
    <cfRule type="cellIs" dxfId="9863" priority="487" operator="lessThan">
      <formula>0</formula>
    </cfRule>
  </conditionalFormatting>
  <conditionalFormatting sqref="O422">
    <cfRule type="cellIs" dxfId="9862" priority="486" operator="lessThan">
      <formula>0</formula>
    </cfRule>
  </conditionalFormatting>
  <conditionalFormatting sqref="O422">
    <cfRule type="cellIs" dxfId="9861" priority="485" operator="lessThan">
      <formula>0</formula>
    </cfRule>
  </conditionalFormatting>
  <conditionalFormatting sqref="O425">
    <cfRule type="cellIs" dxfId="9860" priority="484" operator="lessThan">
      <formula>0</formula>
    </cfRule>
  </conditionalFormatting>
  <conditionalFormatting sqref="O426">
    <cfRule type="cellIs" dxfId="9859" priority="483" operator="lessThan">
      <formula>0</formula>
    </cfRule>
  </conditionalFormatting>
  <conditionalFormatting sqref="O442:O445">
    <cfRule type="expression" dxfId="9858" priority="457">
      <formula>O442/N442&gt;1</formula>
    </cfRule>
    <cfRule type="expression" dxfId="9857" priority="458">
      <formula>O442/N442&lt;1</formula>
    </cfRule>
  </conditionalFormatting>
  <conditionalFormatting sqref="O538 O552">
    <cfRule type="expression" dxfId="9856" priority="455">
      <formula>O538/#REF!&gt;1</formula>
    </cfRule>
    <cfRule type="expression" dxfId="9855" priority="456">
      <formula>O538/#REF!&lt;1</formula>
    </cfRule>
  </conditionalFormatting>
  <conditionalFormatting sqref="O493:O496">
    <cfRule type="cellIs" dxfId="9854" priority="447" operator="lessThan">
      <formula>0</formula>
    </cfRule>
  </conditionalFormatting>
  <conditionalFormatting sqref="O498">
    <cfRule type="expression" dxfId="9853" priority="452">
      <formula>O498/N498&gt;1</formula>
    </cfRule>
    <cfRule type="expression" dxfId="9852" priority="453">
      <formula>O498/N498&lt;1</formula>
    </cfRule>
  </conditionalFormatting>
  <conditionalFormatting sqref="O547:O550 O533:O536">
    <cfRule type="cellIs" dxfId="9851" priority="443" operator="lessThan">
      <formula>0</formula>
    </cfRule>
  </conditionalFormatting>
  <conditionalFormatting sqref="O662">
    <cfRule type="cellIs" dxfId="9850" priority="448" operator="lessThan">
      <formula>0</formula>
    </cfRule>
  </conditionalFormatting>
  <conditionalFormatting sqref="O608 O605 O602:O603">
    <cfRule type="expression" dxfId="9849" priority="435">
      <formula>O602/N602&gt;1</formula>
    </cfRule>
    <cfRule type="expression" dxfId="9848" priority="436">
      <formula>O602/N602&lt;1</formula>
    </cfRule>
  </conditionalFormatting>
  <conditionalFormatting sqref="O493:O496">
    <cfRule type="expression" dxfId="9847" priority="445">
      <formula>O493/N493&gt;1</formula>
    </cfRule>
    <cfRule type="expression" dxfId="9846" priority="446">
      <formula>O493/N493&lt;1</formula>
    </cfRule>
  </conditionalFormatting>
  <conditionalFormatting sqref="O551 O537">
    <cfRule type="cellIs" dxfId="9845" priority="440" operator="lessThan">
      <formula>0</formula>
    </cfRule>
  </conditionalFormatting>
  <conditionalFormatting sqref="O547:O550 O533:O536">
    <cfRule type="expression" dxfId="9844" priority="441">
      <formula>O533/N533&gt;1</formula>
    </cfRule>
    <cfRule type="expression" dxfId="9843" priority="442">
      <formula>O533/N533&lt;1</formula>
    </cfRule>
  </conditionalFormatting>
  <conditionalFormatting sqref="O551 O537">
    <cfRule type="expression" dxfId="9842" priority="438">
      <formula>O537/N537&gt;1</formula>
    </cfRule>
    <cfRule type="expression" dxfId="9841" priority="439">
      <formula>O537/N537&lt;1</formula>
    </cfRule>
  </conditionalFormatting>
  <conditionalFormatting sqref="O491">
    <cfRule type="expression" dxfId="9840" priority="596">
      <formula>O491/#REF!&gt;1</formula>
    </cfRule>
    <cfRule type="expression" dxfId="9839" priority="597">
      <formula>O491/#REF!&lt;1</formula>
    </cfRule>
  </conditionalFormatting>
  <conditionalFormatting sqref="O446">
    <cfRule type="cellIs" dxfId="9838" priority="434" operator="lessThan">
      <formula>0</formula>
    </cfRule>
  </conditionalFormatting>
  <conditionalFormatting sqref="O446">
    <cfRule type="expression" dxfId="9837" priority="432">
      <formula>O446/N446&gt;1</formula>
    </cfRule>
    <cfRule type="expression" dxfId="9836" priority="433">
      <formula>O446/N446&lt;1</formula>
    </cfRule>
  </conditionalFormatting>
  <conditionalFormatting sqref="O497">
    <cfRule type="cellIs" dxfId="9835" priority="431" operator="lessThan">
      <formula>0</formula>
    </cfRule>
  </conditionalFormatting>
  <conditionalFormatting sqref="O497">
    <cfRule type="expression" dxfId="9834" priority="429">
      <formula>O497/N497&gt;1</formula>
    </cfRule>
    <cfRule type="expression" dxfId="9833" priority="430">
      <formula>O497/N497&lt;1</formula>
    </cfRule>
  </conditionalFormatting>
  <conditionalFormatting sqref="O566">
    <cfRule type="expression" dxfId="9832" priority="406">
      <formula>O566/N566&gt;1</formula>
    </cfRule>
    <cfRule type="expression" dxfId="9831" priority="407">
      <formula>O566/N566&lt;1</formula>
    </cfRule>
  </conditionalFormatting>
  <conditionalFormatting sqref="O538">
    <cfRule type="cellIs" dxfId="9830" priority="425" operator="lessThan">
      <formula>0</formula>
    </cfRule>
  </conditionalFormatting>
  <conditionalFormatting sqref="O538">
    <cfRule type="expression" dxfId="9829" priority="423">
      <formula>O538/N538&gt;1</formula>
    </cfRule>
    <cfRule type="expression" dxfId="9828" priority="424">
      <formula>O538/N538&lt;1</formula>
    </cfRule>
  </conditionalFormatting>
  <conditionalFormatting sqref="O552">
    <cfRule type="cellIs" dxfId="9827" priority="422" operator="lessThan">
      <formula>0</formula>
    </cfRule>
  </conditionalFormatting>
  <conditionalFormatting sqref="O552">
    <cfRule type="expression" dxfId="9826" priority="420">
      <formula>O552/N552&gt;1</formula>
    </cfRule>
    <cfRule type="expression" dxfId="9825" priority="421">
      <formula>O552/N552&lt;1</formula>
    </cfRule>
  </conditionalFormatting>
  <conditionalFormatting sqref="O571">
    <cfRule type="cellIs" dxfId="9824" priority="404" operator="lessThan">
      <formula>0</formula>
    </cfRule>
  </conditionalFormatting>
  <conditionalFormatting sqref="O545">
    <cfRule type="expression" dxfId="9823" priority="417">
      <formula>O545/N545&gt;1</formula>
    </cfRule>
    <cfRule type="expression" dxfId="9822" priority="418">
      <formula>O545/N545&lt;1</formula>
    </cfRule>
  </conditionalFormatting>
  <conditionalFormatting sqref="O571">
    <cfRule type="expression" dxfId="9821" priority="401">
      <formula>O571/N571&gt;1</formula>
    </cfRule>
    <cfRule type="expression" dxfId="9820" priority="402">
      <formula>O571/N571&lt;1</formula>
    </cfRule>
  </conditionalFormatting>
  <conditionalFormatting sqref="O545">
    <cfRule type="cellIs" dxfId="9819" priority="419" operator="lessThan">
      <formula>0</formula>
    </cfRule>
  </conditionalFormatting>
  <conditionalFormatting sqref="B598:O599">
    <cfRule type="expression" dxfId="9818" priority="414">
      <formula>B598/A598&gt;1</formula>
    </cfRule>
    <cfRule type="expression" dxfId="9817" priority="415">
      <formula>B598/A598&lt;1</formula>
    </cfRule>
  </conditionalFormatting>
  <conditionalFormatting sqref="O560">
    <cfRule type="expression" dxfId="9816" priority="411">
      <formula>O560/N560&gt;1</formula>
    </cfRule>
    <cfRule type="expression" dxfId="9815" priority="412">
      <formula>O560/N560&lt;1</formula>
    </cfRule>
  </conditionalFormatting>
  <conditionalFormatting sqref="O571">
    <cfRule type="cellIs" dxfId="9814" priority="405" operator="lessThan">
      <formula>0</formula>
    </cfRule>
  </conditionalFormatting>
  <conditionalFormatting sqref="O571">
    <cfRule type="cellIs" dxfId="9813" priority="403" operator="lessThan">
      <formula>0</formula>
    </cfRule>
  </conditionalFormatting>
  <conditionalFormatting sqref="O628:O631">
    <cfRule type="cellIs" dxfId="9812" priority="400" operator="lessThan">
      <formula>0</formula>
    </cfRule>
  </conditionalFormatting>
  <conditionalFormatting sqref="O630">
    <cfRule type="cellIs" dxfId="9811" priority="399" operator="lessThan">
      <formula>0</formula>
    </cfRule>
  </conditionalFormatting>
  <conditionalFormatting sqref="O632:O635">
    <cfRule type="cellIs" dxfId="9810" priority="398" operator="lessThan">
      <formula>0</formula>
    </cfRule>
  </conditionalFormatting>
  <conditionalFormatting sqref="O634">
    <cfRule type="cellIs" dxfId="9809" priority="397" operator="lessThan">
      <formula>0</formula>
    </cfRule>
  </conditionalFormatting>
  <conditionalFormatting sqref="O636:O639">
    <cfRule type="cellIs" dxfId="9808" priority="396" operator="lessThan">
      <formula>0</formula>
    </cfRule>
  </conditionalFormatting>
  <conditionalFormatting sqref="O638">
    <cfRule type="cellIs" dxfId="9807" priority="395" operator="lessThan">
      <formula>0</formula>
    </cfRule>
  </conditionalFormatting>
  <conditionalFormatting sqref="O640:O643">
    <cfRule type="cellIs" dxfId="9806" priority="394" operator="lessThan">
      <formula>0</formula>
    </cfRule>
  </conditionalFormatting>
  <conditionalFormatting sqref="O642">
    <cfRule type="cellIs" dxfId="9805" priority="393" operator="lessThan">
      <formula>0</formula>
    </cfRule>
  </conditionalFormatting>
  <conditionalFormatting sqref="O644:O647">
    <cfRule type="cellIs" dxfId="9804" priority="392" operator="lessThan">
      <formula>0</formula>
    </cfRule>
  </conditionalFormatting>
  <conditionalFormatting sqref="O646">
    <cfRule type="cellIs" dxfId="9803" priority="391" operator="lessThan">
      <formula>0</formula>
    </cfRule>
  </conditionalFormatting>
  <conditionalFormatting sqref="O648:O651">
    <cfRule type="cellIs" dxfId="9802" priority="390" operator="lessThan">
      <formula>0</formula>
    </cfRule>
  </conditionalFormatting>
  <conditionalFormatting sqref="O650">
    <cfRule type="cellIs" dxfId="9801" priority="389" operator="lessThan">
      <formula>0</formula>
    </cfRule>
  </conditionalFormatting>
  <conditionalFormatting sqref="O652:O655">
    <cfRule type="cellIs" dxfId="9800" priority="388" operator="lessThan">
      <formula>0</formula>
    </cfRule>
  </conditionalFormatting>
  <conditionalFormatting sqref="O654">
    <cfRule type="cellIs" dxfId="9799" priority="387" operator="lessThan">
      <formula>0</formula>
    </cfRule>
  </conditionalFormatting>
  <conditionalFormatting sqref="O656:O659">
    <cfRule type="cellIs" dxfId="9798" priority="386" operator="lessThan">
      <formula>0</formula>
    </cfRule>
  </conditionalFormatting>
  <conditionalFormatting sqref="O658">
    <cfRule type="cellIs" dxfId="9797" priority="385" operator="lessThan">
      <formula>0</formula>
    </cfRule>
  </conditionalFormatting>
  <conditionalFormatting sqref="O664:O667">
    <cfRule type="cellIs" dxfId="9796" priority="384" operator="lessThan">
      <formula>0</formula>
    </cfRule>
  </conditionalFormatting>
  <conditionalFormatting sqref="O666">
    <cfRule type="cellIs" dxfId="9795" priority="383" operator="lessThan">
      <formula>0</formula>
    </cfRule>
  </conditionalFormatting>
  <conditionalFormatting sqref="O668:O671">
    <cfRule type="cellIs" dxfId="9794" priority="382" operator="lessThan">
      <formula>0</formula>
    </cfRule>
  </conditionalFormatting>
  <conditionalFormatting sqref="O670">
    <cfRule type="cellIs" dxfId="9793" priority="381" operator="lessThan">
      <formula>0</formula>
    </cfRule>
  </conditionalFormatting>
  <conditionalFormatting sqref="O447">
    <cfRule type="cellIs" dxfId="9792" priority="380" operator="lessThan">
      <formula>0</formula>
    </cfRule>
  </conditionalFormatting>
  <conditionalFormatting sqref="O499">
    <cfRule type="cellIs" dxfId="9791" priority="378" operator="lessThan">
      <formula>0</formula>
    </cfRule>
  </conditionalFormatting>
  <conditionalFormatting sqref="O553">
    <cfRule type="cellIs" dxfId="9790" priority="376" operator="lessThan">
      <formula>0</formula>
    </cfRule>
  </conditionalFormatting>
  <conditionalFormatting sqref="C366:M366">
    <cfRule type="cellIs" dxfId="9789" priority="372" operator="lessThan">
      <formula>0</formula>
    </cfRule>
  </conditionalFormatting>
  <conditionalFormatting sqref="H366">
    <cfRule type="cellIs" dxfId="9788" priority="358" operator="lessThan">
      <formula>0</formula>
    </cfRule>
  </conditionalFormatting>
  <conditionalFormatting sqref="P361:Q361 Q362:Q364">
    <cfRule type="cellIs" dxfId="9787" priority="371" operator="lessThan">
      <formula>0</formula>
    </cfRule>
  </conditionalFormatting>
  <conditionalFormatting sqref="P361">
    <cfRule type="cellIs" dxfId="9786" priority="370" operator="lessThan">
      <formula>0</formula>
    </cfRule>
  </conditionalFormatting>
  <conditionalFormatting sqref="P362:P365">
    <cfRule type="cellIs" dxfId="9785" priority="369" operator="lessThan">
      <formula>0</formula>
    </cfRule>
  </conditionalFormatting>
  <conditionalFormatting sqref="B366">
    <cfRule type="cellIs" dxfId="9784" priority="356" operator="lessThan">
      <formula>0</formula>
    </cfRule>
  </conditionalFormatting>
  <conditionalFormatting sqref="Q366">
    <cfRule type="cellIs" dxfId="9783" priority="364" operator="lessThan">
      <formula>0</formula>
    </cfRule>
  </conditionalFormatting>
  <conditionalFormatting sqref="Q365">
    <cfRule type="cellIs" dxfId="9782" priority="362" operator="lessThan">
      <formula>0</formula>
    </cfRule>
  </conditionalFormatting>
  <conditionalFormatting sqref="Q365">
    <cfRule type="cellIs" dxfId="9781" priority="361" operator="lessThan">
      <formula>0</formula>
    </cfRule>
  </conditionalFormatting>
  <conditionalFormatting sqref="N366">
    <cfRule type="cellIs" dxfId="9780" priority="350" operator="lessThan">
      <formula>0</formula>
    </cfRule>
  </conditionalFormatting>
  <conditionalFormatting sqref="C366:M366">
    <cfRule type="cellIs" dxfId="9779" priority="360" operator="lessThan">
      <formula>0</formula>
    </cfRule>
  </conditionalFormatting>
  <conditionalFormatting sqref="P366">
    <cfRule type="cellIs" dxfId="9778" priority="348" operator="lessThan">
      <formula>0</formula>
    </cfRule>
  </conditionalFormatting>
  <conditionalFormatting sqref="B366">
    <cfRule type="cellIs" dxfId="9777" priority="352" operator="lessThan">
      <formula>0</formula>
    </cfRule>
  </conditionalFormatting>
  <conditionalFormatting sqref="O366">
    <cfRule type="cellIs" dxfId="9776" priority="342" operator="lessThan">
      <formula>0</formula>
    </cfRule>
  </conditionalFormatting>
  <conditionalFormatting sqref="N366">
    <cfRule type="cellIs" dxfId="9775" priority="349" operator="lessThan">
      <formula>0</formula>
    </cfRule>
  </conditionalFormatting>
  <conditionalFormatting sqref="P500:Q500">
    <cfRule type="cellIs" dxfId="9774" priority="335" operator="lessThan">
      <formula>0</formula>
    </cfRule>
  </conditionalFormatting>
  <conditionalFormatting sqref="O366">
    <cfRule type="cellIs" dxfId="9773" priority="343" operator="lessThan">
      <formula>0</formula>
    </cfRule>
  </conditionalFormatting>
  <conditionalFormatting sqref="P501:P504">
    <cfRule type="cellIs" dxfId="9772" priority="330" operator="lessThan">
      <formula>0</formula>
    </cfRule>
  </conditionalFormatting>
  <conditionalFormatting sqref="Q501:Q504">
    <cfRule type="cellIs" dxfId="9771" priority="334" operator="lessThan">
      <formula>0</formula>
    </cfRule>
  </conditionalFormatting>
  <conditionalFormatting sqref="Q505">
    <cfRule type="cellIs" dxfId="9770" priority="333" operator="lessThan">
      <formula>0</formula>
    </cfRule>
  </conditionalFormatting>
  <conditionalFormatting sqref="Q505">
    <cfRule type="cellIs" dxfId="9769" priority="332" operator="lessThan">
      <formula>0</formula>
    </cfRule>
  </conditionalFormatting>
  <conditionalFormatting sqref="B500">
    <cfRule type="cellIs" dxfId="9768" priority="331" operator="lessThan">
      <formula>0</formula>
    </cfRule>
  </conditionalFormatting>
  <conditionalFormatting sqref="Q506">
    <cfRule type="cellIs" dxfId="9767" priority="329" operator="lessThan">
      <formula>0</formula>
    </cfRule>
  </conditionalFormatting>
  <conditionalFormatting sqref="Q507">
    <cfRule type="cellIs" dxfId="9766" priority="327" operator="lessThan">
      <formula>0</formula>
    </cfRule>
  </conditionalFormatting>
  <conditionalFormatting sqref="P507">
    <cfRule type="cellIs" dxfId="9765" priority="326" operator="lessThan">
      <formula>0</formula>
    </cfRule>
  </conditionalFormatting>
  <conditionalFormatting sqref="P505:P506">
    <cfRule type="cellIs" dxfId="9764" priority="328" operator="lessThan">
      <formula>0</formula>
    </cfRule>
  </conditionalFormatting>
  <conditionalFormatting sqref="B507:N507">
    <cfRule type="cellIs" dxfId="9763" priority="325" operator="lessThan">
      <formula>0</formula>
    </cfRule>
  </conditionalFormatting>
  <conditionalFormatting sqref="B506:O506">
    <cfRule type="cellIs" dxfId="9762" priority="322" operator="lessThan">
      <formula>0</formula>
    </cfRule>
  </conditionalFormatting>
  <conditionalFormatting sqref="B506:O506">
    <cfRule type="expression" dxfId="9761" priority="323">
      <formula>B506/#REF!&gt;1</formula>
    </cfRule>
    <cfRule type="expression" dxfId="9760" priority="324">
      <formula>B506/#REF!&lt;1</formula>
    </cfRule>
  </conditionalFormatting>
  <conditionalFormatting sqref="O507">
    <cfRule type="cellIs" dxfId="9759" priority="321" operator="lessThan">
      <formula>0</formula>
    </cfRule>
  </conditionalFormatting>
  <conditionalFormatting sqref="P508:Q508">
    <cfRule type="cellIs" dxfId="9758" priority="302" operator="lessThan">
      <formula>0</formula>
    </cfRule>
  </conditionalFormatting>
  <conditionalFormatting sqref="Q509:Q512">
    <cfRule type="cellIs" dxfId="9757" priority="301" operator="lessThan">
      <formula>0</formula>
    </cfRule>
  </conditionalFormatting>
  <conditionalFormatting sqref="B601:N601">
    <cfRule type="cellIs" dxfId="9756" priority="303" operator="lessThan">
      <formula>0</formula>
    </cfRule>
  </conditionalFormatting>
  <conditionalFormatting sqref="Q513:Q514">
    <cfRule type="cellIs" dxfId="9755" priority="300" operator="lessThan">
      <formula>0</formula>
    </cfRule>
  </conditionalFormatting>
  <conditionalFormatting sqref="B508">
    <cfRule type="cellIs" dxfId="9754" priority="296" operator="lessThan">
      <formula>0</formula>
    </cfRule>
  </conditionalFormatting>
  <conditionalFormatting sqref="B514">
    <cfRule type="cellIs" dxfId="9753" priority="295" operator="lessThan">
      <formula>0</formula>
    </cfRule>
  </conditionalFormatting>
  <conditionalFormatting sqref="F514">
    <cfRule type="cellIs" dxfId="9752" priority="283" operator="lessThan">
      <formula>0</formula>
    </cfRule>
  </conditionalFormatting>
  <conditionalFormatting sqref="E514">
    <cfRule type="cellIs" dxfId="9751" priority="286" operator="lessThan">
      <formula>0</formula>
    </cfRule>
  </conditionalFormatting>
  <conditionalFormatting sqref="Q514">
    <cfRule type="cellIs" dxfId="9750" priority="299" operator="lessThan">
      <formula>0</formula>
    </cfRule>
  </conditionalFormatting>
  <conditionalFormatting sqref="Q513">
    <cfRule type="cellIs" dxfId="9749" priority="298" operator="lessThan">
      <formula>0</formula>
    </cfRule>
  </conditionalFormatting>
  <conditionalFormatting sqref="P509:P512">
    <cfRule type="cellIs" dxfId="9748" priority="297" operator="lessThan">
      <formula>0</formula>
    </cfRule>
  </conditionalFormatting>
  <conditionalFormatting sqref="D514">
    <cfRule type="cellIs" dxfId="9747" priority="289" operator="lessThan">
      <formula>0</formula>
    </cfRule>
  </conditionalFormatting>
  <conditionalFormatting sqref="C514">
    <cfRule type="cellIs" dxfId="9746" priority="292" operator="lessThan">
      <formula>0</formula>
    </cfRule>
  </conditionalFormatting>
  <conditionalFormatting sqref="Q508:Q515">
    <cfRule type="cellIs" dxfId="9745" priority="252" operator="lessThan">
      <formula>0</formula>
    </cfRule>
  </conditionalFormatting>
  <conditionalFormatting sqref="P508:P515">
    <cfRule type="cellIs" dxfId="9744" priority="251" operator="lessThan">
      <formula>0</formula>
    </cfRule>
  </conditionalFormatting>
  <conditionalFormatting sqref="Q515">
    <cfRule type="cellIs" dxfId="9743" priority="249" operator="lessThan">
      <formula>0</formula>
    </cfRule>
  </conditionalFormatting>
  <conditionalFormatting sqref="P515">
    <cfRule type="cellIs" dxfId="9742" priority="248" operator="lessThan">
      <formula>0</formula>
    </cfRule>
  </conditionalFormatting>
  <conditionalFormatting sqref="B514">
    <cfRule type="expression" dxfId="9741" priority="293">
      <formula>B514/#REF!&gt;1</formula>
    </cfRule>
    <cfRule type="expression" dxfId="9740" priority="294">
      <formula>B514/#REF!&lt;1</formula>
    </cfRule>
  </conditionalFormatting>
  <conditionalFormatting sqref="C514">
    <cfRule type="expression" dxfId="9739" priority="290">
      <formula>C514/B514&gt;1</formula>
    </cfRule>
    <cfRule type="expression" dxfId="9738" priority="291">
      <formula>C514/B514&lt;1</formula>
    </cfRule>
  </conditionalFormatting>
  <conditionalFormatting sqref="D514">
    <cfRule type="expression" dxfId="9737" priority="287">
      <formula>D514/C514&gt;1</formula>
    </cfRule>
    <cfRule type="expression" dxfId="9736" priority="288">
      <formula>D514/C514&lt;1</formula>
    </cfRule>
  </conditionalFormatting>
  <conditionalFormatting sqref="E514">
    <cfRule type="expression" dxfId="9735" priority="284">
      <formula>E514/D514&gt;1</formula>
    </cfRule>
    <cfRule type="expression" dxfId="9734" priority="285">
      <formula>E514/D514&lt;1</formula>
    </cfRule>
  </conditionalFormatting>
  <conditionalFormatting sqref="F514">
    <cfRule type="expression" dxfId="9733" priority="281">
      <formula>F514/E514&gt;1</formula>
    </cfRule>
    <cfRule type="expression" dxfId="9732" priority="282">
      <formula>F514/E514&lt;1</formula>
    </cfRule>
  </conditionalFormatting>
  <conditionalFormatting sqref="G514">
    <cfRule type="cellIs" dxfId="9731" priority="280" operator="lessThan">
      <formula>0</formula>
    </cfRule>
  </conditionalFormatting>
  <conditionalFormatting sqref="G514">
    <cfRule type="expression" dxfId="9730" priority="278">
      <formula>G514/F514&gt;1</formula>
    </cfRule>
    <cfRule type="expression" dxfId="9729" priority="279">
      <formula>G514/F514&lt;1</formula>
    </cfRule>
  </conditionalFormatting>
  <conditionalFormatting sqref="H514">
    <cfRule type="cellIs" dxfId="9728" priority="277" operator="lessThan">
      <formula>0</formula>
    </cfRule>
  </conditionalFormatting>
  <conditionalFormatting sqref="H514">
    <cfRule type="expression" dxfId="9727" priority="275">
      <formula>H514/G514&gt;1</formula>
    </cfRule>
    <cfRule type="expression" dxfId="9726" priority="276">
      <formula>H514/G514&lt;1</formula>
    </cfRule>
  </conditionalFormatting>
  <conditionalFormatting sqref="I514:N514">
    <cfRule type="cellIs" dxfId="9725" priority="274" operator="lessThan">
      <formula>0</formula>
    </cfRule>
  </conditionalFormatting>
  <conditionalFormatting sqref="I514:N514">
    <cfRule type="expression" dxfId="9724" priority="272">
      <formula>I514/H514&gt;1</formula>
    </cfRule>
    <cfRule type="expression" dxfId="9723" priority="273">
      <formula>I514/H514&lt;1</formula>
    </cfRule>
  </conditionalFormatting>
  <conditionalFormatting sqref="P513:P514">
    <cfRule type="cellIs" dxfId="9722" priority="271" operator="lessThan">
      <formula>0</formula>
    </cfRule>
  </conditionalFormatting>
  <conditionalFormatting sqref="C509:C512">
    <cfRule type="cellIs" dxfId="9721" priority="270" operator="lessThan">
      <formula>0</formula>
    </cfRule>
  </conditionalFormatting>
  <conditionalFormatting sqref="B509:B512">
    <cfRule type="cellIs" dxfId="9720" priority="264" operator="lessThan">
      <formula>0</formula>
    </cfRule>
  </conditionalFormatting>
  <conditionalFormatting sqref="C509:C512">
    <cfRule type="expression" dxfId="9719" priority="268">
      <formula>C509/B509&gt;1</formula>
    </cfRule>
    <cfRule type="expression" dxfId="9718" priority="269">
      <formula>C509/B509&lt;1</formula>
    </cfRule>
  </conditionalFormatting>
  <conditionalFormatting sqref="D509:N512">
    <cfRule type="cellIs" dxfId="9717" priority="267" operator="lessThan">
      <formula>0</formula>
    </cfRule>
  </conditionalFormatting>
  <conditionalFormatting sqref="D509:N512">
    <cfRule type="expression" dxfId="9716" priority="265">
      <formula>D509/C509&gt;1</formula>
    </cfRule>
    <cfRule type="expression" dxfId="9715" priority="266">
      <formula>D509/C509&lt;1</formula>
    </cfRule>
  </conditionalFormatting>
  <conditionalFormatting sqref="B509:B512">
    <cfRule type="expression" dxfId="9714" priority="262">
      <formula>B509/#REF!&gt;1</formula>
    </cfRule>
    <cfRule type="expression" dxfId="9713" priority="263">
      <formula>B509/#REF!&lt;1</formula>
    </cfRule>
  </conditionalFormatting>
  <conditionalFormatting sqref="C513">
    <cfRule type="cellIs" dxfId="9712" priority="261" operator="lessThan">
      <formula>0</formula>
    </cfRule>
  </conditionalFormatting>
  <conditionalFormatting sqref="D513:N513">
    <cfRule type="cellIs" dxfId="9711" priority="258" operator="lessThan">
      <formula>0</formula>
    </cfRule>
  </conditionalFormatting>
  <conditionalFormatting sqref="C513">
    <cfRule type="expression" dxfId="9710" priority="259">
      <formula>C513/B513&gt;1</formula>
    </cfRule>
    <cfRule type="expression" dxfId="9709" priority="260">
      <formula>C513/B513&lt;1</formula>
    </cfRule>
  </conditionalFormatting>
  <conditionalFormatting sqref="D513:N513">
    <cfRule type="expression" dxfId="9708" priority="256">
      <formula>D513/C513&gt;1</formula>
    </cfRule>
    <cfRule type="expression" dxfId="9707" priority="257">
      <formula>D513/C513&lt;1</formula>
    </cfRule>
  </conditionalFormatting>
  <conditionalFormatting sqref="B513">
    <cfRule type="cellIs" dxfId="9706" priority="255" operator="lessThan">
      <formula>0</formula>
    </cfRule>
  </conditionalFormatting>
  <conditionalFormatting sqref="B513">
    <cfRule type="expression" dxfId="9705" priority="253">
      <formula>B513/#REF!&gt;1</formula>
    </cfRule>
    <cfRule type="expression" dxfId="9704" priority="254">
      <formula>B513/#REF!&lt;1</formula>
    </cfRule>
  </conditionalFormatting>
  <conditionalFormatting sqref="B509:N515 B508">
    <cfRule type="cellIs" dxfId="9703" priority="250" operator="lessThan">
      <formula>0</formula>
    </cfRule>
  </conditionalFormatting>
  <conditionalFormatting sqref="B515:N515">
    <cfRule type="cellIs" dxfId="9702" priority="247" operator="lessThan">
      <formula>0</formula>
    </cfRule>
  </conditionalFormatting>
  <conditionalFormatting sqref="O514">
    <cfRule type="cellIs" dxfId="9701" priority="246" operator="lessThan">
      <formula>0</formula>
    </cfRule>
  </conditionalFormatting>
  <conditionalFormatting sqref="O514">
    <cfRule type="expression" dxfId="9700" priority="244">
      <formula>O514/N514&gt;1</formula>
    </cfRule>
    <cfRule type="expression" dxfId="9699" priority="245">
      <formula>O514/N514&lt;1</formula>
    </cfRule>
  </conditionalFormatting>
  <conditionalFormatting sqref="O509:O512">
    <cfRule type="cellIs" dxfId="9698" priority="243" operator="lessThan">
      <formula>0</formula>
    </cfRule>
  </conditionalFormatting>
  <conditionalFormatting sqref="O509:O512">
    <cfRule type="expression" dxfId="9697" priority="241">
      <formula>O509/N509&gt;1</formula>
    </cfRule>
    <cfRule type="expression" dxfId="9696" priority="242">
      <formula>O509/N509&lt;1</formula>
    </cfRule>
  </conditionalFormatting>
  <conditionalFormatting sqref="O513">
    <cfRule type="cellIs" dxfId="9695" priority="240" operator="lessThan">
      <formula>0</formula>
    </cfRule>
  </conditionalFormatting>
  <conditionalFormatting sqref="O513">
    <cfRule type="expression" dxfId="9694" priority="238">
      <formula>O513/N513&gt;1</formula>
    </cfRule>
    <cfRule type="expression" dxfId="9693" priority="239">
      <formula>O513/N513&lt;1</formula>
    </cfRule>
  </conditionalFormatting>
  <conditionalFormatting sqref="O509:O515">
    <cfRule type="cellIs" dxfId="9692" priority="237" operator="lessThan">
      <formula>0</formula>
    </cfRule>
  </conditionalFormatting>
  <conditionalFormatting sqref="O515">
    <cfRule type="cellIs" dxfId="9691" priority="236" operator="lessThan">
      <formula>0</formula>
    </cfRule>
  </conditionalFormatting>
  <conditionalFormatting sqref="O601">
    <cfRule type="cellIs" dxfId="9690" priority="168" operator="lessThan">
      <formula>0</formula>
    </cfRule>
  </conditionalFormatting>
  <conditionalFormatting sqref="P609:P611">
    <cfRule type="cellIs" dxfId="9689" priority="167" operator="lessThan">
      <formula>0</formula>
    </cfRule>
  </conditionalFormatting>
  <conditionalFormatting sqref="C374:M378 N374:N376 B373:B377">
    <cfRule type="cellIs" dxfId="9688" priority="166" operator="lessThan">
      <formula>0</formula>
    </cfRule>
  </conditionalFormatting>
  <conditionalFormatting sqref="Q377">
    <cfRule type="cellIs" dxfId="9687" priority="158" operator="lessThan">
      <formula>0</formula>
    </cfRule>
  </conditionalFormatting>
  <conditionalFormatting sqref="P373:Q373 Q374:Q376">
    <cfRule type="cellIs" dxfId="9686" priority="165" operator="lessThan">
      <formula>0</formula>
    </cfRule>
  </conditionalFormatting>
  <conditionalFormatting sqref="P373">
    <cfRule type="cellIs" dxfId="9685" priority="164" operator="lessThan">
      <formula>0</formula>
    </cfRule>
  </conditionalFormatting>
  <conditionalFormatting sqref="J374">
    <cfRule type="cellIs" dxfId="9684" priority="162" operator="lessThan">
      <formula>0</formula>
    </cfRule>
  </conditionalFormatting>
  <conditionalFormatting sqref="K374:N375 J376:M377">
    <cfRule type="cellIs" dxfId="9683" priority="163" operator="lessThan">
      <formula>0</formula>
    </cfRule>
  </conditionalFormatting>
  <conditionalFormatting sqref="Q378">
    <cfRule type="cellIs" dxfId="9682" priority="160" operator="lessThan">
      <formula>0</formula>
    </cfRule>
  </conditionalFormatting>
  <conditionalFormatting sqref="B373">
    <cfRule type="cellIs" dxfId="9681" priority="161" operator="lessThan">
      <formula>0</formula>
    </cfRule>
  </conditionalFormatting>
  <conditionalFormatting sqref="J375">
    <cfRule type="cellIs" dxfId="9680" priority="159" operator="lessThan">
      <formula>0</formula>
    </cfRule>
  </conditionalFormatting>
  <conditionalFormatting sqref="Q377">
    <cfRule type="cellIs" dxfId="9679" priority="157" operator="lessThan">
      <formula>0</formula>
    </cfRule>
  </conditionalFormatting>
  <conditionalFormatting sqref="J378:M378">
    <cfRule type="cellIs" dxfId="9678" priority="156" operator="lessThan">
      <formula>0</formula>
    </cfRule>
  </conditionalFormatting>
  <conditionalFormatting sqref="C376:I377">
    <cfRule type="cellIs" dxfId="9677" priority="155" operator="lessThan">
      <formula>0</formula>
    </cfRule>
  </conditionalFormatting>
  <conditionalFormatting sqref="C374:I374">
    <cfRule type="cellIs" dxfId="9676" priority="154" operator="lessThan">
      <formula>0</formula>
    </cfRule>
  </conditionalFormatting>
  <conditionalFormatting sqref="C375:I375">
    <cfRule type="cellIs" dxfId="9675" priority="153" operator="lessThan">
      <formula>0</formula>
    </cfRule>
  </conditionalFormatting>
  <conditionalFormatting sqref="C378:I378">
    <cfRule type="cellIs" dxfId="9674" priority="152" operator="lessThan">
      <formula>0</formula>
    </cfRule>
  </conditionalFormatting>
  <conditionalFormatting sqref="N376">
    <cfRule type="cellIs" dxfId="9673" priority="151" operator="lessThan">
      <formula>0</formula>
    </cfRule>
  </conditionalFormatting>
  <conditionalFormatting sqref="B374:B378">
    <cfRule type="cellIs" dxfId="9672" priority="150" operator="lessThan">
      <formula>0</formula>
    </cfRule>
  </conditionalFormatting>
  <conditionalFormatting sqref="B375">
    <cfRule type="cellIs" dxfId="9671" priority="147" operator="lessThan">
      <formula>0</formula>
    </cfRule>
  </conditionalFormatting>
  <conditionalFormatting sqref="B376:B377">
    <cfRule type="cellIs" dxfId="9670" priority="149" operator="lessThan">
      <formula>0</formula>
    </cfRule>
  </conditionalFormatting>
  <conditionalFormatting sqref="B374">
    <cfRule type="cellIs" dxfId="9669" priority="148" operator="lessThan">
      <formula>0</formula>
    </cfRule>
  </conditionalFormatting>
  <conditionalFormatting sqref="B378">
    <cfRule type="cellIs" dxfId="9668" priority="146" operator="lessThan">
      <formula>0</formula>
    </cfRule>
  </conditionalFormatting>
  <conditionalFormatting sqref="N377">
    <cfRule type="cellIs" dxfId="9667" priority="145" operator="lessThan">
      <formula>0</formula>
    </cfRule>
  </conditionalFormatting>
  <conditionalFormatting sqref="N378">
    <cfRule type="cellIs" dxfId="9666" priority="144" operator="lessThan">
      <formula>0</formula>
    </cfRule>
  </conditionalFormatting>
  <conditionalFormatting sqref="N378">
    <cfRule type="cellIs" dxfId="9665" priority="143" operator="lessThan">
      <formula>0</formula>
    </cfRule>
  </conditionalFormatting>
  <conditionalFormatting sqref="P374">
    <cfRule type="cellIs" dxfId="9664" priority="142" operator="lessThan">
      <formula>0</formula>
    </cfRule>
  </conditionalFormatting>
  <conditionalFormatting sqref="P375:P376">
    <cfRule type="cellIs" dxfId="9663" priority="141" operator="lessThan">
      <formula>0</formula>
    </cfRule>
  </conditionalFormatting>
  <conditionalFormatting sqref="P377:P378">
    <cfRule type="cellIs" dxfId="9662" priority="140" operator="lessThan">
      <formula>0</formula>
    </cfRule>
  </conditionalFormatting>
  <conditionalFormatting sqref="O374:O376">
    <cfRule type="cellIs" dxfId="9661" priority="139" operator="lessThan">
      <formula>0</formula>
    </cfRule>
  </conditionalFormatting>
  <conditionalFormatting sqref="O374:O375">
    <cfRule type="cellIs" dxfId="9660" priority="138" operator="lessThan">
      <formula>0</formula>
    </cfRule>
  </conditionalFormatting>
  <conditionalFormatting sqref="O376">
    <cfRule type="cellIs" dxfId="9659" priority="137" operator="lessThan">
      <formula>0</formula>
    </cfRule>
  </conditionalFormatting>
  <conditionalFormatting sqref="O378">
    <cfRule type="cellIs" dxfId="9658" priority="134" operator="lessThan">
      <formula>0</formula>
    </cfRule>
  </conditionalFormatting>
  <conditionalFormatting sqref="O377">
    <cfRule type="cellIs" dxfId="9657" priority="136" operator="lessThan">
      <formula>0</formula>
    </cfRule>
  </conditionalFormatting>
  <conditionalFormatting sqref="O378">
    <cfRule type="cellIs" dxfId="9656" priority="135" operator="lessThan">
      <formula>0</formula>
    </cfRule>
  </conditionalFormatting>
  <conditionalFormatting sqref="B478:O481 B450:O453">
    <cfRule type="cellIs" dxfId="9655" priority="109" operator="lessThan">
      <formula>0</formula>
    </cfRule>
  </conditionalFormatting>
  <conditionalFormatting sqref="B478:O481 B450:O453">
    <cfRule type="expression" dxfId="9654" priority="107">
      <formula>B450/A450&gt;1</formula>
    </cfRule>
    <cfRule type="expression" dxfId="9653" priority="108">
      <formula>B450/A450&lt;1</formula>
    </cfRule>
  </conditionalFormatting>
  <conditionalFormatting sqref="B482:O482 B454:O454">
    <cfRule type="cellIs" dxfId="9652" priority="106" operator="lessThan">
      <formula>0</formula>
    </cfRule>
  </conditionalFormatting>
  <conditionalFormatting sqref="B482:O482 B454:O454">
    <cfRule type="expression" dxfId="9651" priority="104">
      <formula>B454/A454&gt;1</formula>
    </cfRule>
    <cfRule type="expression" dxfId="9650" priority="105">
      <formula>B454/A454&lt;1</formula>
    </cfRule>
  </conditionalFormatting>
  <conditionalFormatting sqref="B448:O448">
    <cfRule type="cellIs" dxfId="9649" priority="103" operator="lessThan">
      <formula>0</formula>
    </cfRule>
  </conditionalFormatting>
  <conditionalFormatting sqref="Q455:Q456">
    <cfRule type="cellIs" dxfId="9648" priority="95" operator="lessThan">
      <formula>0</formula>
    </cfRule>
  </conditionalFormatting>
  <conditionalFormatting sqref="B448:O448">
    <cfRule type="expression" dxfId="9647" priority="101">
      <formula>B448/A448&gt;1</formula>
    </cfRule>
    <cfRule type="expression" dxfId="9646" priority="102">
      <formula>B448/A448&lt;1</formula>
    </cfRule>
  </conditionalFormatting>
  <conditionalFormatting sqref="Q483">
    <cfRule type="cellIs" dxfId="9645" priority="81" operator="lessThan">
      <formula>0</formula>
    </cfRule>
  </conditionalFormatting>
  <conditionalFormatting sqref="B456:O456">
    <cfRule type="cellIs" dxfId="9644" priority="91" operator="lessThan">
      <formula>0</formula>
    </cfRule>
  </conditionalFormatting>
  <conditionalFormatting sqref="B456:O456">
    <cfRule type="expression" dxfId="9643" priority="89">
      <formula>B456/A456&gt;1</formula>
    </cfRule>
    <cfRule type="expression" dxfId="9642" priority="90">
      <formula>B456/A456&lt;1</formula>
    </cfRule>
  </conditionalFormatting>
  <conditionalFormatting sqref="P455:P456">
    <cfRule type="cellIs" dxfId="9641" priority="94" operator="lessThan">
      <formula>0</formula>
    </cfRule>
  </conditionalFormatting>
  <conditionalFormatting sqref="B455:N455">
    <cfRule type="cellIs" dxfId="9640" priority="93" operator="lessThan">
      <formula>0</formula>
    </cfRule>
  </conditionalFormatting>
  <conditionalFormatting sqref="O455">
    <cfRule type="cellIs" dxfId="9639" priority="92" operator="lessThan">
      <formula>0</formula>
    </cfRule>
  </conditionalFormatting>
  <conditionalFormatting sqref="B464:O464">
    <cfRule type="cellIs" dxfId="9638" priority="84" operator="lessThan">
      <formula>0</formula>
    </cfRule>
  </conditionalFormatting>
  <conditionalFormatting sqref="B464:O464">
    <cfRule type="expression" dxfId="9637" priority="82">
      <formula>B464/A464&gt;1</formula>
    </cfRule>
    <cfRule type="expression" dxfId="9636" priority="83">
      <formula>B464/A464&lt;1</formula>
    </cfRule>
  </conditionalFormatting>
  <conditionalFormatting sqref="P483">
    <cfRule type="cellIs" dxfId="9635" priority="80" operator="lessThan">
      <formula>0</formula>
    </cfRule>
  </conditionalFormatting>
  <conditionalFormatting sqref="Q463:Q464">
    <cfRule type="cellIs" dxfId="9634" priority="88" operator="lessThan">
      <formula>0</formula>
    </cfRule>
  </conditionalFormatting>
  <conditionalFormatting sqref="P463:P464">
    <cfRule type="cellIs" dxfId="9633" priority="87" operator="lessThan">
      <formula>0</formula>
    </cfRule>
  </conditionalFormatting>
  <conditionalFormatting sqref="B463:N463">
    <cfRule type="cellIs" dxfId="9632" priority="86" operator="lessThan">
      <formula>0</formula>
    </cfRule>
  </conditionalFormatting>
  <conditionalFormatting sqref="O463">
    <cfRule type="cellIs" dxfId="9631" priority="85" operator="lessThan">
      <formula>0</formula>
    </cfRule>
  </conditionalFormatting>
  <conditionalFormatting sqref="B483:N483">
    <cfRule type="cellIs" dxfId="9630" priority="79" operator="lessThan">
      <formula>0</formula>
    </cfRule>
  </conditionalFormatting>
  <conditionalFormatting sqref="O483">
    <cfRule type="cellIs" dxfId="9629" priority="78" operator="lessThan">
      <formula>0</formula>
    </cfRule>
  </conditionalFormatting>
  <conditionalFormatting sqref="P517:P520">
    <cfRule type="cellIs" dxfId="9628" priority="58" operator="lessThan">
      <formula>0</formula>
    </cfRule>
  </conditionalFormatting>
  <conditionalFormatting sqref="P516:Q516">
    <cfRule type="cellIs" dxfId="9627" priority="63" operator="lessThan">
      <formula>0</formula>
    </cfRule>
  </conditionalFormatting>
  <conditionalFormatting sqref="Q517:Q520">
    <cfRule type="cellIs" dxfId="9626" priority="62" operator="lessThan">
      <formula>0</formula>
    </cfRule>
  </conditionalFormatting>
  <conditionalFormatting sqref="Q521">
    <cfRule type="cellIs" dxfId="9625" priority="61" operator="lessThan">
      <formula>0</formula>
    </cfRule>
  </conditionalFormatting>
  <conditionalFormatting sqref="Q521">
    <cfRule type="cellIs" dxfId="9624" priority="60" operator="lessThan">
      <formula>0</formula>
    </cfRule>
  </conditionalFormatting>
  <conditionalFormatting sqref="B516">
    <cfRule type="cellIs" dxfId="9623" priority="59" operator="lessThan">
      <formula>0</formula>
    </cfRule>
  </conditionalFormatting>
  <conditionalFormatting sqref="Q522">
    <cfRule type="cellIs" dxfId="9622" priority="57" operator="lessThan">
      <formula>0</formula>
    </cfRule>
  </conditionalFormatting>
  <conditionalFormatting sqref="Q523">
    <cfRule type="cellIs" dxfId="9621" priority="55" operator="lessThan">
      <formula>0</formula>
    </cfRule>
  </conditionalFormatting>
  <conditionalFormatting sqref="P523">
    <cfRule type="cellIs" dxfId="9620" priority="54" operator="lessThan">
      <formula>0</formula>
    </cfRule>
  </conditionalFormatting>
  <conditionalFormatting sqref="P521:P522">
    <cfRule type="cellIs" dxfId="9619" priority="56" operator="lessThan">
      <formula>0</formula>
    </cfRule>
  </conditionalFormatting>
  <conditionalFormatting sqref="B523:N523">
    <cfRule type="cellIs" dxfId="9618" priority="53" operator="lessThan">
      <formula>0</formula>
    </cfRule>
  </conditionalFormatting>
  <conditionalFormatting sqref="B522:O522">
    <cfRule type="cellIs" dxfId="9617" priority="50" operator="lessThan">
      <formula>0</formula>
    </cfRule>
  </conditionalFormatting>
  <conditionalFormatting sqref="B522:O522">
    <cfRule type="expression" dxfId="9616" priority="51">
      <formula>B522/#REF!&gt;1</formula>
    </cfRule>
    <cfRule type="expression" dxfId="9615" priority="52">
      <formula>B522/#REF!&lt;1</formula>
    </cfRule>
  </conditionalFormatting>
  <conditionalFormatting sqref="O523">
    <cfRule type="cellIs" dxfId="9614" priority="49" operator="lessThan">
      <formula>0</formula>
    </cfRule>
  </conditionalFormatting>
  <conditionalFormatting sqref="P525:P528">
    <cfRule type="cellIs" dxfId="9613" priority="43" operator="lessThan">
      <formula>0</formula>
    </cfRule>
  </conditionalFormatting>
  <conditionalFormatting sqref="P524:Q524">
    <cfRule type="cellIs" dxfId="9612" priority="48" operator="lessThan">
      <formula>0</formula>
    </cfRule>
  </conditionalFormatting>
  <conditionalFormatting sqref="Q525:Q528">
    <cfRule type="cellIs" dxfId="9611" priority="47" operator="lessThan">
      <formula>0</formula>
    </cfRule>
  </conditionalFormatting>
  <conditionalFormatting sqref="Q529">
    <cfRule type="cellIs" dxfId="9610" priority="46" operator="lessThan">
      <formula>0</formula>
    </cfRule>
  </conditionalFormatting>
  <conditionalFormatting sqref="Q529">
    <cfRule type="cellIs" dxfId="9609" priority="45" operator="lessThan">
      <formula>0</formula>
    </cfRule>
  </conditionalFormatting>
  <conditionalFormatting sqref="B524">
    <cfRule type="cellIs" dxfId="9608" priority="44" operator="lessThan">
      <formula>0</formula>
    </cfRule>
  </conditionalFormatting>
  <conditionalFormatting sqref="Q530">
    <cfRule type="cellIs" dxfId="9607" priority="42" operator="lessThan">
      <formula>0</formula>
    </cfRule>
  </conditionalFormatting>
  <conditionalFormatting sqref="Q531">
    <cfRule type="cellIs" dxfId="9606" priority="40" operator="lessThan">
      <formula>0</formula>
    </cfRule>
  </conditionalFormatting>
  <conditionalFormatting sqref="P531">
    <cfRule type="cellIs" dxfId="9605" priority="39" operator="lessThan">
      <formula>0</formula>
    </cfRule>
  </conditionalFormatting>
  <conditionalFormatting sqref="P529:P530">
    <cfRule type="cellIs" dxfId="9604" priority="41" operator="lessThan">
      <formula>0</formula>
    </cfRule>
  </conditionalFormatting>
  <conditionalFormatting sqref="B531:N531">
    <cfRule type="cellIs" dxfId="9603" priority="38" operator="lessThan">
      <formula>0</formula>
    </cfRule>
  </conditionalFormatting>
  <conditionalFormatting sqref="B530:O530">
    <cfRule type="cellIs" dxfId="9602" priority="35" operator="lessThan">
      <formula>0</formula>
    </cfRule>
  </conditionalFormatting>
  <conditionalFormatting sqref="B530:O530">
    <cfRule type="expression" dxfId="9601" priority="36">
      <formula>B530/#REF!&gt;1</formula>
    </cfRule>
    <cfRule type="expression" dxfId="9600" priority="37">
      <formula>B530/#REF!&lt;1</formula>
    </cfRule>
  </conditionalFormatting>
  <conditionalFormatting sqref="O531">
    <cfRule type="cellIs" dxfId="9599" priority="34" operator="lessThan">
      <formula>0</formula>
    </cfRule>
  </conditionalFormatting>
  <conditionalFormatting sqref="P471:Q471 B471">
    <cfRule type="cellIs" dxfId="9598" priority="33" operator="lessThan">
      <formula>0</formula>
    </cfRule>
  </conditionalFormatting>
  <conditionalFormatting sqref="Q472:Q476">
    <cfRule type="cellIs" dxfId="9597" priority="32" operator="lessThan">
      <formula>0</formula>
    </cfRule>
  </conditionalFormatting>
  <conditionalFormatting sqref="P472:P475">
    <cfRule type="cellIs" dxfId="9596" priority="31" operator="lessThan">
      <formula>0</formula>
    </cfRule>
  </conditionalFormatting>
  <conditionalFormatting sqref="P476">
    <cfRule type="cellIs" dxfId="9595" priority="30" operator="lessThan">
      <formula>0</formula>
    </cfRule>
  </conditionalFormatting>
  <conditionalFormatting sqref="C356:M359 N356:N358 B355:B359">
    <cfRule type="cellIs" dxfId="9594" priority="28" operator="lessThan">
      <formula>0</formula>
    </cfRule>
  </conditionalFormatting>
  <conditionalFormatting sqref="C356:J356">
    <cfRule type="cellIs" dxfId="9593" priority="26" operator="lessThan">
      <formula>0</formula>
    </cfRule>
  </conditionalFormatting>
  <conditionalFormatting sqref="I357 K357:N357 C358:M359 K356:M356">
    <cfRule type="cellIs" dxfId="9592" priority="27" operator="lessThan">
      <formula>0</formula>
    </cfRule>
  </conditionalFormatting>
  <conditionalFormatting sqref="B355">
    <cfRule type="cellIs" dxfId="9591" priority="24" operator="lessThan">
      <formula>0</formula>
    </cfRule>
  </conditionalFormatting>
  <conditionalFormatting sqref="I356">
    <cfRule type="cellIs" dxfId="9590" priority="25" operator="lessThan">
      <formula>0</formula>
    </cfRule>
  </conditionalFormatting>
  <conditionalFormatting sqref="C357:J357">
    <cfRule type="cellIs" dxfId="9589" priority="23" operator="lessThan">
      <formula>0</formula>
    </cfRule>
  </conditionalFormatting>
  <conditionalFormatting sqref="H359">
    <cfRule type="cellIs" dxfId="9588" priority="22" operator="lessThan">
      <formula>0</formula>
    </cfRule>
  </conditionalFormatting>
  <conditionalFormatting sqref="B355:O359">
    <cfRule type="cellIs" dxfId="9587" priority="21" operator="lessThan">
      <formula>0</formula>
    </cfRule>
  </conditionalFormatting>
  <conditionalFormatting sqref="N358">
    <cfRule type="cellIs" dxfId="9586" priority="20" operator="lessThan">
      <formula>0</formula>
    </cfRule>
  </conditionalFormatting>
  <conditionalFormatting sqref="B356:B359">
    <cfRule type="cellIs" dxfId="9585" priority="19" operator="lessThan">
      <formula>0</formula>
    </cfRule>
  </conditionalFormatting>
  <conditionalFormatting sqref="B358:B359">
    <cfRule type="cellIs" dxfId="9584" priority="18" operator="lessThan">
      <formula>0</formula>
    </cfRule>
  </conditionalFormatting>
  <conditionalFormatting sqref="B356">
    <cfRule type="cellIs" dxfId="9583" priority="17" operator="lessThan">
      <formula>0</formula>
    </cfRule>
  </conditionalFormatting>
  <conditionalFormatting sqref="B357">
    <cfRule type="cellIs" dxfId="9582" priority="16" operator="lessThan">
      <formula>0</formula>
    </cfRule>
  </conditionalFormatting>
  <conditionalFormatting sqref="N359">
    <cfRule type="cellIs" dxfId="9581" priority="15" operator="lessThan">
      <formula>0</formula>
    </cfRule>
  </conditionalFormatting>
  <conditionalFormatting sqref="B358:O358">
    <cfRule type="cellIs" dxfId="9580" priority="12" operator="lessThan">
      <formula>0</formula>
    </cfRule>
  </conditionalFormatting>
  <conditionalFormatting sqref="B356:O358">
    <cfRule type="cellIs" dxfId="9579" priority="14" operator="lessThan">
      <formula>0</formula>
    </cfRule>
  </conditionalFormatting>
  <conditionalFormatting sqref="B357:O357">
    <cfRule type="cellIs" dxfId="9578" priority="13" operator="lessThan">
      <formula>0</formula>
    </cfRule>
  </conditionalFormatting>
  <conditionalFormatting sqref="B359:O359">
    <cfRule type="cellIs" dxfId="9577" priority="11" operator="lessThan">
      <formula>0</formula>
    </cfRule>
  </conditionalFormatting>
  <conditionalFormatting sqref="B356:O359">
    <cfRule type="cellIs" dxfId="9576" priority="10" operator="lessThan">
      <formula>0</formula>
    </cfRule>
  </conditionalFormatting>
  <conditionalFormatting sqref="B361:O361">
    <cfRule type="cellIs" dxfId="9575" priority="9" operator="lessThan">
      <formula>0</formula>
    </cfRule>
  </conditionalFormatting>
  <conditionalFormatting sqref="B361">
    <cfRule type="cellIs" dxfId="9574" priority="8" operator="lessThan">
      <formula>0</formula>
    </cfRule>
  </conditionalFormatting>
  <conditionalFormatting sqref="B361">
    <cfRule type="cellIs" dxfId="9573" priority="7" operator="lessThan">
      <formula>0</formula>
    </cfRule>
  </conditionalFormatting>
  <conditionalFormatting sqref="B362:O365">
    <cfRule type="cellIs" dxfId="9572" priority="6" operator="lessThan">
      <formula>0</formula>
    </cfRule>
  </conditionalFormatting>
  <conditionalFormatting sqref="B364:O364">
    <cfRule type="cellIs" dxfId="9571" priority="3" operator="lessThan">
      <formula>0</formula>
    </cfRule>
  </conditionalFormatting>
  <conditionalFormatting sqref="B362:O364">
    <cfRule type="cellIs" dxfId="9570" priority="5" operator="lessThan">
      <formula>0</formula>
    </cfRule>
  </conditionalFormatting>
  <conditionalFormatting sqref="B363:O363">
    <cfRule type="cellIs" dxfId="9569" priority="4" operator="lessThan">
      <formula>0</formula>
    </cfRule>
  </conditionalFormatting>
  <conditionalFormatting sqref="B365:O365">
    <cfRule type="cellIs" dxfId="9568" priority="2" operator="lessThan">
      <formula>0</formula>
    </cfRule>
  </conditionalFormatting>
  <conditionalFormatting sqref="B362:O365">
    <cfRule type="cellIs" dxfId="9567"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EA033-C379-4701-B344-781CA80DCED9}">
  <sheetPr>
    <tabColor rgb="FF00B050"/>
    <outlinePr summaryBelow="0" summaryRight="0"/>
  </sheetPr>
  <dimension ref="A1:DN723"/>
  <sheetViews>
    <sheetView topLeftCell="J340" zoomScaleNormal="100" workbookViewId="0">
      <selection activeCell="P340" sqref="P1:P1048576"/>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26366529</v>
      </c>
      <c r="C5">
        <v>31035701</v>
      </c>
      <c r="D5">
        <v>36538694</v>
      </c>
      <c r="E5">
        <v>40589081.049999997</v>
      </c>
      <c r="F5">
        <v>48614207</v>
      </c>
      <c r="G5">
        <v>29523083</v>
      </c>
      <c r="H5">
        <v>29317093</v>
      </c>
      <c r="I5">
        <v>29860512.539999999</v>
      </c>
      <c r="J5">
        <v>25606889</v>
      </c>
      <c r="K5">
        <v>31370218</v>
      </c>
      <c r="L5">
        <v>35814961</v>
      </c>
      <c r="M5">
        <v>34023108.68</v>
      </c>
      <c r="N5">
        <v>36986408</v>
      </c>
      <c r="O5">
        <v>30800253</v>
      </c>
      <c r="P5">
        <v>39081732</v>
      </c>
      <c r="Q5">
        <v>28878805.809999999</v>
      </c>
      <c r="R5">
        <v>28709117</v>
      </c>
      <c r="S5">
        <v>18591654</v>
      </c>
      <c r="T5">
        <v>23299098</v>
      </c>
      <c r="U5">
        <v>33443165.710000001</v>
      </c>
      <c r="V5">
        <v>30193256</v>
      </c>
      <c r="W5">
        <v>17066363</v>
      </c>
      <c r="X5">
        <v>21511026</v>
      </c>
      <c r="Y5">
        <v>21518251.579999998</v>
      </c>
      <c r="Z5">
        <v>14480170</v>
      </c>
      <c r="AA5">
        <v>15566091</v>
      </c>
      <c r="AB5">
        <v>19069567</v>
      </c>
      <c r="AC5">
        <v>32204375.27</v>
      </c>
      <c r="AD5">
        <v>14460218</v>
      </c>
      <c r="AE5">
        <v>14859677</v>
      </c>
      <c r="AF5">
        <v>20673111</v>
      </c>
      <c r="AG5">
        <v>24632252.850000001</v>
      </c>
      <c r="AH5">
        <v>18314200</v>
      </c>
      <c r="AI5">
        <v>32065814</v>
      </c>
      <c r="AJ5">
        <v>22569847</v>
      </c>
      <c r="AK5">
        <v>23084975.809999999</v>
      </c>
      <c r="AL5">
        <v>20871756</v>
      </c>
      <c r="AM5">
        <v>18561818</v>
      </c>
      <c r="AN5">
        <v>19006324</v>
      </c>
      <c r="AO5">
        <v>14201712.210000001</v>
      </c>
      <c r="AP5">
        <v>14857086</v>
      </c>
      <c r="AQ5">
        <v>14821080</v>
      </c>
      <c r="AR5">
        <v>18380920</v>
      </c>
      <c r="AS5">
        <v>15715769.1</v>
      </c>
      <c r="AT5">
        <v>18182206</v>
      </c>
      <c r="AU5">
        <v>13933448</v>
      </c>
      <c r="AV5">
        <v>15103301</v>
      </c>
      <c r="AW5">
        <v>12682282.76</v>
      </c>
      <c r="AX5">
        <v>10093070</v>
      </c>
      <c r="AY5">
        <v>10424116</v>
      </c>
      <c r="AZ5">
        <v>12166902</v>
      </c>
      <c r="BA5">
        <v>11896726</v>
      </c>
      <c r="BB5">
        <v>9699487</v>
      </c>
      <c r="BC5">
        <v>10305744</v>
      </c>
      <c r="BD5">
        <v>11232920</v>
      </c>
      <c r="BE5"/>
      <c r="BF5"/>
      <c r="BG5"/>
      <c r="BH5"/>
      <c r="BI5"/>
      <c r="BJ5"/>
      <c r="BK5"/>
      <c r="BL5"/>
      <c r="BM5"/>
      <c r="BN5"/>
      <c r="BO5"/>
      <c r="BP5"/>
      <c r="BQ5"/>
      <c r="BR5"/>
      <c r="BS5"/>
      <c r="BT5"/>
    </row>
    <row r="6" spans="1:72" x14ac:dyDescent="0.25">
      <c r="A6" t="s">
        <v>777</v>
      </c>
      <c r="B6">
        <v>2000</v>
      </c>
      <c r="C6">
        <v>2000</v>
      </c>
      <c r="D6">
        <v>2000</v>
      </c>
      <c r="E6">
        <v>36568.949999999997</v>
      </c>
      <c r="F6">
        <v>198758</v>
      </c>
      <c r="G6">
        <v>222016</v>
      </c>
      <c r="H6">
        <v>183605</v>
      </c>
      <c r="I6">
        <v>658571.92000000004</v>
      </c>
      <c r="J6">
        <v>615867</v>
      </c>
      <c r="K6">
        <v>708947</v>
      </c>
      <c r="L6">
        <v>1586727</v>
      </c>
      <c r="M6">
        <v>1467226.8</v>
      </c>
      <c r="N6">
        <v>1461815</v>
      </c>
      <c r="O6">
        <v>1411564</v>
      </c>
      <c r="P6">
        <v>1704811</v>
      </c>
      <c r="Q6">
        <v>1384828.45</v>
      </c>
      <c r="R6">
        <v>1372000</v>
      </c>
      <c r="S6">
        <v>1387360</v>
      </c>
      <c r="T6">
        <v>1406044</v>
      </c>
      <c r="U6">
        <v>1375805.32</v>
      </c>
      <c r="V6">
        <v>1383140</v>
      </c>
      <c r="W6">
        <v>1386185</v>
      </c>
      <c r="X6">
        <v>1393350</v>
      </c>
      <c r="Y6">
        <v>1402447.57</v>
      </c>
      <c r="Z6">
        <v>1338221</v>
      </c>
      <c r="AA6">
        <v>1332000</v>
      </c>
      <c r="AB6">
        <v>1222000</v>
      </c>
      <c r="AC6">
        <v>1232027.25</v>
      </c>
      <c r="AD6">
        <v>1202000</v>
      </c>
      <c r="AE6">
        <v>1152000</v>
      </c>
      <c r="AF6">
        <v>1050000</v>
      </c>
      <c r="AG6">
        <v>1050000</v>
      </c>
      <c r="AH6">
        <v>975607</v>
      </c>
      <c r="AI6">
        <v>3648489</v>
      </c>
      <c r="AJ6">
        <v>12417635</v>
      </c>
      <c r="AK6">
        <v>11970669.34</v>
      </c>
      <c r="AL6">
        <v>9968062</v>
      </c>
      <c r="AM6">
        <v>7674552</v>
      </c>
      <c r="AN6">
        <v>9415364</v>
      </c>
      <c r="AO6">
        <v>9893328.6799999997</v>
      </c>
      <c r="AP6">
        <v>6700682</v>
      </c>
      <c r="AQ6">
        <v>3793083</v>
      </c>
      <c r="AR6">
        <v>4202344</v>
      </c>
      <c r="AS6">
        <v>4435563.0599999996</v>
      </c>
      <c r="AT6">
        <v>399144</v>
      </c>
      <c r="AU6">
        <v>200727</v>
      </c>
      <c r="AV6">
        <v>946010</v>
      </c>
      <c r="AW6">
        <v>1196010.08</v>
      </c>
      <c r="AX6">
        <v>869603</v>
      </c>
      <c r="AY6">
        <v>389584</v>
      </c>
      <c r="AZ6">
        <v>529585</v>
      </c>
      <c r="BA6">
        <v>750318</v>
      </c>
      <c r="BB6">
        <v>2517557</v>
      </c>
      <c r="BC6">
        <v>1169325</v>
      </c>
      <c r="BD6">
        <v>778056</v>
      </c>
      <c r="BE6"/>
      <c r="BF6"/>
      <c r="BG6"/>
      <c r="BH6"/>
      <c r="BI6"/>
      <c r="BJ6"/>
      <c r="BK6"/>
      <c r="BL6"/>
      <c r="BM6"/>
      <c r="BN6"/>
      <c r="BO6"/>
      <c r="BP6"/>
      <c r="BQ6"/>
      <c r="BR6"/>
      <c r="BS6"/>
      <c r="BT6"/>
    </row>
    <row r="7" spans="1:72" x14ac:dyDescent="0.25">
      <c r="A7" t="s">
        <v>778</v>
      </c>
      <c r="B7">
        <v>10542529</v>
      </c>
      <c r="C7">
        <v>8984110</v>
      </c>
      <c r="D7">
        <v>8210753</v>
      </c>
      <c r="E7">
        <v>8827964.9900000002</v>
      </c>
      <c r="F7">
        <v>8263232</v>
      </c>
      <c r="G7">
        <v>7464014</v>
      </c>
      <c r="H7">
        <v>8471792</v>
      </c>
      <c r="I7">
        <v>9447045.1600000001</v>
      </c>
      <c r="J7">
        <v>8284965</v>
      </c>
      <c r="K7">
        <v>7755751</v>
      </c>
      <c r="L7">
        <v>8114780</v>
      </c>
      <c r="M7">
        <v>9446122.1300000008</v>
      </c>
      <c r="N7">
        <v>7758662</v>
      </c>
      <c r="O7">
        <v>7497023</v>
      </c>
      <c r="P7">
        <v>7542021</v>
      </c>
      <c r="Q7">
        <v>8312731.7300000004</v>
      </c>
      <c r="R7">
        <v>7820180</v>
      </c>
      <c r="S7">
        <v>7169932</v>
      </c>
      <c r="T7">
        <v>7575000</v>
      </c>
      <c r="U7">
        <v>3321628.35</v>
      </c>
      <c r="V7">
        <v>3025394</v>
      </c>
      <c r="W7">
        <v>3383902</v>
      </c>
      <c r="X7">
        <v>2676778</v>
      </c>
      <c r="Y7">
        <v>2888246.72</v>
      </c>
      <c r="Z7">
        <v>2838246</v>
      </c>
      <c r="AA7">
        <v>2666262</v>
      </c>
      <c r="AB7">
        <v>2559166</v>
      </c>
      <c r="AC7">
        <v>2717800.18</v>
      </c>
      <c r="AD7">
        <v>2209466</v>
      </c>
      <c r="AE7">
        <v>2078493</v>
      </c>
      <c r="AF7">
        <v>2117510</v>
      </c>
      <c r="AG7">
        <v>2424666.33</v>
      </c>
      <c r="AH7">
        <v>2024838</v>
      </c>
      <c r="AI7">
        <v>2322687</v>
      </c>
      <c r="AJ7">
        <v>1441877</v>
      </c>
      <c r="AK7">
        <v>1888768.37</v>
      </c>
      <c r="AL7">
        <v>1647675</v>
      </c>
      <c r="AM7">
        <v>1583062</v>
      </c>
      <c r="AN7">
        <v>1302297</v>
      </c>
      <c r="AO7">
        <v>976539.17</v>
      </c>
      <c r="AP7">
        <v>1209742</v>
      </c>
      <c r="AQ7">
        <v>1274003</v>
      </c>
      <c r="AR7">
        <v>1293842</v>
      </c>
      <c r="AS7">
        <v>1225565.1100000001</v>
      </c>
      <c r="AT7">
        <v>1039535</v>
      </c>
      <c r="AU7">
        <v>928062</v>
      </c>
      <c r="AV7">
        <v>1066225</v>
      </c>
      <c r="AW7">
        <v>924688.77</v>
      </c>
      <c r="AX7">
        <v>1013191</v>
      </c>
      <c r="AY7">
        <v>935400</v>
      </c>
      <c r="AZ7">
        <v>378734</v>
      </c>
      <c r="BA7">
        <v>544612</v>
      </c>
      <c r="BB7">
        <v>767543</v>
      </c>
      <c r="BC7">
        <v>715806</v>
      </c>
      <c r="BD7">
        <v>613111</v>
      </c>
      <c r="BE7"/>
      <c r="BF7"/>
      <c r="BG7"/>
      <c r="BH7"/>
      <c r="BI7"/>
      <c r="BJ7"/>
      <c r="BK7"/>
      <c r="BL7"/>
      <c r="BM7"/>
      <c r="BN7"/>
      <c r="BO7"/>
      <c r="BP7"/>
      <c r="BQ7"/>
      <c r="BR7"/>
      <c r="BS7"/>
      <c r="BT7"/>
    </row>
    <row r="8" spans="1:72" x14ac:dyDescent="0.25">
      <c r="A8" t="s">
        <v>1484</v>
      </c>
      <c r="B8">
        <v>2099841</v>
      </c>
      <c r="C8">
        <v>1606997</v>
      </c>
      <c r="D8">
        <v>1685235</v>
      </c>
      <c r="E8">
        <v>8827964.9900000002</v>
      </c>
      <c r="F8">
        <v>0</v>
      </c>
      <c r="G8">
        <v>0</v>
      </c>
      <c r="H8">
        <v>8471792</v>
      </c>
      <c r="I8">
        <v>0</v>
      </c>
      <c r="J8">
        <v>0</v>
      </c>
      <c r="K8">
        <v>0</v>
      </c>
      <c r="L8">
        <v>0</v>
      </c>
      <c r="M8">
        <v>0</v>
      </c>
      <c r="N8">
        <v>0</v>
      </c>
      <c r="O8">
        <v>0</v>
      </c>
      <c r="P8">
        <v>0</v>
      </c>
      <c r="Q8">
        <v>0</v>
      </c>
      <c r="R8">
        <v>0</v>
      </c>
      <c r="S8">
        <v>0</v>
      </c>
      <c r="T8">
        <v>6229356</v>
      </c>
      <c r="U8">
        <v>0</v>
      </c>
      <c r="V8">
        <v>0</v>
      </c>
      <c r="W8">
        <v>2597421</v>
      </c>
      <c r="X8">
        <v>1846451</v>
      </c>
      <c r="Y8">
        <v>0</v>
      </c>
      <c r="Z8">
        <v>0</v>
      </c>
      <c r="AA8">
        <v>0</v>
      </c>
      <c r="AB8">
        <v>0</v>
      </c>
      <c r="AC8">
        <v>0</v>
      </c>
      <c r="AD8">
        <v>0</v>
      </c>
      <c r="AE8">
        <v>0</v>
      </c>
      <c r="AF8">
        <v>0</v>
      </c>
      <c r="AG8">
        <v>1576451.05</v>
      </c>
      <c r="AH8">
        <v>0</v>
      </c>
      <c r="AI8">
        <v>0</v>
      </c>
      <c r="AJ8">
        <v>0</v>
      </c>
      <c r="AK8">
        <v>0</v>
      </c>
      <c r="AL8">
        <v>0</v>
      </c>
      <c r="AM8">
        <v>0</v>
      </c>
      <c r="AN8">
        <v>0</v>
      </c>
      <c r="AO8">
        <v>0</v>
      </c>
      <c r="AP8">
        <v>0</v>
      </c>
      <c r="AQ8">
        <v>0</v>
      </c>
      <c r="AR8">
        <v>0</v>
      </c>
      <c r="AS8">
        <v>0</v>
      </c>
      <c r="AT8">
        <v>0</v>
      </c>
      <c r="AU8">
        <v>0</v>
      </c>
      <c r="AV8">
        <v>0</v>
      </c>
      <c r="AW8">
        <v>0</v>
      </c>
      <c r="AX8">
        <v>0</v>
      </c>
      <c r="AY8">
        <v>0</v>
      </c>
      <c r="AZ8">
        <v>378734</v>
      </c>
      <c r="BA8">
        <v>544612</v>
      </c>
      <c r="BB8">
        <v>767543</v>
      </c>
      <c r="BC8">
        <v>715806</v>
      </c>
      <c r="BD8">
        <v>613111</v>
      </c>
      <c r="BE8"/>
      <c r="BF8"/>
      <c r="BG8"/>
      <c r="BH8"/>
      <c r="BI8"/>
      <c r="BJ8"/>
      <c r="BK8"/>
      <c r="BL8"/>
      <c r="BM8"/>
      <c r="BN8"/>
      <c r="BO8"/>
      <c r="BP8"/>
      <c r="BQ8"/>
      <c r="BR8"/>
      <c r="BS8"/>
      <c r="BT8"/>
    </row>
    <row r="9" spans="1:72" x14ac:dyDescent="0.25">
      <c r="A9" t="s">
        <v>1485</v>
      </c>
      <c r="B9">
        <v>8442688</v>
      </c>
      <c r="C9">
        <v>7377113</v>
      </c>
      <c r="D9">
        <v>6525518</v>
      </c>
      <c r="E9">
        <v>0</v>
      </c>
      <c r="F9">
        <v>8263232</v>
      </c>
      <c r="G9">
        <v>7464014</v>
      </c>
      <c r="H9">
        <v>0</v>
      </c>
      <c r="I9">
        <v>9447045.1600000001</v>
      </c>
      <c r="J9">
        <v>8284965</v>
      </c>
      <c r="K9">
        <v>7755751</v>
      </c>
      <c r="L9">
        <v>8114780</v>
      </c>
      <c r="M9">
        <v>9446122.1300000008</v>
      </c>
      <c r="N9">
        <v>7758662</v>
      </c>
      <c r="O9">
        <v>7497023</v>
      </c>
      <c r="P9">
        <v>7542021</v>
      </c>
      <c r="Q9">
        <v>8312731.7300000004</v>
      </c>
      <c r="R9">
        <v>7820180</v>
      </c>
      <c r="S9">
        <v>7169932</v>
      </c>
      <c r="T9">
        <v>1345644</v>
      </c>
      <c r="U9">
        <v>3321628.35</v>
      </c>
      <c r="V9">
        <v>3025394</v>
      </c>
      <c r="W9">
        <v>786481</v>
      </c>
      <c r="X9">
        <v>830327</v>
      </c>
      <c r="Y9">
        <v>2888246.72</v>
      </c>
      <c r="Z9">
        <v>2838246</v>
      </c>
      <c r="AA9">
        <v>2666262</v>
      </c>
      <c r="AB9">
        <v>2559166</v>
      </c>
      <c r="AC9">
        <v>2717800.18</v>
      </c>
      <c r="AD9">
        <v>2209466</v>
      </c>
      <c r="AE9">
        <v>2078493</v>
      </c>
      <c r="AF9">
        <v>2117510</v>
      </c>
      <c r="AG9">
        <v>848215.28</v>
      </c>
      <c r="AH9">
        <v>2024838</v>
      </c>
      <c r="AI9">
        <v>2322687</v>
      </c>
      <c r="AJ9">
        <v>1441877</v>
      </c>
      <c r="AK9">
        <v>1888768.37</v>
      </c>
      <c r="AL9">
        <v>1647675</v>
      </c>
      <c r="AM9">
        <v>1583062</v>
      </c>
      <c r="AN9">
        <v>1302297</v>
      </c>
      <c r="AO9">
        <v>976539.17</v>
      </c>
      <c r="AP9">
        <v>1209742</v>
      </c>
      <c r="AQ9">
        <v>1274003</v>
      </c>
      <c r="AR9">
        <v>1293842</v>
      </c>
      <c r="AS9">
        <v>1225565.1100000001</v>
      </c>
      <c r="AT9">
        <v>1039535</v>
      </c>
      <c r="AU9">
        <v>928062</v>
      </c>
      <c r="AV9">
        <v>1066225</v>
      </c>
      <c r="AW9">
        <v>924688.77</v>
      </c>
      <c r="AX9">
        <v>1013191</v>
      </c>
      <c r="AY9">
        <v>935400</v>
      </c>
      <c r="AZ9">
        <v>0</v>
      </c>
      <c r="BA9">
        <v>0</v>
      </c>
      <c r="BB9">
        <v>0</v>
      </c>
      <c r="BC9">
        <v>0</v>
      </c>
      <c r="BD9">
        <v>0</v>
      </c>
      <c r="BE9"/>
      <c r="BF9"/>
      <c r="BG9"/>
      <c r="BH9"/>
      <c r="BI9"/>
      <c r="BJ9"/>
      <c r="BK9"/>
      <c r="BL9"/>
      <c r="BM9"/>
      <c r="BN9"/>
      <c r="BO9"/>
      <c r="BP9"/>
      <c r="BQ9"/>
      <c r="BR9"/>
      <c r="BS9"/>
      <c r="BT9"/>
    </row>
    <row r="10" spans="1:72" x14ac:dyDescent="0.25">
      <c r="A10" t="s">
        <v>779</v>
      </c>
      <c r="B10">
        <v>31385062</v>
      </c>
      <c r="C10">
        <v>30355361</v>
      </c>
      <c r="D10">
        <v>30804499</v>
      </c>
      <c r="E10">
        <v>31748781.32</v>
      </c>
      <c r="F10">
        <v>29684404</v>
      </c>
      <c r="G10">
        <v>28859753</v>
      </c>
      <c r="H10">
        <v>31760769</v>
      </c>
      <c r="I10">
        <v>31537849.390000001</v>
      </c>
      <c r="J10">
        <v>28178451</v>
      </c>
      <c r="K10">
        <v>27956525</v>
      </c>
      <c r="L10">
        <v>29407105</v>
      </c>
      <c r="M10">
        <v>29570068.390000001</v>
      </c>
      <c r="N10">
        <v>26440566</v>
      </c>
      <c r="O10">
        <v>26014749</v>
      </c>
      <c r="P10">
        <v>27849746</v>
      </c>
      <c r="Q10">
        <v>27376288.300000001</v>
      </c>
      <c r="R10">
        <v>24929014</v>
      </c>
      <c r="S10">
        <v>24296878</v>
      </c>
      <c r="T10">
        <v>26807925</v>
      </c>
      <c r="U10">
        <v>26704519.920000002</v>
      </c>
      <c r="V10">
        <v>23087813</v>
      </c>
      <c r="W10">
        <v>23560938</v>
      </c>
      <c r="X10">
        <v>24671548</v>
      </c>
      <c r="Y10">
        <v>25072218.350000001</v>
      </c>
      <c r="Z10">
        <v>22072286</v>
      </c>
      <c r="AA10">
        <v>21415054</v>
      </c>
      <c r="AB10">
        <v>22111368</v>
      </c>
      <c r="AC10">
        <v>22167148.170000002</v>
      </c>
      <c r="AD10">
        <v>19350562</v>
      </c>
      <c r="AE10">
        <v>19609044</v>
      </c>
      <c r="AF10">
        <v>19923819</v>
      </c>
      <c r="AG10">
        <v>19915860.239999998</v>
      </c>
      <c r="AH10">
        <v>17326923</v>
      </c>
      <c r="AI10">
        <v>16553733</v>
      </c>
      <c r="AJ10">
        <v>9486318</v>
      </c>
      <c r="AK10">
        <v>9148331.0700000003</v>
      </c>
      <c r="AL10">
        <v>8312716</v>
      </c>
      <c r="AM10">
        <v>8226437</v>
      </c>
      <c r="AN10">
        <v>8338278</v>
      </c>
      <c r="AO10">
        <v>8642208.5800000001</v>
      </c>
      <c r="AP10">
        <v>6519536</v>
      </c>
      <c r="AQ10">
        <v>6447579</v>
      </c>
      <c r="AR10">
        <v>6820748</v>
      </c>
      <c r="AS10">
        <v>6517558.8700000001</v>
      </c>
      <c r="AT10">
        <v>5754042</v>
      </c>
      <c r="AU10">
        <v>5468468</v>
      </c>
      <c r="AV10">
        <v>5725390</v>
      </c>
      <c r="AW10">
        <v>5900343.21</v>
      </c>
      <c r="AX10">
        <v>5275641</v>
      </c>
      <c r="AY10">
        <v>4926677</v>
      </c>
      <c r="AZ10">
        <v>5199666</v>
      </c>
      <c r="BA10">
        <v>5443906</v>
      </c>
      <c r="BB10">
        <v>7815923</v>
      </c>
      <c r="BC10">
        <v>7232098</v>
      </c>
      <c r="BD10">
        <v>7072186</v>
      </c>
      <c r="BE10"/>
      <c r="BF10"/>
      <c r="BG10"/>
      <c r="BH10"/>
      <c r="BI10"/>
      <c r="BJ10"/>
      <c r="BK10"/>
      <c r="BL10"/>
      <c r="BM10"/>
      <c r="BN10"/>
      <c r="BO10"/>
      <c r="BP10"/>
      <c r="BQ10"/>
      <c r="BR10"/>
      <c r="BS10"/>
      <c r="BT10"/>
    </row>
    <row r="11" spans="1:72" x14ac:dyDescent="0.25">
      <c r="A11" t="s">
        <v>1486</v>
      </c>
      <c r="B11">
        <v>0</v>
      </c>
      <c r="C11">
        <v>0</v>
      </c>
      <c r="D11">
        <v>0</v>
      </c>
      <c r="E11">
        <v>0</v>
      </c>
      <c r="F11">
        <v>29684404</v>
      </c>
      <c r="G11">
        <v>28859753</v>
      </c>
      <c r="H11">
        <v>0</v>
      </c>
      <c r="I11">
        <v>31537849.390000001</v>
      </c>
      <c r="J11">
        <v>28178451</v>
      </c>
      <c r="K11">
        <v>27956525</v>
      </c>
      <c r="L11">
        <v>29407105</v>
      </c>
      <c r="M11">
        <v>29570068.390000001</v>
      </c>
      <c r="N11">
        <v>26440566</v>
      </c>
      <c r="O11">
        <v>26014749</v>
      </c>
      <c r="P11">
        <v>0</v>
      </c>
      <c r="Q11">
        <v>0</v>
      </c>
      <c r="R11">
        <v>24929014</v>
      </c>
      <c r="S11">
        <v>24296878</v>
      </c>
      <c r="T11">
        <v>0</v>
      </c>
      <c r="U11">
        <v>26704519.920000002</v>
      </c>
      <c r="V11">
        <v>23087813</v>
      </c>
      <c r="W11">
        <v>0</v>
      </c>
      <c r="X11">
        <v>0</v>
      </c>
      <c r="Y11">
        <v>25072218.350000001</v>
      </c>
      <c r="Z11">
        <v>22072286</v>
      </c>
      <c r="AA11">
        <v>21415054</v>
      </c>
      <c r="AB11">
        <v>22111368</v>
      </c>
      <c r="AC11">
        <v>22167148.170000002</v>
      </c>
      <c r="AD11">
        <v>19350562</v>
      </c>
      <c r="AE11">
        <v>19609044</v>
      </c>
      <c r="AF11">
        <v>19923819</v>
      </c>
      <c r="AG11">
        <v>0</v>
      </c>
      <c r="AH11">
        <v>17326923</v>
      </c>
      <c r="AI11">
        <v>16553733</v>
      </c>
      <c r="AJ11">
        <v>9486318</v>
      </c>
      <c r="AK11">
        <v>9148331.0700000003</v>
      </c>
      <c r="AL11">
        <v>8312716</v>
      </c>
      <c r="AM11">
        <v>8226437</v>
      </c>
      <c r="AN11">
        <v>8338278</v>
      </c>
      <c r="AO11">
        <v>8642208.5800000001</v>
      </c>
      <c r="AP11">
        <v>6519536</v>
      </c>
      <c r="AQ11">
        <v>6447579</v>
      </c>
      <c r="AR11">
        <v>6820748</v>
      </c>
      <c r="AS11">
        <v>6517558.8700000001</v>
      </c>
      <c r="AT11">
        <v>5754042</v>
      </c>
      <c r="AU11">
        <v>5468468</v>
      </c>
      <c r="AV11">
        <v>5725390</v>
      </c>
      <c r="AW11">
        <v>5900343.21</v>
      </c>
      <c r="AX11">
        <v>5275641</v>
      </c>
      <c r="AY11">
        <v>4926677</v>
      </c>
      <c r="AZ11">
        <v>0</v>
      </c>
      <c r="BA11">
        <v>0</v>
      </c>
      <c r="BB11">
        <v>0</v>
      </c>
      <c r="BC11">
        <v>0</v>
      </c>
      <c r="BD11">
        <v>0</v>
      </c>
      <c r="BE11"/>
      <c r="BF11"/>
      <c r="BG11"/>
      <c r="BH11"/>
      <c r="BI11"/>
      <c r="BJ11"/>
      <c r="BK11"/>
      <c r="BL11"/>
      <c r="BM11"/>
      <c r="BN11"/>
      <c r="BO11"/>
      <c r="BP11"/>
      <c r="BQ11"/>
      <c r="BR11"/>
      <c r="BS11"/>
      <c r="BT11"/>
    </row>
    <row r="12" spans="1:72" x14ac:dyDescent="0.25">
      <c r="A12" t="s">
        <v>1487</v>
      </c>
      <c r="B12">
        <v>36660</v>
      </c>
      <c r="C12">
        <v>5681</v>
      </c>
      <c r="D12">
        <v>1058086</v>
      </c>
      <c r="E12">
        <v>513.48</v>
      </c>
      <c r="F12">
        <v>43801</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c r="BF12"/>
      <c r="BG12"/>
      <c r="BH12"/>
      <c r="BI12"/>
      <c r="BJ12"/>
      <c r="BK12"/>
      <c r="BL12"/>
      <c r="BM12"/>
      <c r="BN12"/>
      <c r="BO12"/>
      <c r="BP12"/>
      <c r="BQ12"/>
      <c r="BR12"/>
      <c r="BS12"/>
      <c r="BT12"/>
    </row>
    <row r="13" spans="1:72" x14ac:dyDescent="0.25">
      <c r="A13" t="s">
        <v>1488</v>
      </c>
      <c r="B13">
        <v>243096</v>
      </c>
      <c r="C13">
        <v>204372</v>
      </c>
      <c r="D13">
        <v>208140</v>
      </c>
      <c r="E13">
        <v>201038.04</v>
      </c>
      <c r="F13">
        <v>179130</v>
      </c>
      <c r="G13">
        <v>216487</v>
      </c>
      <c r="H13">
        <v>239261</v>
      </c>
      <c r="I13">
        <v>419217.41</v>
      </c>
      <c r="J13">
        <v>589728</v>
      </c>
      <c r="K13">
        <v>602902</v>
      </c>
      <c r="L13">
        <v>455735</v>
      </c>
      <c r="M13">
        <v>487183.21</v>
      </c>
      <c r="N13">
        <v>493573</v>
      </c>
      <c r="O13">
        <v>567644</v>
      </c>
      <c r="P13">
        <v>567757</v>
      </c>
      <c r="Q13">
        <v>620614.66</v>
      </c>
      <c r="R13">
        <v>719863</v>
      </c>
      <c r="S13">
        <v>742891</v>
      </c>
      <c r="T13">
        <v>561136</v>
      </c>
      <c r="U13">
        <v>5054012.34</v>
      </c>
      <c r="V13">
        <v>4347710</v>
      </c>
      <c r="W13">
        <v>4937687</v>
      </c>
      <c r="X13">
        <v>6087779</v>
      </c>
      <c r="Y13">
        <v>6091748.6100000003</v>
      </c>
      <c r="Z13">
        <v>5827100</v>
      </c>
      <c r="AA13">
        <v>5924726</v>
      </c>
      <c r="AB13">
        <v>5470877</v>
      </c>
      <c r="AC13">
        <v>6362797.7400000002</v>
      </c>
      <c r="AD13">
        <v>5838453</v>
      </c>
      <c r="AE13">
        <v>6075107</v>
      </c>
      <c r="AF13">
        <v>5958583</v>
      </c>
      <c r="AG13">
        <v>5939798.2400000002</v>
      </c>
      <c r="AH13">
        <v>6207655</v>
      </c>
      <c r="AI13">
        <v>6004522</v>
      </c>
      <c r="AJ13">
        <v>2676015</v>
      </c>
      <c r="AK13">
        <v>2761475.5</v>
      </c>
      <c r="AL13">
        <v>2583027</v>
      </c>
      <c r="AM13">
        <v>2060991</v>
      </c>
      <c r="AN13">
        <v>2400111</v>
      </c>
      <c r="AO13">
        <v>2690265.32</v>
      </c>
      <c r="AP13">
        <v>1838455</v>
      </c>
      <c r="AQ13">
        <v>1605373</v>
      </c>
      <c r="AR13">
        <v>1535870</v>
      </c>
      <c r="AS13">
        <v>2818429.05</v>
      </c>
      <c r="AT13">
        <v>1122098</v>
      </c>
      <c r="AU13">
        <v>1094733</v>
      </c>
      <c r="AV13">
        <v>1216776</v>
      </c>
      <c r="AW13">
        <v>2421660.7599999998</v>
      </c>
      <c r="AX13">
        <v>1184193</v>
      </c>
      <c r="AY13">
        <v>1168219</v>
      </c>
      <c r="AZ13">
        <v>1965155</v>
      </c>
      <c r="BA13">
        <v>2271447</v>
      </c>
      <c r="BB13">
        <v>2191041</v>
      </c>
      <c r="BC13">
        <v>2156568</v>
      </c>
      <c r="BD13">
        <v>2304008</v>
      </c>
      <c r="BE13"/>
      <c r="BF13"/>
      <c r="BG13"/>
      <c r="BH13"/>
      <c r="BI13"/>
      <c r="BJ13"/>
      <c r="BK13"/>
      <c r="BL13"/>
      <c r="BM13"/>
      <c r="BN13"/>
      <c r="BO13"/>
      <c r="BP13"/>
      <c r="BQ13"/>
      <c r="BR13"/>
      <c r="BS13"/>
      <c r="BT13"/>
    </row>
    <row r="14" spans="1:72" x14ac:dyDescent="0.25">
      <c r="A14" t="s">
        <v>1489</v>
      </c>
      <c r="B14">
        <v>243096</v>
      </c>
      <c r="C14">
        <v>204372</v>
      </c>
      <c r="D14">
        <v>208140</v>
      </c>
      <c r="E14">
        <v>201038.04</v>
      </c>
      <c r="F14">
        <v>179130</v>
      </c>
      <c r="G14">
        <v>216487</v>
      </c>
      <c r="H14">
        <v>239261</v>
      </c>
      <c r="I14">
        <v>419217.41</v>
      </c>
      <c r="J14">
        <v>589728</v>
      </c>
      <c r="K14">
        <v>602902</v>
      </c>
      <c r="L14">
        <v>455735</v>
      </c>
      <c r="M14">
        <v>487183.21</v>
      </c>
      <c r="N14">
        <v>493573</v>
      </c>
      <c r="O14">
        <v>567644</v>
      </c>
      <c r="P14">
        <v>0</v>
      </c>
      <c r="Q14">
        <v>0</v>
      </c>
      <c r="R14">
        <v>719863</v>
      </c>
      <c r="S14">
        <v>742891</v>
      </c>
      <c r="T14">
        <v>0</v>
      </c>
      <c r="U14">
        <v>5054012.34</v>
      </c>
      <c r="V14">
        <v>4347710</v>
      </c>
      <c r="W14">
        <v>0</v>
      </c>
      <c r="X14">
        <v>0</v>
      </c>
      <c r="Y14">
        <v>6091748.6100000003</v>
      </c>
      <c r="Z14">
        <v>5827100</v>
      </c>
      <c r="AA14">
        <v>5924726</v>
      </c>
      <c r="AB14">
        <v>5470877</v>
      </c>
      <c r="AC14">
        <v>6362797.7400000002</v>
      </c>
      <c r="AD14">
        <v>5838453</v>
      </c>
      <c r="AE14">
        <v>6075107</v>
      </c>
      <c r="AF14">
        <v>5958583</v>
      </c>
      <c r="AG14">
        <v>0</v>
      </c>
      <c r="AH14">
        <v>6207655</v>
      </c>
      <c r="AI14">
        <v>6004522</v>
      </c>
      <c r="AJ14">
        <v>2676015</v>
      </c>
      <c r="AK14">
        <v>2761475.5</v>
      </c>
      <c r="AL14">
        <v>2583027</v>
      </c>
      <c r="AM14">
        <v>2060991</v>
      </c>
      <c r="AN14">
        <v>2400111</v>
      </c>
      <c r="AO14">
        <v>2690265.32</v>
      </c>
      <c r="AP14">
        <v>1838455</v>
      </c>
      <c r="AQ14">
        <v>1605373</v>
      </c>
      <c r="AR14">
        <v>1535870</v>
      </c>
      <c r="AS14">
        <v>2818429.05</v>
      </c>
      <c r="AT14">
        <v>1122098</v>
      </c>
      <c r="AU14">
        <v>1094733</v>
      </c>
      <c r="AV14">
        <v>1216776</v>
      </c>
      <c r="AW14">
        <v>2421660.7599999998</v>
      </c>
      <c r="AX14">
        <v>1184193</v>
      </c>
      <c r="AY14">
        <v>1168219</v>
      </c>
      <c r="AZ14">
        <v>0</v>
      </c>
      <c r="BA14">
        <v>0</v>
      </c>
      <c r="BB14">
        <v>0</v>
      </c>
      <c r="BC14">
        <v>0</v>
      </c>
      <c r="BD14">
        <v>0</v>
      </c>
      <c r="BE14"/>
      <c r="BF14"/>
      <c r="BG14"/>
      <c r="BH14"/>
      <c r="BI14"/>
      <c r="BJ14"/>
      <c r="BK14"/>
      <c r="BL14"/>
      <c r="BM14"/>
      <c r="BN14"/>
      <c r="BO14"/>
      <c r="BP14"/>
      <c r="BQ14"/>
      <c r="BR14"/>
      <c r="BS14"/>
      <c r="BT14"/>
    </row>
    <row r="15" spans="1:72" x14ac:dyDescent="0.25">
      <c r="A15" t="s">
        <v>780</v>
      </c>
      <c r="B15">
        <v>68575876</v>
      </c>
      <c r="C15">
        <v>70587225</v>
      </c>
      <c r="D15">
        <v>76822172</v>
      </c>
      <c r="E15">
        <v>81403947.819999993</v>
      </c>
      <c r="F15">
        <v>86983532</v>
      </c>
      <c r="G15">
        <v>66285353</v>
      </c>
      <c r="H15">
        <v>69972520</v>
      </c>
      <c r="I15">
        <v>71923196.420000002</v>
      </c>
      <c r="J15">
        <v>63275900</v>
      </c>
      <c r="K15">
        <v>68394343</v>
      </c>
      <c r="L15">
        <v>75379308</v>
      </c>
      <c r="M15">
        <v>74993709.200000003</v>
      </c>
      <c r="N15">
        <v>73141024</v>
      </c>
      <c r="O15">
        <v>66291233</v>
      </c>
      <c r="P15">
        <v>76746067</v>
      </c>
      <c r="Q15">
        <v>66573268.950000003</v>
      </c>
      <c r="R15">
        <v>63550174</v>
      </c>
      <c r="S15">
        <v>52188715</v>
      </c>
      <c r="T15">
        <v>59649203</v>
      </c>
      <c r="U15">
        <v>69899131.650000006</v>
      </c>
      <c r="V15">
        <v>62037313</v>
      </c>
      <c r="W15">
        <v>50335075</v>
      </c>
      <c r="X15">
        <v>56340481</v>
      </c>
      <c r="Y15">
        <v>56972912.840000004</v>
      </c>
      <c r="Z15">
        <v>46556023</v>
      </c>
      <c r="AA15">
        <v>46904133</v>
      </c>
      <c r="AB15">
        <v>50432978</v>
      </c>
      <c r="AC15">
        <v>64684148.600000001</v>
      </c>
      <c r="AD15">
        <v>43060699</v>
      </c>
      <c r="AE15">
        <v>43774321</v>
      </c>
      <c r="AF15">
        <v>49723023</v>
      </c>
      <c r="AG15">
        <v>53962577.659999996</v>
      </c>
      <c r="AH15">
        <v>44849223</v>
      </c>
      <c r="AI15">
        <v>60595245</v>
      </c>
      <c r="AJ15">
        <v>48591692</v>
      </c>
      <c r="AK15">
        <v>48854220.100000001</v>
      </c>
      <c r="AL15">
        <v>43383236</v>
      </c>
      <c r="AM15">
        <v>38106860</v>
      </c>
      <c r="AN15">
        <v>40462374</v>
      </c>
      <c r="AO15">
        <v>36404053.960000001</v>
      </c>
      <c r="AP15">
        <v>31125501</v>
      </c>
      <c r="AQ15">
        <v>27941118</v>
      </c>
      <c r="AR15">
        <v>32233724</v>
      </c>
      <c r="AS15">
        <v>30712885.199999999</v>
      </c>
      <c r="AT15">
        <v>26497025</v>
      </c>
      <c r="AU15">
        <v>21625438</v>
      </c>
      <c r="AV15">
        <v>24057702</v>
      </c>
      <c r="AW15">
        <v>23124985.57</v>
      </c>
      <c r="AX15">
        <v>18435698</v>
      </c>
      <c r="AY15">
        <v>17843996</v>
      </c>
      <c r="AZ15">
        <v>20240042</v>
      </c>
      <c r="BA15">
        <v>20907009</v>
      </c>
      <c r="BB15">
        <v>22991551</v>
      </c>
      <c r="BC15">
        <v>21579541</v>
      </c>
      <c r="BD15">
        <v>22000281</v>
      </c>
      <c r="BE15"/>
      <c r="BF15"/>
      <c r="BG15"/>
      <c r="BH15"/>
      <c r="BI15"/>
      <c r="BJ15"/>
      <c r="BK15"/>
      <c r="BL15"/>
      <c r="BM15"/>
      <c r="BN15"/>
      <c r="BO15"/>
      <c r="BP15"/>
      <c r="BQ15"/>
      <c r="BR15"/>
      <c r="BS15"/>
      <c r="BT15"/>
    </row>
    <row r="16" spans="1:72" x14ac:dyDescent="0.25">
      <c r="A16" t="s">
        <v>1490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1491</v>
      </c>
      <c r="B17">
        <v>196384</v>
      </c>
      <c r="C17">
        <v>185353</v>
      </c>
      <c r="D17">
        <v>176702</v>
      </c>
      <c r="E17">
        <v>170938.3</v>
      </c>
      <c r="F17">
        <v>0</v>
      </c>
      <c r="G17">
        <v>0</v>
      </c>
      <c r="H17">
        <v>171108</v>
      </c>
      <c r="I17">
        <v>0</v>
      </c>
      <c r="J17">
        <v>0</v>
      </c>
      <c r="K17">
        <v>0</v>
      </c>
      <c r="L17">
        <v>0</v>
      </c>
      <c r="M17">
        <v>0</v>
      </c>
      <c r="N17">
        <v>0</v>
      </c>
      <c r="O17">
        <v>0</v>
      </c>
      <c r="P17">
        <v>1418346</v>
      </c>
      <c r="Q17">
        <v>1398280.78</v>
      </c>
      <c r="R17">
        <v>0</v>
      </c>
      <c r="S17">
        <v>0</v>
      </c>
      <c r="T17">
        <v>1536680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25">
      <c r="A18" t="s">
        <v>1484</v>
      </c>
      <c r="B18">
        <v>0</v>
      </c>
      <c r="C18">
        <v>0</v>
      </c>
      <c r="D18">
        <v>0</v>
      </c>
      <c r="E18">
        <v>170938.3</v>
      </c>
      <c r="F18">
        <v>0</v>
      </c>
      <c r="G18">
        <v>0</v>
      </c>
      <c r="H18">
        <v>171108</v>
      </c>
      <c r="I18">
        <v>0</v>
      </c>
      <c r="J18">
        <v>0</v>
      </c>
      <c r="K18">
        <v>0</v>
      </c>
      <c r="L18">
        <v>0</v>
      </c>
      <c r="M18">
        <v>0</v>
      </c>
      <c r="N18">
        <v>0</v>
      </c>
      <c r="O18">
        <v>0</v>
      </c>
      <c r="P18">
        <v>0</v>
      </c>
      <c r="Q18">
        <v>1398280.78</v>
      </c>
      <c r="R18">
        <v>0</v>
      </c>
      <c r="S18">
        <v>0</v>
      </c>
      <c r="T18">
        <v>1536680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c r="BF18"/>
      <c r="BG18"/>
      <c r="BH18"/>
      <c r="BI18"/>
      <c r="BJ18"/>
      <c r="BK18"/>
      <c r="BL18"/>
      <c r="BM18"/>
      <c r="BN18"/>
      <c r="BO18"/>
      <c r="BP18"/>
      <c r="BQ18"/>
      <c r="BR18"/>
      <c r="BS18"/>
      <c r="BT18"/>
    </row>
    <row r="19" spans="1:72" x14ac:dyDescent="0.25">
      <c r="A19" t="s">
        <v>1492</v>
      </c>
      <c r="B19">
        <v>196384</v>
      </c>
      <c r="C19">
        <v>185353</v>
      </c>
      <c r="D19">
        <v>176702</v>
      </c>
      <c r="E19">
        <v>0</v>
      </c>
      <c r="F19">
        <v>0</v>
      </c>
      <c r="G19">
        <v>0</v>
      </c>
      <c r="H19">
        <v>0</v>
      </c>
      <c r="I19">
        <v>0</v>
      </c>
      <c r="J19">
        <v>0</v>
      </c>
      <c r="K19">
        <v>0</v>
      </c>
      <c r="L19">
        <v>0</v>
      </c>
      <c r="M19">
        <v>0</v>
      </c>
      <c r="N19">
        <v>0</v>
      </c>
      <c r="O19">
        <v>0</v>
      </c>
      <c r="P19">
        <v>1418346</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25">
      <c r="A20" t="s">
        <v>1493</v>
      </c>
      <c r="B20">
        <v>200613</v>
      </c>
      <c r="C20">
        <v>200613</v>
      </c>
      <c r="D20">
        <v>200613</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24000</v>
      </c>
      <c r="AO20">
        <v>18000</v>
      </c>
      <c r="AP20">
        <v>6000</v>
      </c>
      <c r="AQ20">
        <v>6000</v>
      </c>
      <c r="AR20">
        <v>0</v>
      </c>
      <c r="AS20">
        <v>0</v>
      </c>
      <c r="AT20">
        <v>0</v>
      </c>
      <c r="AU20">
        <v>4027852</v>
      </c>
      <c r="AV20">
        <v>5716007</v>
      </c>
      <c r="AW20">
        <v>5821112.9800000004</v>
      </c>
      <c r="AX20">
        <v>5780133</v>
      </c>
      <c r="AY20">
        <v>4598739</v>
      </c>
      <c r="AZ20">
        <v>0</v>
      </c>
      <c r="BA20">
        <v>0</v>
      </c>
      <c r="BB20">
        <v>0</v>
      </c>
      <c r="BC20">
        <v>0</v>
      </c>
      <c r="BD20">
        <v>0</v>
      </c>
      <c r="BE20"/>
      <c r="BF20"/>
      <c r="BG20"/>
      <c r="BH20"/>
      <c r="BI20"/>
      <c r="BJ20"/>
      <c r="BK20"/>
      <c r="BL20"/>
      <c r="BM20"/>
      <c r="BN20"/>
      <c r="BO20"/>
      <c r="BP20"/>
      <c r="BQ20"/>
      <c r="BR20"/>
      <c r="BS20"/>
      <c r="BT20"/>
    </row>
    <row r="21" spans="1:72" x14ac:dyDescent="0.25">
      <c r="A21" t="s">
        <v>1494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5716007</v>
      </c>
      <c r="AW21">
        <v>5821112.9800000004</v>
      </c>
      <c r="AX21">
        <v>5780133</v>
      </c>
      <c r="AY21">
        <v>4598739</v>
      </c>
      <c r="AZ21">
        <v>0</v>
      </c>
      <c r="BA21">
        <v>0</v>
      </c>
      <c r="BB21">
        <v>0</v>
      </c>
      <c r="BC21">
        <v>0</v>
      </c>
      <c r="BD21">
        <v>0</v>
      </c>
      <c r="BE21"/>
      <c r="BF21"/>
      <c r="BG21"/>
      <c r="BH21"/>
      <c r="BI21"/>
      <c r="BJ21"/>
      <c r="BK21"/>
      <c r="BL21"/>
      <c r="BM21"/>
      <c r="BN21"/>
      <c r="BO21"/>
      <c r="BP21"/>
      <c r="BQ21"/>
      <c r="BR21"/>
      <c r="BS21"/>
      <c r="BT21"/>
    </row>
    <row r="22" spans="1:72" x14ac:dyDescent="0.25">
      <c r="A22" t="s">
        <v>1495</v>
      </c>
      <c r="B22">
        <v>200613</v>
      </c>
      <c r="C22">
        <v>200613</v>
      </c>
      <c r="D22">
        <v>200613</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24000</v>
      </c>
      <c r="AO22">
        <v>18000</v>
      </c>
      <c r="AP22">
        <v>6000</v>
      </c>
      <c r="AQ22">
        <v>6000</v>
      </c>
      <c r="AR22">
        <v>0</v>
      </c>
      <c r="AS22">
        <v>0</v>
      </c>
      <c r="AT22">
        <v>0</v>
      </c>
      <c r="AU22">
        <v>4027852</v>
      </c>
      <c r="AV22">
        <v>0</v>
      </c>
      <c r="AW22">
        <v>0</v>
      </c>
      <c r="AX22">
        <v>0</v>
      </c>
      <c r="AY22">
        <v>0</v>
      </c>
      <c r="AZ22">
        <v>0</v>
      </c>
      <c r="BA22">
        <v>0</v>
      </c>
      <c r="BB22">
        <v>0</v>
      </c>
      <c r="BC22">
        <v>0</v>
      </c>
      <c r="BD22">
        <v>0</v>
      </c>
      <c r="BE22"/>
      <c r="BF22"/>
      <c r="BG22"/>
      <c r="BH22"/>
      <c r="BI22"/>
      <c r="BJ22"/>
      <c r="BK22"/>
      <c r="BL22"/>
      <c r="BM22"/>
      <c r="BN22"/>
      <c r="BO22"/>
      <c r="BP22"/>
      <c r="BQ22"/>
      <c r="BR22"/>
      <c r="BS22"/>
      <c r="BT22"/>
    </row>
    <row r="23" spans="1:72" x14ac:dyDescent="0.25">
      <c r="A23" t="s">
        <v>1496</v>
      </c>
      <c r="B23">
        <v>0</v>
      </c>
      <c r="C23">
        <v>0</v>
      </c>
      <c r="D23">
        <v>0</v>
      </c>
      <c r="E23">
        <v>2041.8</v>
      </c>
      <c r="F23">
        <v>2042</v>
      </c>
      <c r="G23">
        <v>2042</v>
      </c>
      <c r="H23">
        <v>2042</v>
      </c>
      <c r="I23">
        <v>2041.8</v>
      </c>
      <c r="J23">
        <v>2453</v>
      </c>
      <c r="K23">
        <v>989</v>
      </c>
      <c r="L23">
        <v>989</v>
      </c>
      <c r="M23">
        <v>988.48</v>
      </c>
      <c r="N23">
        <v>989</v>
      </c>
      <c r="O23">
        <v>989</v>
      </c>
      <c r="P23">
        <v>989</v>
      </c>
      <c r="Q23">
        <v>411.58</v>
      </c>
      <c r="R23">
        <v>412</v>
      </c>
      <c r="S23">
        <v>412</v>
      </c>
      <c r="T23">
        <v>412</v>
      </c>
      <c r="U23">
        <v>411.58</v>
      </c>
      <c r="V23">
        <v>412</v>
      </c>
      <c r="W23">
        <v>412</v>
      </c>
      <c r="X23">
        <v>412</v>
      </c>
      <c r="Y23">
        <v>411.58</v>
      </c>
      <c r="Z23">
        <v>412</v>
      </c>
      <c r="AA23">
        <v>412</v>
      </c>
      <c r="AB23">
        <v>412</v>
      </c>
      <c r="AC23">
        <v>100411.58</v>
      </c>
      <c r="AD23">
        <v>100412</v>
      </c>
      <c r="AE23">
        <v>101112</v>
      </c>
      <c r="AF23">
        <v>101112</v>
      </c>
      <c r="AG23">
        <v>101111.58</v>
      </c>
      <c r="AH23">
        <v>101112</v>
      </c>
      <c r="AI23">
        <v>101112</v>
      </c>
      <c r="AJ23">
        <v>2191111</v>
      </c>
      <c r="AK23">
        <v>2191111.58</v>
      </c>
      <c r="AL23">
        <v>2091112</v>
      </c>
      <c r="AM23">
        <v>2141112</v>
      </c>
      <c r="AN23">
        <v>1941112</v>
      </c>
      <c r="AO23">
        <v>1741111.58</v>
      </c>
      <c r="AP23">
        <v>1743866</v>
      </c>
      <c r="AQ23">
        <v>1740700</v>
      </c>
      <c r="AR23">
        <v>990883</v>
      </c>
      <c r="AS23">
        <v>690883.16</v>
      </c>
      <c r="AT23">
        <v>600883</v>
      </c>
      <c r="AU23">
        <v>100183</v>
      </c>
      <c r="AV23">
        <v>100183</v>
      </c>
      <c r="AW23">
        <v>50000</v>
      </c>
      <c r="AX23">
        <v>50000</v>
      </c>
      <c r="AY23">
        <v>0</v>
      </c>
      <c r="AZ23">
        <v>4801808</v>
      </c>
      <c r="BA23">
        <v>4725612</v>
      </c>
      <c r="BB23">
        <v>0</v>
      </c>
      <c r="BC23">
        <v>0</v>
      </c>
      <c r="BD23">
        <v>0</v>
      </c>
      <c r="BE23"/>
      <c r="BF23"/>
      <c r="BG23"/>
      <c r="BH23"/>
      <c r="BI23"/>
      <c r="BJ23"/>
      <c r="BK23"/>
      <c r="BL23"/>
      <c r="BM23"/>
      <c r="BN23"/>
      <c r="BO23"/>
      <c r="BP23"/>
      <c r="BQ23"/>
      <c r="BR23"/>
      <c r="BS23"/>
      <c r="BT23"/>
    </row>
    <row r="24" spans="1:72" x14ac:dyDescent="0.25">
      <c r="A24" t="s">
        <v>1497</v>
      </c>
      <c r="B24">
        <v>85475652</v>
      </c>
      <c r="C24">
        <v>85484576</v>
      </c>
      <c r="D24">
        <v>85582762</v>
      </c>
      <c r="E24">
        <v>85552404.609999999</v>
      </c>
      <c r="F24">
        <v>0</v>
      </c>
      <c r="G24">
        <v>0</v>
      </c>
      <c r="H24">
        <v>252000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c r="BF24"/>
      <c r="BG24"/>
      <c r="BH24"/>
      <c r="BI24"/>
      <c r="BJ24"/>
      <c r="BK24"/>
      <c r="BL24"/>
      <c r="BM24"/>
      <c r="BN24"/>
      <c r="BO24"/>
      <c r="BP24"/>
      <c r="BQ24"/>
      <c r="BR24"/>
      <c r="BS24"/>
      <c r="BT24"/>
    </row>
    <row r="25" spans="1:72" x14ac:dyDescent="0.25">
      <c r="A25" t="s">
        <v>1498</v>
      </c>
      <c r="B25">
        <v>85475652</v>
      </c>
      <c r="C25">
        <v>85484576</v>
      </c>
      <c r="D25">
        <v>85582762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c r="BF25"/>
      <c r="BG25"/>
      <c r="BH25"/>
      <c r="BI25"/>
      <c r="BJ25"/>
      <c r="BK25"/>
      <c r="BL25"/>
      <c r="BM25"/>
      <c r="BN25"/>
      <c r="BO25"/>
      <c r="BP25"/>
      <c r="BQ25"/>
      <c r="BR25"/>
      <c r="BS25"/>
      <c r="BT25"/>
    </row>
    <row r="26" spans="1:72" x14ac:dyDescent="0.25">
      <c r="A26" t="s">
        <v>1499</v>
      </c>
      <c r="B26">
        <v>0</v>
      </c>
      <c r="C26">
        <v>0</v>
      </c>
      <c r="D26">
        <v>0</v>
      </c>
      <c r="E26">
        <v>0</v>
      </c>
      <c r="F26">
        <v>373705</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25">
      <c r="A27" t="s">
        <v>1500</v>
      </c>
      <c r="B27">
        <v>0</v>
      </c>
      <c r="C27">
        <v>0</v>
      </c>
      <c r="D27">
        <v>0</v>
      </c>
      <c r="E27">
        <v>0</v>
      </c>
      <c r="F27">
        <v>171218</v>
      </c>
      <c r="G27">
        <v>161299</v>
      </c>
      <c r="H27">
        <v>0</v>
      </c>
      <c r="I27">
        <v>1576268.31</v>
      </c>
      <c r="J27">
        <v>1578449</v>
      </c>
      <c r="K27">
        <v>1591717</v>
      </c>
      <c r="L27">
        <v>1437100</v>
      </c>
      <c r="M27">
        <v>1398185.52</v>
      </c>
      <c r="N27">
        <v>1373182</v>
      </c>
      <c r="O27">
        <v>1399053</v>
      </c>
      <c r="P27">
        <v>0</v>
      </c>
      <c r="Q27">
        <v>0</v>
      </c>
      <c r="R27">
        <v>1471104</v>
      </c>
      <c r="S27">
        <v>1550959</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25">
      <c r="A28" t="s">
        <v>1501</v>
      </c>
      <c r="B28">
        <v>0</v>
      </c>
      <c r="C28">
        <v>0</v>
      </c>
      <c r="D28">
        <v>0</v>
      </c>
      <c r="E28">
        <v>0</v>
      </c>
      <c r="F28">
        <v>171218</v>
      </c>
      <c r="G28">
        <v>161299</v>
      </c>
      <c r="H28">
        <v>0</v>
      </c>
      <c r="I28">
        <v>1576268.31</v>
      </c>
      <c r="J28">
        <v>1578449</v>
      </c>
      <c r="K28">
        <v>1591717</v>
      </c>
      <c r="L28">
        <v>1437100</v>
      </c>
      <c r="M28">
        <v>1398185.52</v>
      </c>
      <c r="N28">
        <v>1373182</v>
      </c>
      <c r="O28">
        <v>1399053</v>
      </c>
      <c r="P28">
        <v>0</v>
      </c>
      <c r="Q28">
        <v>0</v>
      </c>
      <c r="R28">
        <v>1471104</v>
      </c>
      <c r="S28">
        <v>1550959</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25">
      <c r="A29" t="s">
        <v>1502</v>
      </c>
      <c r="B29">
        <v>332832</v>
      </c>
      <c r="C29">
        <v>332832</v>
      </c>
      <c r="D29">
        <v>332832</v>
      </c>
      <c r="E29">
        <v>332832.5</v>
      </c>
      <c r="F29">
        <v>332832</v>
      </c>
      <c r="G29">
        <v>332832</v>
      </c>
      <c r="H29">
        <v>332832</v>
      </c>
      <c r="I29">
        <v>332832.5</v>
      </c>
      <c r="J29">
        <v>332832</v>
      </c>
      <c r="K29">
        <v>332832</v>
      </c>
      <c r="L29">
        <v>332832</v>
      </c>
      <c r="M29">
        <v>332832.5</v>
      </c>
      <c r="N29">
        <v>332832</v>
      </c>
      <c r="O29">
        <v>332832</v>
      </c>
      <c r="P29">
        <v>332832</v>
      </c>
      <c r="Q29">
        <v>332832.5</v>
      </c>
      <c r="R29">
        <v>332832</v>
      </c>
      <c r="S29">
        <v>332832</v>
      </c>
      <c r="T29">
        <v>332832</v>
      </c>
      <c r="U29">
        <v>332832.5</v>
      </c>
      <c r="V29">
        <v>332832</v>
      </c>
      <c r="W29">
        <v>332832</v>
      </c>
      <c r="X29">
        <v>333200</v>
      </c>
      <c r="Y29">
        <v>333200.01</v>
      </c>
      <c r="Z29">
        <v>333200</v>
      </c>
      <c r="AA29">
        <v>333200</v>
      </c>
      <c r="AB29">
        <v>333200</v>
      </c>
      <c r="AC29">
        <v>333200.01</v>
      </c>
      <c r="AD29">
        <v>333200</v>
      </c>
      <c r="AE29">
        <v>333200</v>
      </c>
      <c r="AF29">
        <v>333200</v>
      </c>
      <c r="AG29">
        <v>333200.01</v>
      </c>
      <c r="AH29">
        <v>112866</v>
      </c>
      <c r="AI29">
        <v>112866</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c r="BF29"/>
      <c r="BG29"/>
      <c r="BH29"/>
      <c r="BI29"/>
      <c r="BJ29"/>
      <c r="BK29"/>
      <c r="BL29"/>
      <c r="BM29"/>
      <c r="BN29"/>
      <c r="BO29"/>
      <c r="BP29"/>
      <c r="BQ29"/>
      <c r="BR29"/>
      <c r="BS29"/>
      <c r="BT29"/>
    </row>
    <row r="30" spans="1:72" x14ac:dyDescent="0.25">
      <c r="A30" t="s">
        <v>781</v>
      </c>
      <c r="B30">
        <v>121925880</v>
      </c>
      <c r="C30">
        <v>121014310</v>
      </c>
      <c r="D30">
        <v>120565638</v>
      </c>
      <c r="E30">
        <v>120198568.27</v>
      </c>
      <c r="F30">
        <v>119613468</v>
      </c>
      <c r="G30">
        <v>118357290</v>
      </c>
      <c r="H30">
        <v>117502584</v>
      </c>
      <c r="I30">
        <v>119998705.11</v>
      </c>
      <c r="J30">
        <v>118156706</v>
      </c>
      <c r="K30">
        <v>117571120</v>
      </c>
      <c r="L30">
        <v>117039454</v>
      </c>
      <c r="M30">
        <v>115394738.86</v>
      </c>
      <c r="N30">
        <v>112732047</v>
      </c>
      <c r="O30">
        <v>112155212</v>
      </c>
      <c r="P30">
        <v>111033946</v>
      </c>
      <c r="Q30">
        <v>110469078.5</v>
      </c>
      <c r="R30">
        <v>108321922</v>
      </c>
      <c r="S30">
        <v>106437282</v>
      </c>
      <c r="T30">
        <v>103628361</v>
      </c>
      <c r="U30">
        <v>102437739.56</v>
      </c>
      <c r="V30">
        <v>99423800</v>
      </c>
      <c r="W30">
        <v>96888002</v>
      </c>
      <c r="X30">
        <v>94694326</v>
      </c>
      <c r="Y30">
        <v>92731043.680000007</v>
      </c>
      <c r="Z30">
        <v>89720476</v>
      </c>
      <c r="AA30">
        <v>86852159</v>
      </c>
      <c r="AB30">
        <v>84940255</v>
      </c>
      <c r="AC30">
        <v>82851733.180000007</v>
      </c>
      <c r="AD30">
        <v>79719210</v>
      </c>
      <c r="AE30">
        <v>77264708</v>
      </c>
      <c r="AF30">
        <v>75635382</v>
      </c>
      <c r="AG30">
        <v>73225145.629999995</v>
      </c>
      <c r="AH30">
        <v>41441562</v>
      </c>
      <c r="AI30">
        <v>39399532</v>
      </c>
      <c r="AJ30">
        <v>19917608</v>
      </c>
      <c r="AK30">
        <v>18419605.870000001</v>
      </c>
      <c r="AL30">
        <v>17112042</v>
      </c>
      <c r="AM30">
        <v>16316083</v>
      </c>
      <c r="AN30">
        <v>15815072</v>
      </c>
      <c r="AO30">
        <v>15305123.060000001</v>
      </c>
      <c r="AP30">
        <v>15477065</v>
      </c>
      <c r="AQ30">
        <v>15242275</v>
      </c>
      <c r="AR30">
        <v>15060004</v>
      </c>
      <c r="AS30">
        <v>14824753.92</v>
      </c>
      <c r="AT30">
        <v>14711489</v>
      </c>
      <c r="AU30">
        <v>14144813</v>
      </c>
      <c r="AV30">
        <v>14068641</v>
      </c>
      <c r="AW30">
        <v>13825773.98</v>
      </c>
      <c r="AX30">
        <v>13513943</v>
      </c>
      <c r="AY30">
        <v>13408277</v>
      </c>
      <c r="AZ30">
        <v>12869951</v>
      </c>
      <c r="BA30">
        <v>12659917</v>
      </c>
      <c r="BB30">
        <v>20088757</v>
      </c>
      <c r="BC30">
        <v>19706361</v>
      </c>
      <c r="BD30">
        <v>18823285</v>
      </c>
      <c r="BE30"/>
      <c r="BF30"/>
      <c r="BG30"/>
      <c r="BH30"/>
      <c r="BI30"/>
      <c r="BJ30"/>
      <c r="BK30"/>
      <c r="BL30"/>
      <c r="BM30"/>
      <c r="BN30"/>
      <c r="BO30"/>
      <c r="BP30"/>
      <c r="BQ30"/>
      <c r="BR30"/>
      <c r="BS30"/>
      <c r="BT30"/>
    </row>
    <row r="31" spans="1:72" x14ac:dyDescent="0.25">
      <c r="A31" t="s">
        <v>1503</v>
      </c>
      <c r="B31">
        <v>51705350</v>
      </c>
      <c r="C31">
        <v>51734570</v>
      </c>
      <c r="D31">
        <v>52040824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c r="BF31"/>
      <c r="BG31"/>
      <c r="BH31"/>
      <c r="BI31"/>
      <c r="BJ31"/>
      <c r="BK31"/>
      <c r="BL31"/>
      <c r="BM31"/>
      <c r="BN31"/>
      <c r="BO31"/>
      <c r="BP31"/>
      <c r="BQ31"/>
      <c r="BR31"/>
      <c r="BS31"/>
      <c r="BT31"/>
    </row>
    <row r="32" spans="1:72" x14ac:dyDescent="0.25">
      <c r="A32" t="s">
        <v>782</v>
      </c>
      <c r="B32">
        <v>52249812</v>
      </c>
      <c r="C32">
        <v>51931124</v>
      </c>
      <c r="D32">
        <v>51924641</v>
      </c>
      <c r="E32">
        <v>51706294.149999999</v>
      </c>
      <c r="F32">
        <v>51608838</v>
      </c>
      <c r="G32">
        <v>51367782</v>
      </c>
      <c r="H32">
        <v>51399783</v>
      </c>
      <c r="I32">
        <v>51383825</v>
      </c>
      <c r="J32">
        <v>51346325</v>
      </c>
      <c r="K32">
        <v>51360124</v>
      </c>
      <c r="L32">
        <v>51380464</v>
      </c>
      <c r="M32">
        <v>51435443.460000001</v>
      </c>
      <c r="N32">
        <v>51274242</v>
      </c>
      <c r="O32">
        <v>51256289</v>
      </c>
      <c r="P32">
        <v>51243112</v>
      </c>
      <c r="Q32">
        <v>51249433.789999999</v>
      </c>
      <c r="R32">
        <v>50926548</v>
      </c>
      <c r="S32">
        <v>50749841</v>
      </c>
      <c r="T32">
        <v>50626988</v>
      </c>
      <c r="U32">
        <v>50276019.609999999</v>
      </c>
      <c r="V32">
        <v>50055931</v>
      </c>
      <c r="W32">
        <v>50019400</v>
      </c>
      <c r="X32">
        <v>50110806</v>
      </c>
      <c r="Y32">
        <v>50156748</v>
      </c>
      <c r="Z32">
        <v>49950911</v>
      </c>
      <c r="AA32">
        <v>49860232</v>
      </c>
      <c r="AB32">
        <v>49777240</v>
      </c>
      <c r="AC32">
        <v>49665430.649999999</v>
      </c>
      <c r="AD32">
        <v>48436903</v>
      </c>
      <c r="AE32">
        <v>48370353</v>
      </c>
      <c r="AF32">
        <v>48363415</v>
      </c>
      <c r="AG32">
        <v>33545826.600000001</v>
      </c>
      <c r="AH32">
        <v>4221459</v>
      </c>
      <c r="AI32">
        <v>3985490</v>
      </c>
      <c r="AJ32">
        <v>1034311</v>
      </c>
      <c r="AK32">
        <v>1033379.83</v>
      </c>
      <c r="AL32">
        <v>945930</v>
      </c>
      <c r="AM32">
        <v>849999</v>
      </c>
      <c r="AN32">
        <v>818664</v>
      </c>
      <c r="AO32">
        <v>821084.17</v>
      </c>
      <c r="AP32">
        <v>809079</v>
      </c>
      <c r="AQ32">
        <v>802679</v>
      </c>
      <c r="AR32">
        <v>797104</v>
      </c>
      <c r="AS32">
        <v>783129.07</v>
      </c>
      <c r="AT32">
        <v>787281</v>
      </c>
      <c r="AU32">
        <v>794823</v>
      </c>
      <c r="AV32">
        <v>798936</v>
      </c>
      <c r="AW32">
        <v>780082.81</v>
      </c>
      <c r="AX32">
        <v>763854</v>
      </c>
      <c r="AY32">
        <v>759646</v>
      </c>
      <c r="AZ32">
        <v>1106617</v>
      </c>
      <c r="BA32">
        <v>1064356</v>
      </c>
      <c r="BB32">
        <v>1588118</v>
      </c>
      <c r="BC32">
        <v>1565789</v>
      </c>
      <c r="BD32">
        <v>1529491</v>
      </c>
      <c r="BE32"/>
      <c r="BF32"/>
      <c r="BG32"/>
      <c r="BH32"/>
      <c r="BI32"/>
      <c r="BJ32"/>
      <c r="BK32"/>
      <c r="BL32"/>
      <c r="BM32"/>
      <c r="BN32"/>
      <c r="BO32"/>
      <c r="BP32"/>
      <c r="BQ32"/>
      <c r="BR32"/>
      <c r="BS32"/>
      <c r="BT32"/>
    </row>
    <row r="33" spans="1:72" x14ac:dyDescent="0.25">
      <c r="A33" t="s">
        <v>1504</v>
      </c>
      <c r="B33">
        <v>52249812</v>
      </c>
      <c r="C33">
        <v>51931124</v>
      </c>
      <c r="D33">
        <v>51924641</v>
      </c>
      <c r="E33">
        <v>51706294.149999999</v>
      </c>
      <c r="F33">
        <v>51608838</v>
      </c>
      <c r="G33">
        <v>51367782</v>
      </c>
      <c r="H33">
        <v>51399783</v>
      </c>
      <c r="I33">
        <v>51383825</v>
      </c>
      <c r="J33">
        <v>51346325</v>
      </c>
      <c r="K33">
        <v>51360124</v>
      </c>
      <c r="L33">
        <v>51380464</v>
      </c>
      <c r="M33">
        <v>51435443.460000001</v>
      </c>
      <c r="N33">
        <v>51274242</v>
      </c>
      <c r="O33">
        <v>51256289</v>
      </c>
      <c r="P33">
        <v>51243112</v>
      </c>
      <c r="Q33">
        <v>51249433.789999999</v>
      </c>
      <c r="R33">
        <v>50926548</v>
      </c>
      <c r="S33">
        <v>50749841</v>
      </c>
      <c r="T33">
        <v>50626988</v>
      </c>
      <c r="U33">
        <v>50276019.609999999</v>
      </c>
      <c r="V33">
        <v>50055931</v>
      </c>
      <c r="W33">
        <v>50019400</v>
      </c>
      <c r="X33">
        <v>50110806</v>
      </c>
      <c r="Y33">
        <v>50156748</v>
      </c>
      <c r="Z33">
        <v>49950911</v>
      </c>
      <c r="AA33">
        <v>49860232</v>
      </c>
      <c r="AB33">
        <v>49777240</v>
      </c>
      <c r="AC33">
        <v>49665430.649999999</v>
      </c>
      <c r="AD33">
        <v>48436903</v>
      </c>
      <c r="AE33">
        <v>48370353</v>
      </c>
      <c r="AF33">
        <v>48363415</v>
      </c>
      <c r="AG33">
        <v>33545826.600000001</v>
      </c>
      <c r="AH33">
        <v>4221459</v>
      </c>
      <c r="AI33">
        <v>3985490</v>
      </c>
      <c r="AJ33">
        <v>1034311</v>
      </c>
      <c r="AK33">
        <v>1033379.83</v>
      </c>
      <c r="AL33">
        <v>945930</v>
      </c>
      <c r="AM33">
        <v>849999</v>
      </c>
      <c r="AN33">
        <v>818664</v>
      </c>
      <c r="AO33">
        <v>821084.17</v>
      </c>
      <c r="AP33">
        <v>809079</v>
      </c>
      <c r="AQ33">
        <v>802679</v>
      </c>
      <c r="AR33">
        <v>797104</v>
      </c>
      <c r="AS33">
        <v>783129.07</v>
      </c>
      <c r="AT33">
        <v>787281</v>
      </c>
      <c r="AU33">
        <v>794823</v>
      </c>
      <c r="AV33">
        <v>798936</v>
      </c>
      <c r="AW33">
        <v>780082.81</v>
      </c>
      <c r="AX33">
        <v>763854</v>
      </c>
      <c r="AY33">
        <v>759646</v>
      </c>
      <c r="AZ33">
        <v>1106617</v>
      </c>
      <c r="BA33">
        <v>1064356</v>
      </c>
      <c r="BB33">
        <v>1588118</v>
      </c>
      <c r="BC33">
        <v>1565789</v>
      </c>
      <c r="BD33">
        <v>1529491</v>
      </c>
      <c r="BE33"/>
      <c r="BF33"/>
      <c r="BG33"/>
      <c r="BH33"/>
      <c r="BI33"/>
      <c r="BJ33"/>
      <c r="BK33"/>
      <c r="BL33"/>
      <c r="BM33"/>
      <c r="BN33"/>
      <c r="BO33"/>
      <c r="BP33"/>
      <c r="BQ33"/>
      <c r="BR33"/>
      <c r="BS33"/>
      <c r="BT33"/>
    </row>
    <row r="34" spans="1:72" x14ac:dyDescent="0.25">
      <c r="A34" t="s">
        <v>1505</v>
      </c>
      <c r="B34">
        <v>128096021</v>
      </c>
      <c r="C34">
        <v>128096021</v>
      </c>
      <c r="D34">
        <v>128096021</v>
      </c>
      <c r="E34">
        <v>128096020.53</v>
      </c>
      <c r="F34">
        <v>128096021</v>
      </c>
      <c r="G34">
        <v>128096021</v>
      </c>
      <c r="H34">
        <v>128096021</v>
      </c>
      <c r="I34">
        <v>128096020.53</v>
      </c>
      <c r="J34">
        <v>128096021</v>
      </c>
      <c r="K34">
        <v>128096021</v>
      </c>
      <c r="L34">
        <v>128096021</v>
      </c>
      <c r="M34">
        <v>128096020.53</v>
      </c>
      <c r="N34">
        <v>128328020</v>
      </c>
      <c r="O34">
        <v>128328020</v>
      </c>
      <c r="P34">
        <v>128328020</v>
      </c>
      <c r="Q34">
        <v>128328020.22</v>
      </c>
      <c r="R34">
        <v>128309793</v>
      </c>
      <c r="S34">
        <v>128309793</v>
      </c>
      <c r="T34">
        <v>128353153</v>
      </c>
      <c r="U34">
        <v>126072806.12</v>
      </c>
      <c r="V34">
        <v>126072806</v>
      </c>
      <c r="W34">
        <v>126072806</v>
      </c>
      <c r="X34">
        <v>126072806</v>
      </c>
      <c r="Y34">
        <v>126072806.12</v>
      </c>
      <c r="Z34">
        <v>126072806</v>
      </c>
      <c r="AA34">
        <v>126072806</v>
      </c>
      <c r="AB34">
        <v>126072806</v>
      </c>
      <c r="AC34">
        <v>126072806.12</v>
      </c>
      <c r="AD34">
        <v>126072806</v>
      </c>
      <c r="AE34">
        <v>126072806</v>
      </c>
      <c r="AF34">
        <v>126072806</v>
      </c>
      <c r="AG34">
        <v>125514461.06</v>
      </c>
      <c r="AH34">
        <v>184527549</v>
      </c>
      <c r="AI34">
        <v>126691747</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c r="BF34"/>
      <c r="BG34"/>
      <c r="BH34"/>
      <c r="BI34"/>
      <c r="BJ34"/>
      <c r="BK34"/>
      <c r="BL34"/>
      <c r="BM34"/>
      <c r="BN34"/>
      <c r="BO34"/>
      <c r="BP34"/>
      <c r="BQ34"/>
      <c r="BR34"/>
      <c r="BS34"/>
      <c r="BT34"/>
    </row>
    <row r="35" spans="1:72" x14ac:dyDescent="0.25">
      <c r="A35" t="s">
        <v>1506</v>
      </c>
      <c r="B35">
        <v>2701754</v>
      </c>
      <c r="C35">
        <v>2326563</v>
      </c>
      <c r="D35">
        <v>1997633</v>
      </c>
      <c r="E35">
        <v>1786493.87</v>
      </c>
      <c r="F35">
        <v>1898507</v>
      </c>
      <c r="G35">
        <v>2150113</v>
      </c>
      <c r="H35">
        <v>1720480</v>
      </c>
      <c r="I35">
        <v>1291216.52</v>
      </c>
      <c r="J35">
        <v>1206103</v>
      </c>
      <c r="K35">
        <v>1191829</v>
      </c>
      <c r="L35">
        <v>1020472</v>
      </c>
      <c r="M35">
        <v>1002040.25</v>
      </c>
      <c r="N35">
        <v>982034</v>
      </c>
      <c r="O35">
        <v>967510</v>
      </c>
      <c r="P35">
        <v>940689</v>
      </c>
      <c r="Q35">
        <v>914761.38</v>
      </c>
      <c r="R35">
        <v>928942</v>
      </c>
      <c r="S35">
        <v>902583</v>
      </c>
      <c r="T35">
        <v>877185</v>
      </c>
      <c r="U35">
        <v>837609.28</v>
      </c>
      <c r="V35">
        <v>810370</v>
      </c>
      <c r="W35">
        <v>762799</v>
      </c>
      <c r="X35">
        <v>741590</v>
      </c>
      <c r="Y35">
        <v>731394.78</v>
      </c>
      <c r="Z35">
        <v>711751</v>
      </c>
      <c r="AA35">
        <v>669317</v>
      </c>
      <c r="AB35">
        <v>663241</v>
      </c>
      <c r="AC35">
        <v>662235.73</v>
      </c>
      <c r="AD35">
        <v>581107</v>
      </c>
      <c r="AE35">
        <v>543373</v>
      </c>
      <c r="AF35">
        <v>546299</v>
      </c>
      <c r="AG35">
        <v>344285.9</v>
      </c>
      <c r="AH35">
        <v>331353</v>
      </c>
      <c r="AI35">
        <v>567843</v>
      </c>
      <c r="AJ35">
        <v>367871</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c r="BF35"/>
      <c r="BG35"/>
      <c r="BH35"/>
      <c r="BI35"/>
      <c r="BJ35"/>
      <c r="BK35"/>
      <c r="BL35"/>
      <c r="BM35"/>
      <c r="BN35"/>
      <c r="BO35"/>
      <c r="BP35"/>
      <c r="BQ35"/>
      <c r="BR35"/>
      <c r="BS35"/>
      <c r="BT35"/>
    </row>
    <row r="36" spans="1:72" x14ac:dyDescent="0.25">
      <c r="A36" t="s">
        <v>1507</v>
      </c>
      <c r="B36">
        <v>1201966</v>
      </c>
      <c r="C36">
        <v>1194040</v>
      </c>
      <c r="D36">
        <v>1177178</v>
      </c>
      <c r="E36">
        <v>54070787.859999999</v>
      </c>
      <c r="F36">
        <v>54535760</v>
      </c>
      <c r="G36">
        <v>53964797</v>
      </c>
      <c r="H36">
        <v>53105455</v>
      </c>
      <c r="I36">
        <v>979348.06</v>
      </c>
      <c r="J36">
        <v>1107209</v>
      </c>
      <c r="K36">
        <v>1093500</v>
      </c>
      <c r="L36">
        <v>1073140</v>
      </c>
      <c r="M36">
        <v>1053658.26</v>
      </c>
      <c r="N36">
        <v>1050100</v>
      </c>
      <c r="O36">
        <v>1086386</v>
      </c>
      <c r="P36">
        <v>1059472</v>
      </c>
      <c r="Q36">
        <v>998477.97</v>
      </c>
      <c r="R36">
        <v>950999</v>
      </c>
      <c r="S36">
        <v>928299</v>
      </c>
      <c r="T36">
        <v>1067790</v>
      </c>
      <c r="U36">
        <v>2377502.36</v>
      </c>
      <c r="V36">
        <v>2337261</v>
      </c>
      <c r="W36">
        <v>2321833</v>
      </c>
      <c r="X36">
        <v>2242996</v>
      </c>
      <c r="Y36">
        <v>2060421.4</v>
      </c>
      <c r="Z36">
        <v>2058713</v>
      </c>
      <c r="AA36">
        <v>2004737</v>
      </c>
      <c r="AB36">
        <v>2155790</v>
      </c>
      <c r="AC36">
        <v>2016079.47</v>
      </c>
      <c r="AD36">
        <v>2032130</v>
      </c>
      <c r="AE36">
        <v>2044898</v>
      </c>
      <c r="AF36">
        <v>2016502</v>
      </c>
      <c r="AG36">
        <v>1614872.92</v>
      </c>
      <c r="AH36">
        <v>2038200</v>
      </c>
      <c r="AI36">
        <v>1475086</v>
      </c>
      <c r="AJ36">
        <v>1318740</v>
      </c>
      <c r="AK36">
        <v>1276147.6599999999</v>
      </c>
      <c r="AL36">
        <v>1226956</v>
      </c>
      <c r="AM36">
        <v>1148754</v>
      </c>
      <c r="AN36">
        <v>1066775</v>
      </c>
      <c r="AO36">
        <v>1051494.75</v>
      </c>
      <c r="AP36">
        <v>986719</v>
      </c>
      <c r="AQ36">
        <v>933276</v>
      </c>
      <c r="AR36">
        <v>911711</v>
      </c>
      <c r="AS36">
        <v>892465.73</v>
      </c>
      <c r="AT36">
        <v>867975</v>
      </c>
      <c r="AU36">
        <v>844683</v>
      </c>
      <c r="AV36">
        <v>837076</v>
      </c>
      <c r="AW36">
        <v>839507.26</v>
      </c>
      <c r="AX36">
        <v>840736</v>
      </c>
      <c r="AY36">
        <v>843041</v>
      </c>
      <c r="AZ36">
        <v>835882</v>
      </c>
      <c r="BA36">
        <v>801740</v>
      </c>
      <c r="BB36">
        <v>2508931</v>
      </c>
      <c r="BC36">
        <v>2305823</v>
      </c>
      <c r="BD36">
        <v>2266409</v>
      </c>
      <c r="BE36"/>
      <c r="BF36"/>
      <c r="BG36"/>
      <c r="BH36"/>
      <c r="BI36"/>
      <c r="BJ36"/>
      <c r="BK36"/>
      <c r="BL36"/>
      <c r="BM36"/>
      <c r="BN36"/>
      <c r="BO36"/>
      <c r="BP36"/>
      <c r="BQ36"/>
      <c r="BR36"/>
      <c r="BS36"/>
      <c r="BT36"/>
    </row>
    <row r="37" spans="1:72" x14ac:dyDescent="0.25">
      <c r="A37" t="s">
        <v>1508</v>
      </c>
      <c r="B37">
        <v>1201966</v>
      </c>
      <c r="C37">
        <v>1194040</v>
      </c>
      <c r="D37">
        <v>1177178</v>
      </c>
      <c r="E37">
        <v>54070787.859999999</v>
      </c>
      <c r="F37">
        <v>54535760</v>
      </c>
      <c r="G37">
        <v>53964797</v>
      </c>
      <c r="H37">
        <v>53105455</v>
      </c>
      <c r="I37">
        <v>979348.06</v>
      </c>
      <c r="J37">
        <v>1107209</v>
      </c>
      <c r="K37">
        <v>1093500</v>
      </c>
      <c r="L37">
        <v>1073140</v>
      </c>
      <c r="M37">
        <v>1053658.26</v>
      </c>
      <c r="N37">
        <v>1050100</v>
      </c>
      <c r="O37">
        <v>1086386</v>
      </c>
      <c r="P37">
        <v>1059472</v>
      </c>
      <c r="Q37">
        <v>998477.97</v>
      </c>
      <c r="R37">
        <v>950999</v>
      </c>
      <c r="S37">
        <v>928299</v>
      </c>
      <c r="T37">
        <v>1067790</v>
      </c>
      <c r="U37">
        <v>2377502.36</v>
      </c>
      <c r="V37">
        <v>2337261</v>
      </c>
      <c r="W37">
        <v>2321833</v>
      </c>
      <c r="X37">
        <v>2242996</v>
      </c>
      <c r="Y37">
        <v>2060421.4</v>
      </c>
      <c r="Z37">
        <v>2058713</v>
      </c>
      <c r="AA37">
        <v>2004737</v>
      </c>
      <c r="AB37">
        <v>2155790</v>
      </c>
      <c r="AC37">
        <v>2016079.47</v>
      </c>
      <c r="AD37">
        <v>2032130</v>
      </c>
      <c r="AE37">
        <v>2044898</v>
      </c>
      <c r="AF37">
        <v>2016502</v>
      </c>
      <c r="AG37">
        <v>1614872.92</v>
      </c>
      <c r="AH37">
        <v>2038200</v>
      </c>
      <c r="AI37">
        <v>1475086</v>
      </c>
      <c r="AJ37">
        <v>1318740</v>
      </c>
      <c r="AK37">
        <v>1276147.6599999999</v>
      </c>
      <c r="AL37">
        <v>1226956</v>
      </c>
      <c r="AM37">
        <v>1148754</v>
      </c>
      <c r="AN37">
        <v>1066775</v>
      </c>
      <c r="AO37">
        <v>1051494.75</v>
      </c>
      <c r="AP37">
        <v>986719</v>
      </c>
      <c r="AQ37">
        <v>933276</v>
      </c>
      <c r="AR37">
        <v>911711</v>
      </c>
      <c r="AS37">
        <v>892465.73</v>
      </c>
      <c r="AT37">
        <v>867975</v>
      </c>
      <c r="AU37">
        <v>844683</v>
      </c>
      <c r="AV37">
        <v>837076</v>
      </c>
      <c r="AW37">
        <v>839507.26</v>
      </c>
      <c r="AX37">
        <v>840736</v>
      </c>
      <c r="AY37">
        <v>843041</v>
      </c>
      <c r="AZ37">
        <v>835882</v>
      </c>
      <c r="BA37">
        <v>801740</v>
      </c>
      <c r="BB37">
        <v>2508931</v>
      </c>
      <c r="BC37">
        <v>2305823</v>
      </c>
      <c r="BD37">
        <v>2266409</v>
      </c>
      <c r="BE37"/>
      <c r="BF37"/>
      <c r="BG37"/>
      <c r="BH37"/>
      <c r="BI37"/>
      <c r="BJ37"/>
      <c r="BK37"/>
      <c r="BL37"/>
      <c r="BM37"/>
      <c r="BN37"/>
      <c r="BO37"/>
      <c r="BP37"/>
      <c r="BQ37"/>
      <c r="BR37"/>
      <c r="BS37"/>
      <c r="BT37"/>
    </row>
    <row r="38" spans="1:72" x14ac:dyDescent="0.25">
      <c r="A38" t="s">
        <v>783</v>
      </c>
      <c r="B38">
        <v>444086264</v>
      </c>
      <c r="C38">
        <v>442500002</v>
      </c>
      <c r="D38">
        <v>442094844</v>
      </c>
      <c r="E38">
        <v>441950381.88999999</v>
      </c>
      <c r="F38">
        <v>356666391</v>
      </c>
      <c r="G38">
        <v>354466176</v>
      </c>
      <c r="H38">
        <v>352616305</v>
      </c>
      <c r="I38">
        <v>303694257.81999999</v>
      </c>
      <c r="J38">
        <v>301860098</v>
      </c>
      <c r="K38">
        <v>301272132</v>
      </c>
      <c r="L38">
        <v>300414472</v>
      </c>
      <c r="M38">
        <v>298747907.86000001</v>
      </c>
      <c r="N38">
        <v>296107446</v>
      </c>
      <c r="O38">
        <v>295560291</v>
      </c>
      <c r="P38">
        <v>294391406</v>
      </c>
      <c r="Q38">
        <v>293725296.73000002</v>
      </c>
      <c r="R38">
        <v>291276552</v>
      </c>
      <c r="S38">
        <v>289246001</v>
      </c>
      <c r="T38">
        <v>286457401</v>
      </c>
      <c r="U38">
        <v>282368921.00999999</v>
      </c>
      <c r="V38">
        <v>279067412</v>
      </c>
      <c r="W38">
        <v>276432084</v>
      </c>
      <c r="X38">
        <v>274220136</v>
      </c>
      <c r="Y38">
        <v>272110025.56</v>
      </c>
      <c r="Z38">
        <v>268872269</v>
      </c>
      <c r="AA38">
        <v>265816863</v>
      </c>
      <c r="AB38">
        <v>263966944</v>
      </c>
      <c r="AC38">
        <v>261725896.75</v>
      </c>
      <c r="AD38">
        <v>257299768</v>
      </c>
      <c r="AE38">
        <v>254754450</v>
      </c>
      <c r="AF38">
        <v>253092716</v>
      </c>
      <c r="AG38">
        <v>234702903.69999999</v>
      </c>
      <c r="AH38">
        <v>232798101</v>
      </c>
      <c r="AI38">
        <v>172357676</v>
      </c>
      <c r="AJ38">
        <v>24853641</v>
      </c>
      <c r="AK38">
        <v>22944244.940000001</v>
      </c>
      <c r="AL38">
        <v>21400040</v>
      </c>
      <c r="AM38">
        <v>20479948</v>
      </c>
      <c r="AN38">
        <v>19665623</v>
      </c>
      <c r="AO38">
        <v>18936813.57</v>
      </c>
      <c r="AP38">
        <v>19022729</v>
      </c>
      <c r="AQ38">
        <v>18724930</v>
      </c>
      <c r="AR38">
        <v>17759702</v>
      </c>
      <c r="AS38">
        <v>17191231.879999999</v>
      </c>
      <c r="AT38">
        <v>16967628</v>
      </c>
      <c r="AU38">
        <v>19912354</v>
      </c>
      <c r="AV38">
        <v>21520843</v>
      </c>
      <c r="AW38">
        <v>21316477.030000001</v>
      </c>
      <c r="AX38">
        <v>20948666</v>
      </c>
      <c r="AY38">
        <v>19609703</v>
      </c>
      <c r="AZ38">
        <v>19614258</v>
      </c>
      <c r="BA38">
        <v>19251625</v>
      </c>
      <c r="BB38">
        <v>24185806</v>
      </c>
      <c r="BC38">
        <v>23577973</v>
      </c>
      <c r="BD38">
        <v>22619185</v>
      </c>
      <c r="BE38"/>
      <c r="BF38"/>
      <c r="BG38"/>
      <c r="BH38"/>
      <c r="BI38"/>
      <c r="BJ38"/>
      <c r="BK38"/>
      <c r="BL38"/>
      <c r="BM38"/>
      <c r="BN38"/>
      <c r="BO38"/>
      <c r="BP38"/>
      <c r="BQ38"/>
      <c r="BR38"/>
      <c r="BS38"/>
      <c r="BT38"/>
    </row>
    <row r="39" spans="1:72" x14ac:dyDescent="0.25">
      <c r="A39" t="s">
        <v>784</v>
      </c>
      <c r="B39">
        <v>512662140</v>
      </c>
      <c r="C39">
        <v>513087227</v>
      </c>
      <c r="D39">
        <v>518917016</v>
      </c>
      <c r="E39">
        <v>523354329.70999998</v>
      </c>
      <c r="F39">
        <v>443649923</v>
      </c>
      <c r="G39">
        <v>420751529</v>
      </c>
      <c r="H39">
        <v>422588825</v>
      </c>
      <c r="I39">
        <v>375617454.25</v>
      </c>
      <c r="J39">
        <v>365135998</v>
      </c>
      <c r="K39">
        <v>369666475</v>
      </c>
      <c r="L39">
        <v>375793780</v>
      </c>
      <c r="M39">
        <v>373741617.06</v>
      </c>
      <c r="N39">
        <v>369248470</v>
      </c>
      <c r="O39">
        <v>361851524</v>
      </c>
      <c r="P39">
        <v>371137473</v>
      </c>
      <c r="Q39">
        <v>360298565.68000001</v>
      </c>
      <c r="R39">
        <v>354826726</v>
      </c>
      <c r="S39">
        <v>341434716</v>
      </c>
      <c r="T39">
        <v>346106604</v>
      </c>
      <c r="U39">
        <v>352268052.66000003</v>
      </c>
      <c r="V39">
        <v>341104725</v>
      </c>
      <c r="W39">
        <v>326767159</v>
      </c>
      <c r="X39">
        <v>330560617</v>
      </c>
      <c r="Y39">
        <v>329082938.39999998</v>
      </c>
      <c r="Z39">
        <v>315428292</v>
      </c>
      <c r="AA39">
        <v>312720996</v>
      </c>
      <c r="AB39">
        <v>314399922</v>
      </c>
      <c r="AC39">
        <v>326410045.35000002</v>
      </c>
      <c r="AD39">
        <v>300360467</v>
      </c>
      <c r="AE39">
        <v>298528771</v>
      </c>
      <c r="AF39">
        <v>302815739</v>
      </c>
      <c r="AG39">
        <v>288665481.36000001</v>
      </c>
      <c r="AH39">
        <v>277647324</v>
      </c>
      <c r="AI39">
        <v>232952921</v>
      </c>
      <c r="AJ39">
        <v>73445333</v>
      </c>
      <c r="AK39">
        <v>71798465.040000007</v>
      </c>
      <c r="AL39">
        <v>64783276</v>
      </c>
      <c r="AM39">
        <v>58586808</v>
      </c>
      <c r="AN39">
        <v>60127997</v>
      </c>
      <c r="AO39">
        <v>55340867.530000001</v>
      </c>
      <c r="AP39">
        <v>50148230</v>
      </c>
      <c r="AQ39">
        <v>46666048</v>
      </c>
      <c r="AR39">
        <v>49993426</v>
      </c>
      <c r="AS39">
        <v>47904117.07</v>
      </c>
      <c r="AT39">
        <v>43464653</v>
      </c>
      <c r="AU39">
        <v>41537792</v>
      </c>
      <c r="AV39">
        <v>45578545</v>
      </c>
      <c r="AW39">
        <v>44441462.600000001</v>
      </c>
      <c r="AX39">
        <v>39384364</v>
      </c>
      <c r="AY39">
        <v>37453699</v>
      </c>
      <c r="AZ39">
        <v>39854300</v>
      </c>
      <c r="BA39">
        <v>40158634</v>
      </c>
      <c r="BB39">
        <v>47177357</v>
      </c>
      <c r="BC39">
        <v>45157514</v>
      </c>
      <c r="BD39">
        <v>44619466</v>
      </c>
      <c r="BE39"/>
      <c r="BF39"/>
      <c r="BG39"/>
      <c r="BH39"/>
      <c r="BI39"/>
      <c r="BJ39"/>
      <c r="BK39"/>
      <c r="BL39"/>
      <c r="BM39"/>
      <c r="BN39"/>
      <c r="BO39"/>
      <c r="BP39"/>
      <c r="BQ39"/>
      <c r="BR39"/>
      <c r="BS39"/>
      <c r="BT39"/>
    </row>
    <row r="40" spans="1:72" x14ac:dyDescent="0.25">
      <c r="A40" t="s">
        <v>1509</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1510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785</v>
      </c>
      <c r="B42">
        <v>14457051</v>
      </c>
      <c r="C42">
        <v>10601451</v>
      </c>
      <c r="D42">
        <v>12628167</v>
      </c>
      <c r="E42">
        <v>1050248.6499999999</v>
      </c>
      <c r="F42">
        <v>5687622</v>
      </c>
      <c r="G42">
        <v>15860991</v>
      </c>
      <c r="H42">
        <v>3711912</v>
      </c>
      <c r="I42">
        <v>3326783.63</v>
      </c>
      <c r="J42">
        <v>8643171</v>
      </c>
      <c r="K42">
        <v>3686470</v>
      </c>
      <c r="L42">
        <v>679581</v>
      </c>
      <c r="M42">
        <v>3582583.74</v>
      </c>
      <c r="N42">
        <v>3429345</v>
      </c>
      <c r="O42">
        <v>3504730</v>
      </c>
      <c r="P42">
        <v>621407</v>
      </c>
      <c r="Q42">
        <v>4325529.84</v>
      </c>
      <c r="R42">
        <v>6738581</v>
      </c>
      <c r="S42">
        <v>7510964</v>
      </c>
      <c r="T42">
        <v>5532500</v>
      </c>
      <c r="U42">
        <v>3515916.38</v>
      </c>
      <c r="V42">
        <v>4874881</v>
      </c>
      <c r="W42">
        <v>8196947</v>
      </c>
      <c r="X42">
        <v>6670771</v>
      </c>
      <c r="Y42">
        <v>11881373.16</v>
      </c>
      <c r="Z42">
        <v>13437416</v>
      </c>
      <c r="AA42">
        <v>16735857</v>
      </c>
      <c r="AB42">
        <v>4850314</v>
      </c>
      <c r="AC42">
        <v>14726390.369999999</v>
      </c>
      <c r="AD42">
        <v>5663426</v>
      </c>
      <c r="AE42">
        <v>7184521</v>
      </c>
      <c r="AF42">
        <v>3228136</v>
      </c>
      <c r="AG42">
        <v>135143340.84999999</v>
      </c>
      <c r="AH42">
        <v>186157179</v>
      </c>
      <c r="AI42">
        <v>143332789</v>
      </c>
      <c r="AJ42">
        <v>22</v>
      </c>
      <c r="AK42">
        <v>0</v>
      </c>
      <c r="AL42">
        <v>21136</v>
      </c>
      <c r="AM42">
        <v>442</v>
      </c>
      <c r="AN42">
        <v>7407</v>
      </c>
      <c r="AO42">
        <v>2173.4699999999998</v>
      </c>
      <c r="AP42">
        <v>48</v>
      </c>
      <c r="AQ42">
        <v>39</v>
      </c>
      <c r="AR42">
        <v>3197</v>
      </c>
      <c r="AS42">
        <v>0</v>
      </c>
      <c r="AT42">
        <v>0</v>
      </c>
      <c r="AU42">
        <v>0</v>
      </c>
      <c r="AV42">
        <v>17987</v>
      </c>
      <c r="AW42">
        <v>10212.02</v>
      </c>
      <c r="AX42">
        <v>11681</v>
      </c>
      <c r="AY42">
        <v>103493</v>
      </c>
      <c r="AZ42">
        <v>157329</v>
      </c>
      <c r="BA42">
        <v>167995</v>
      </c>
      <c r="BB42">
        <v>4778636</v>
      </c>
      <c r="BC42">
        <v>9403697</v>
      </c>
      <c r="BD42">
        <v>7336569</v>
      </c>
      <c r="BE42"/>
      <c r="BF42"/>
      <c r="BG42"/>
      <c r="BH42"/>
      <c r="BI42"/>
      <c r="BJ42"/>
      <c r="BK42"/>
      <c r="BL42"/>
      <c r="BM42"/>
      <c r="BN42"/>
      <c r="BO42"/>
      <c r="BP42"/>
      <c r="BQ42"/>
      <c r="BR42"/>
      <c r="BS42"/>
      <c r="BT42"/>
    </row>
    <row r="43" spans="1:72" x14ac:dyDescent="0.25">
      <c r="A43" t="s">
        <v>786</v>
      </c>
      <c r="B43">
        <v>78107378</v>
      </c>
      <c r="C43">
        <v>79218642</v>
      </c>
      <c r="D43">
        <v>81163618</v>
      </c>
      <c r="E43">
        <v>87577252.549999997</v>
      </c>
      <c r="F43">
        <v>79639564</v>
      </c>
      <c r="G43">
        <v>76196233</v>
      </c>
      <c r="H43">
        <v>86983452</v>
      </c>
      <c r="I43">
        <v>93719390.659999996</v>
      </c>
      <c r="J43">
        <v>85127764</v>
      </c>
      <c r="K43">
        <v>87288468</v>
      </c>
      <c r="L43">
        <v>89449049</v>
      </c>
      <c r="M43">
        <v>94656980.590000004</v>
      </c>
      <c r="N43">
        <v>82467836</v>
      </c>
      <c r="O43">
        <v>80515313</v>
      </c>
      <c r="P43">
        <v>84509247</v>
      </c>
      <c r="Q43">
        <v>88821472.719999999</v>
      </c>
      <c r="R43">
        <v>80965712</v>
      </c>
      <c r="S43">
        <v>71740914</v>
      </c>
      <c r="T43">
        <v>74240246</v>
      </c>
      <c r="U43">
        <v>70002767.840000004</v>
      </c>
      <c r="V43">
        <v>60589887</v>
      </c>
      <c r="W43">
        <v>60752013</v>
      </c>
      <c r="X43">
        <v>61518930</v>
      </c>
      <c r="Y43">
        <v>66266620.100000001</v>
      </c>
      <c r="Z43">
        <v>56636968</v>
      </c>
      <c r="AA43">
        <v>55686218</v>
      </c>
      <c r="AB43">
        <v>57541452</v>
      </c>
      <c r="AC43">
        <v>62830543.280000001</v>
      </c>
      <c r="AD43">
        <v>51016267</v>
      </c>
      <c r="AE43">
        <v>50667909</v>
      </c>
      <c r="AF43">
        <v>52077054</v>
      </c>
      <c r="AG43">
        <v>57710543.289999999</v>
      </c>
      <c r="AH43">
        <v>48940576</v>
      </c>
      <c r="AI43">
        <v>49722737</v>
      </c>
      <c r="AJ43">
        <v>33324323</v>
      </c>
      <c r="AK43">
        <v>34355083.479999997</v>
      </c>
      <c r="AL43">
        <v>29932997</v>
      </c>
      <c r="AM43">
        <v>26969870</v>
      </c>
      <c r="AN43">
        <v>25960787</v>
      </c>
      <c r="AO43">
        <v>24393114.289999999</v>
      </c>
      <c r="AP43">
        <v>21643360</v>
      </c>
      <c r="AQ43">
        <v>20316025</v>
      </c>
      <c r="AR43">
        <v>21310222</v>
      </c>
      <c r="AS43">
        <v>21612698.350000001</v>
      </c>
      <c r="AT43">
        <v>18280517</v>
      </c>
      <c r="AU43">
        <v>17718970</v>
      </c>
      <c r="AV43">
        <v>18481898</v>
      </c>
      <c r="AW43">
        <v>19189030.760000002</v>
      </c>
      <c r="AX43">
        <v>16632155</v>
      </c>
      <c r="AY43">
        <v>15697160</v>
      </c>
      <c r="AZ43">
        <v>16262221</v>
      </c>
      <c r="BA43">
        <v>17733297</v>
      </c>
      <c r="BB43">
        <v>25088427</v>
      </c>
      <c r="BC43">
        <v>23627856</v>
      </c>
      <c r="BD43">
        <v>23833351</v>
      </c>
      <c r="BE43"/>
      <c r="BF43"/>
      <c r="BG43"/>
      <c r="BH43"/>
      <c r="BI43"/>
      <c r="BJ43"/>
      <c r="BK43"/>
      <c r="BL43"/>
      <c r="BM43"/>
      <c r="BN43"/>
      <c r="BO43"/>
      <c r="BP43"/>
      <c r="BQ43"/>
      <c r="BR43"/>
      <c r="BS43"/>
      <c r="BT43"/>
    </row>
    <row r="44" spans="1:72" x14ac:dyDescent="0.25">
      <c r="A44" t="s">
        <v>1484</v>
      </c>
      <c r="B44">
        <v>63100215</v>
      </c>
      <c r="C44">
        <v>65885024</v>
      </c>
      <c r="D44">
        <v>67037298</v>
      </c>
      <c r="E44">
        <v>87577252.549999997</v>
      </c>
      <c r="F44">
        <v>0</v>
      </c>
      <c r="G44">
        <v>0</v>
      </c>
      <c r="H44">
        <v>86983452</v>
      </c>
      <c r="I44">
        <v>0</v>
      </c>
      <c r="J44">
        <v>0</v>
      </c>
      <c r="K44">
        <v>0</v>
      </c>
      <c r="L44">
        <v>0</v>
      </c>
      <c r="M44">
        <v>0</v>
      </c>
      <c r="N44">
        <v>0</v>
      </c>
      <c r="O44">
        <v>0</v>
      </c>
      <c r="P44">
        <v>13549085</v>
      </c>
      <c r="Q44">
        <v>14079123.59</v>
      </c>
      <c r="R44">
        <v>0</v>
      </c>
      <c r="S44">
        <v>0</v>
      </c>
      <c r="T44">
        <v>12367546</v>
      </c>
      <c r="U44">
        <v>0</v>
      </c>
      <c r="V44">
        <v>0</v>
      </c>
      <c r="W44">
        <v>2964255</v>
      </c>
      <c r="X44">
        <v>3006523</v>
      </c>
      <c r="Y44">
        <v>0</v>
      </c>
      <c r="Z44">
        <v>0</v>
      </c>
      <c r="AA44">
        <v>0</v>
      </c>
      <c r="AB44">
        <v>0</v>
      </c>
      <c r="AC44">
        <v>0</v>
      </c>
      <c r="AD44">
        <v>0</v>
      </c>
      <c r="AE44">
        <v>0</v>
      </c>
      <c r="AF44">
        <v>0</v>
      </c>
      <c r="AG44">
        <v>2976465.6</v>
      </c>
      <c r="AH44">
        <v>0</v>
      </c>
      <c r="AI44">
        <v>0</v>
      </c>
      <c r="AJ44">
        <v>0</v>
      </c>
      <c r="AK44">
        <v>0</v>
      </c>
      <c r="AL44">
        <v>0</v>
      </c>
      <c r="AM44">
        <v>0</v>
      </c>
      <c r="AN44">
        <v>0</v>
      </c>
      <c r="AO44">
        <v>0</v>
      </c>
      <c r="AP44">
        <v>0</v>
      </c>
      <c r="AQ44">
        <v>0</v>
      </c>
      <c r="AR44">
        <v>0</v>
      </c>
      <c r="AS44">
        <v>0</v>
      </c>
      <c r="AT44">
        <v>0</v>
      </c>
      <c r="AU44">
        <v>0</v>
      </c>
      <c r="AV44">
        <v>0</v>
      </c>
      <c r="AW44">
        <v>0</v>
      </c>
      <c r="AX44">
        <v>0</v>
      </c>
      <c r="AY44">
        <v>0</v>
      </c>
      <c r="AZ44">
        <v>16262221</v>
      </c>
      <c r="BA44">
        <v>17733297</v>
      </c>
      <c r="BB44">
        <v>25088427</v>
      </c>
      <c r="BC44">
        <v>23627856</v>
      </c>
      <c r="BD44">
        <v>23833351</v>
      </c>
      <c r="BE44"/>
      <c r="BF44"/>
      <c r="BG44"/>
      <c r="BH44"/>
      <c r="BI44"/>
      <c r="BJ44"/>
      <c r="BK44"/>
      <c r="BL44"/>
      <c r="BM44"/>
      <c r="BN44"/>
      <c r="BO44"/>
      <c r="BP44"/>
      <c r="BQ44"/>
      <c r="BR44"/>
      <c r="BS44"/>
      <c r="BT44"/>
    </row>
    <row r="45" spans="1:72" x14ac:dyDescent="0.25">
      <c r="A45" t="s">
        <v>1511</v>
      </c>
      <c r="B45">
        <v>15007163</v>
      </c>
      <c r="C45">
        <v>13333618</v>
      </c>
      <c r="D45">
        <v>14126320</v>
      </c>
      <c r="E45">
        <v>0</v>
      </c>
      <c r="F45">
        <v>79639564</v>
      </c>
      <c r="G45">
        <v>76196233</v>
      </c>
      <c r="H45">
        <v>0</v>
      </c>
      <c r="I45">
        <v>93719390.659999996</v>
      </c>
      <c r="J45">
        <v>85127764</v>
      </c>
      <c r="K45">
        <v>87288468</v>
      </c>
      <c r="L45">
        <v>89449049</v>
      </c>
      <c r="M45">
        <v>94656980.590000004</v>
      </c>
      <c r="N45">
        <v>82467836</v>
      </c>
      <c r="O45">
        <v>80515313</v>
      </c>
      <c r="P45">
        <v>70960162</v>
      </c>
      <c r="Q45">
        <v>74742349.129999995</v>
      </c>
      <c r="R45">
        <v>80965712</v>
      </c>
      <c r="S45">
        <v>71740914</v>
      </c>
      <c r="T45">
        <v>61872700</v>
      </c>
      <c r="U45">
        <v>70002767.840000004</v>
      </c>
      <c r="V45">
        <v>60589887</v>
      </c>
      <c r="W45">
        <v>57787758</v>
      </c>
      <c r="X45">
        <v>58512407</v>
      </c>
      <c r="Y45">
        <v>66266620.100000001</v>
      </c>
      <c r="Z45">
        <v>56636968</v>
      </c>
      <c r="AA45">
        <v>55686218</v>
      </c>
      <c r="AB45">
        <v>57541452</v>
      </c>
      <c r="AC45">
        <v>62830543.280000001</v>
      </c>
      <c r="AD45">
        <v>51016267</v>
      </c>
      <c r="AE45">
        <v>50667909</v>
      </c>
      <c r="AF45">
        <v>52077054</v>
      </c>
      <c r="AG45">
        <v>54734077.700000003</v>
      </c>
      <c r="AH45">
        <v>48940576</v>
      </c>
      <c r="AI45">
        <v>49722737</v>
      </c>
      <c r="AJ45">
        <v>33324323</v>
      </c>
      <c r="AK45">
        <v>34355083.479999997</v>
      </c>
      <c r="AL45">
        <v>29932997</v>
      </c>
      <c r="AM45">
        <v>26969870</v>
      </c>
      <c r="AN45">
        <v>25960787</v>
      </c>
      <c r="AO45">
        <v>24393114.289999999</v>
      </c>
      <c r="AP45">
        <v>21643360</v>
      </c>
      <c r="AQ45">
        <v>20316025</v>
      </c>
      <c r="AR45">
        <v>21310222</v>
      </c>
      <c r="AS45">
        <v>21612698.350000001</v>
      </c>
      <c r="AT45">
        <v>18280517</v>
      </c>
      <c r="AU45">
        <v>17718970</v>
      </c>
      <c r="AV45">
        <v>18481898</v>
      </c>
      <c r="AW45">
        <v>19189030.760000002</v>
      </c>
      <c r="AX45">
        <v>16632155</v>
      </c>
      <c r="AY45">
        <v>15697160</v>
      </c>
      <c r="AZ45">
        <v>0</v>
      </c>
      <c r="BA45">
        <v>0</v>
      </c>
      <c r="BB45">
        <v>0</v>
      </c>
      <c r="BC45">
        <v>0</v>
      </c>
      <c r="BD45">
        <v>0</v>
      </c>
      <c r="BE45"/>
      <c r="BF45"/>
      <c r="BG45"/>
      <c r="BH45"/>
      <c r="BI45"/>
      <c r="BJ45"/>
      <c r="BK45"/>
      <c r="BL45"/>
      <c r="BM45"/>
      <c r="BN45"/>
      <c r="BO45"/>
      <c r="BP45"/>
      <c r="BQ45"/>
      <c r="BR45"/>
      <c r="BS45"/>
      <c r="BT45"/>
    </row>
    <row r="46" spans="1:72" s="114" customFormat="1" x14ac:dyDescent="0.25">
      <c r="A46" t="s">
        <v>787</v>
      </c>
      <c r="B46">
        <v>0</v>
      </c>
      <c r="C46">
        <v>0</v>
      </c>
      <c r="D46">
        <v>6268</v>
      </c>
      <c r="E46">
        <v>6007.42</v>
      </c>
      <c r="F46">
        <v>6331</v>
      </c>
      <c r="G46">
        <v>14827</v>
      </c>
      <c r="H46">
        <v>15682</v>
      </c>
      <c r="I46">
        <v>14473.92</v>
      </c>
      <c r="J46">
        <v>14684</v>
      </c>
      <c r="K46">
        <v>9223</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813734</v>
      </c>
      <c r="BC46">
        <v>494736</v>
      </c>
      <c r="BD46">
        <v>0</v>
      </c>
      <c r="BE46"/>
      <c r="BF46"/>
      <c r="BG46"/>
      <c r="BH46"/>
      <c r="BI46"/>
      <c r="BJ46"/>
      <c r="BK46"/>
      <c r="BL46"/>
      <c r="BM46"/>
      <c r="BN46"/>
      <c r="BO46"/>
      <c r="BP46"/>
      <c r="BQ46"/>
      <c r="BR46"/>
      <c r="BS46"/>
      <c r="BT46"/>
    </row>
    <row r="47" spans="1:72" x14ac:dyDescent="0.25">
      <c r="A47" t="s">
        <v>1484</v>
      </c>
      <c r="B47">
        <v>0</v>
      </c>
      <c r="C47">
        <v>0</v>
      </c>
      <c r="D47">
        <v>6268</v>
      </c>
      <c r="E47">
        <v>6007.42</v>
      </c>
      <c r="F47">
        <v>6331</v>
      </c>
      <c r="G47">
        <v>14827</v>
      </c>
      <c r="H47">
        <v>15682</v>
      </c>
      <c r="I47">
        <v>14473.92</v>
      </c>
      <c r="J47">
        <v>14684</v>
      </c>
      <c r="K47">
        <v>9223</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c r="BF47"/>
      <c r="BG47"/>
      <c r="BH47"/>
      <c r="BI47"/>
      <c r="BJ47"/>
      <c r="BK47"/>
      <c r="BL47"/>
      <c r="BM47"/>
      <c r="BN47"/>
      <c r="BO47"/>
      <c r="BP47"/>
      <c r="BQ47"/>
      <c r="BR47"/>
      <c r="BS47"/>
      <c r="BT47"/>
    </row>
    <row r="48" spans="1:72" x14ac:dyDescent="0.25">
      <c r="A48" t="s">
        <v>1512</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813734</v>
      </c>
      <c r="BC48">
        <v>494736</v>
      </c>
      <c r="BD48">
        <v>0</v>
      </c>
      <c r="BE48"/>
      <c r="BF48"/>
      <c r="BG48"/>
      <c r="BH48"/>
      <c r="BI48"/>
      <c r="BJ48"/>
      <c r="BK48"/>
      <c r="BL48"/>
      <c r="BM48"/>
      <c r="BN48"/>
      <c r="BO48"/>
      <c r="BP48"/>
      <c r="BQ48"/>
      <c r="BR48"/>
      <c r="BS48"/>
      <c r="BT48"/>
    </row>
    <row r="49" spans="1:72" s="114" customFormat="1" x14ac:dyDescent="0.25">
      <c r="A49" t="s">
        <v>788</v>
      </c>
      <c r="B49">
        <v>8367748</v>
      </c>
      <c r="C49">
        <v>13583351</v>
      </c>
      <c r="D49">
        <v>10569648</v>
      </c>
      <c r="E49">
        <v>19825347.129999999</v>
      </c>
      <c r="F49">
        <v>39490263</v>
      </c>
      <c r="G49">
        <v>33611204</v>
      </c>
      <c r="H49">
        <v>26804520</v>
      </c>
      <c r="I49">
        <v>12528488.57</v>
      </c>
      <c r="J49">
        <v>1629428</v>
      </c>
      <c r="K49">
        <v>13562991</v>
      </c>
      <c r="L49">
        <v>12023275</v>
      </c>
      <c r="M49">
        <v>23088776.829999998</v>
      </c>
      <c r="N49">
        <v>37288372</v>
      </c>
      <c r="O49">
        <v>25363115</v>
      </c>
      <c r="P49">
        <v>27844315</v>
      </c>
      <c r="Q49">
        <v>16778562.129999999</v>
      </c>
      <c r="R49">
        <v>10506511</v>
      </c>
      <c r="S49">
        <v>16857439</v>
      </c>
      <c r="T49">
        <v>14357480</v>
      </c>
      <c r="U49">
        <v>27937000</v>
      </c>
      <c r="V49">
        <v>31778200</v>
      </c>
      <c r="W49">
        <v>25427300</v>
      </c>
      <c r="X49">
        <v>25427300</v>
      </c>
      <c r="Y49">
        <v>11841200</v>
      </c>
      <c r="Z49">
        <v>0</v>
      </c>
      <c r="AA49">
        <v>0</v>
      </c>
      <c r="AB49">
        <v>5733000</v>
      </c>
      <c r="AC49">
        <v>4914000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100924</v>
      </c>
      <c r="BC49">
        <v>412639</v>
      </c>
      <c r="BD49">
        <v>0</v>
      </c>
      <c r="BE49"/>
      <c r="BF49"/>
      <c r="BG49"/>
      <c r="BH49"/>
      <c r="BI49"/>
      <c r="BJ49"/>
      <c r="BK49"/>
      <c r="BL49"/>
      <c r="BM49"/>
      <c r="BN49"/>
      <c r="BO49"/>
      <c r="BP49"/>
      <c r="BQ49"/>
      <c r="BR49"/>
      <c r="BS49"/>
      <c r="BT49"/>
    </row>
    <row r="50" spans="1:72" x14ac:dyDescent="0.25">
      <c r="A50" t="s">
        <v>1513</v>
      </c>
      <c r="B50">
        <v>368795</v>
      </c>
      <c r="C50">
        <v>2349144</v>
      </c>
      <c r="D50">
        <v>2335638</v>
      </c>
      <c r="E50">
        <v>5324505.82</v>
      </c>
      <c r="F50">
        <v>5326821</v>
      </c>
      <c r="G50">
        <v>3306825</v>
      </c>
      <c r="H50">
        <v>3254268</v>
      </c>
      <c r="I50">
        <v>238688.57</v>
      </c>
      <c r="J50">
        <v>129428</v>
      </c>
      <c r="K50">
        <v>134791</v>
      </c>
      <c r="L50">
        <v>95075</v>
      </c>
      <c r="M50">
        <v>94476.83</v>
      </c>
      <c r="N50">
        <v>2047072</v>
      </c>
      <c r="O50">
        <v>2050015</v>
      </c>
      <c r="P50">
        <v>2031215</v>
      </c>
      <c r="Q50">
        <v>2031562.13</v>
      </c>
      <c r="R50">
        <v>2006511</v>
      </c>
      <c r="S50">
        <v>2006539</v>
      </c>
      <c r="T50">
        <v>2006580</v>
      </c>
      <c r="U50">
        <v>2000000</v>
      </c>
      <c r="V50">
        <v>0</v>
      </c>
      <c r="W50">
        <v>0</v>
      </c>
      <c r="X50">
        <v>0</v>
      </c>
      <c r="Y50">
        <v>0</v>
      </c>
      <c r="Z50">
        <v>0</v>
      </c>
      <c r="AA50">
        <v>0</v>
      </c>
      <c r="AB50">
        <v>5733000</v>
      </c>
      <c r="AC50">
        <v>4914000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c r="BF50"/>
      <c r="BG50"/>
      <c r="BH50"/>
      <c r="BI50"/>
      <c r="BJ50"/>
      <c r="BK50"/>
      <c r="BL50"/>
      <c r="BM50"/>
      <c r="BN50"/>
      <c r="BO50"/>
      <c r="BP50"/>
      <c r="BQ50"/>
      <c r="BR50"/>
      <c r="BS50"/>
      <c r="BT50"/>
    </row>
    <row r="51" spans="1:72" x14ac:dyDescent="0.25">
      <c r="A51" t="s">
        <v>1512</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100924</v>
      </c>
      <c r="BC51">
        <v>412639</v>
      </c>
      <c r="BD51">
        <v>0</v>
      </c>
      <c r="BE51"/>
      <c r="BF51"/>
      <c r="BG51"/>
      <c r="BH51"/>
      <c r="BI51"/>
      <c r="BJ51"/>
      <c r="BK51"/>
      <c r="BL51"/>
      <c r="BM51"/>
      <c r="BN51"/>
      <c r="BO51"/>
      <c r="BP51"/>
      <c r="BQ51"/>
      <c r="BR51"/>
      <c r="BS51"/>
      <c r="BT51"/>
    </row>
    <row r="52" spans="1:72" x14ac:dyDescent="0.25">
      <c r="A52" t="s">
        <v>1514</v>
      </c>
      <c r="B52">
        <v>7998953</v>
      </c>
      <c r="C52">
        <v>11234207</v>
      </c>
      <c r="D52">
        <v>8234010</v>
      </c>
      <c r="E52">
        <v>14500841.300000001</v>
      </c>
      <c r="F52">
        <v>25289330</v>
      </c>
      <c r="G52">
        <v>22052162</v>
      </c>
      <c r="H52">
        <v>23550252</v>
      </c>
      <c r="I52">
        <v>12289800</v>
      </c>
      <c r="J52">
        <v>1500000</v>
      </c>
      <c r="K52">
        <v>13428200</v>
      </c>
      <c r="L52">
        <v>11928200</v>
      </c>
      <c r="M52">
        <v>22994300</v>
      </c>
      <c r="N52">
        <v>35241300</v>
      </c>
      <c r="O52">
        <v>23313100</v>
      </c>
      <c r="P52">
        <v>25813100</v>
      </c>
      <c r="Q52">
        <v>14747000</v>
      </c>
      <c r="R52">
        <v>8500000</v>
      </c>
      <c r="S52">
        <v>14850900</v>
      </c>
      <c r="T52">
        <v>12350900</v>
      </c>
      <c r="U52">
        <v>25937000</v>
      </c>
      <c r="V52">
        <v>31778200</v>
      </c>
      <c r="W52">
        <v>25427300</v>
      </c>
      <c r="X52">
        <v>25427300</v>
      </c>
      <c r="Y52">
        <v>11841200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c r="BF52"/>
      <c r="BG52"/>
      <c r="BH52"/>
      <c r="BI52"/>
      <c r="BJ52"/>
      <c r="BK52"/>
      <c r="BL52"/>
      <c r="BM52"/>
      <c r="BN52"/>
      <c r="BO52"/>
      <c r="BP52"/>
      <c r="BQ52"/>
      <c r="BR52"/>
      <c r="BS52"/>
      <c r="BT52"/>
    </row>
    <row r="53" spans="1:72" x14ac:dyDescent="0.25">
      <c r="A53" t="s">
        <v>1515</v>
      </c>
      <c r="B53">
        <v>0</v>
      </c>
      <c r="C53">
        <v>0</v>
      </c>
      <c r="D53">
        <v>0</v>
      </c>
      <c r="E53">
        <v>0</v>
      </c>
      <c r="F53">
        <v>8874112</v>
      </c>
      <c r="G53">
        <v>8252217</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25">
      <c r="A54" t="s">
        <v>1516</v>
      </c>
      <c r="B54">
        <v>137378</v>
      </c>
      <c r="C54">
        <v>72066</v>
      </c>
      <c r="D54">
        <v>367375</v>
      </c>
      <c r="E54">
        <v>4387302.37</v>
      </c>
      <c r="F54">
        <v>601838</v>
      </c>
      <c r="G54">
        <v>2031789</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25">
      <c r="A55" t="s">
        <v>1517</v>
      </c>
      <c r="B55">
        <v>996319</v>
      </c>
      <c r="C55">
        <v>996131</v>
      </c>
      <c r="D55">
        <v>964507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25">
      <c r="A56" t="s">
        <v>1518</v>
      </c>
      <c r="B56">
        <v>996319</v>
      </c>
      <c r="C56">
        <v>996131</v>
      </c>
      <c r="D56">
        <v>964507</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c r="BF56"/>
      <c r="BG56"/>
      <c r="BH56"/>
      <c r="BI56"/>
      <c r="BJ56"/>
      <c r="BK56"/>
      <c r="BL56"/>
      <c r="BM56"/>
      <c r="BN56"/>
      <c r="BO56"/>
      <c r="BP56"/>
      <c r="BQ56"/>
      <c r="BR56"/>
      <c r="BS56"/>
      <c r="BT56"/>
    </row>
    <row r="57" spans="1:72" x14ac:dyDescent="0.25">
      <c r="A57" t="s">
        <v>1519</v>
      </c>
      <c r="B57">
        <v>7204650</v>
      </c>
      <c r="C57">
        <v>7504307</v>
      </c>
      <c r="D57">
        <v>7301479</v>
      </c>
      <c r="E57">
        <v>7400519.6900000004</v>
      </c>
      <c r="F57">
        <v>0</v>
      </c>
      <c r="G57">
        <v>0</v>
      </c>
      <c r="H57">
        <v>7216603</v>
      </c>
      <c r="I57">
        <v>92346.9</v>
      </c>
      <c r="J57">
        <v>90269</v>
      </c>
      <c r="K57">
        <v>91062</v>
      </c>
      <c r="L57">
        <v>98033</v>
      </c>
      <c r="M57">
        <v>106205.92</v>
      </c>
      <c r="N57">
        <v>115512</v>
      </c>
      <c r="O57">
        <v>122168</v>
      </c>
      <c r="P57">
        <v>120645</v>
      </c>
      <c r="Q57">
        <v>118346.6</v>
      </c>
      <c r="R57">
        <v>116879</v>
      </c>
      <c r="S57">
        <v>115356</v>
      </c>
      <c r="T57">
        <v>109434</v>
      </c>
      <c r="U57">
        <v>101129.26</v>
      </c>
      <c r="V57">
        <v>97430</v>
      </c>
      <c r="W57">
        <v>83485</v>
      </c>
      <c r="X57">
        <v>81752</v>
      </c>
      <c r="Y57">
        <v>80187.199999999997</v>
      </c>
      <c r="Z57">
        <v>73644</v>
      </c>
      <c r="AA57">
        <v>63698</v>
      </c>
      <c r="AB57">
        <v>62326</v>
      </c>
      <c r="AC57">
        <v>60800.25</v>
      </c>
      <c r="AD57">
        <v>54484</v>
      </c>
      <c r="AE57">
        <v>35946</v>
      </c>
      <c r="AF57">
        <v>33019</v>
      </c>
      <c r="AG57">
        <v>27870.15</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c r="BF57"/>
      <c r="BG57"/>
      <c r="BH57"/>
      <c r="BI57"/>
      <c r="BJ57"/>
      <c r="BK57"/>
      <c r="BL57"/>
      <c r="BM57"/>
      <c r="BN57"/>
      <c r="BO57"/>
      <c r="BP57"/>
      <c r="BQ57"/>
      <c r="BR57"/>
      <c r="BS57"/>
      <c r="BT57"/>
    </row>
    <row r="58" spans="1:72" x14ac:dyDescent="0.25">
      <c r="A58" t="s">
        <v>1520</v>
      </c>
      <c r="B58">
        <v>517218</v>
      </c>
      <c r="C58">
        <v>830835</v>
      </c>
      <c r="D58">
        <v>1664564</v>
      </c>
      <c r="E58">
        <v>1210134.52</v>
      </c>
      <c r="F58">
        <v>712685</v>
      </c>
      <c r="G58">
        <v>1539619</v>
      </c>
      <c r="H58">
        <v>2379044</v>
      </c>
      <c r="I58">
        <v>1532910.48</v>
      </c>
      <c r="J58">
        <v>863847</v>
      </c>
      <c r="K58">
        <v>1612105</v>
      </c>
      <c r="L58">
        <v>2317129</v>
      </c>
      <c r="M58">
        <v>1394812.44</v>
      </c>
      <c r="N58">
        <v>825832</v>
      </c>
      <c r="O58">
        <v>1596932</v>
      </c>
      <c r="P58">
        <v>2140516</v>
      </c>
      <c r="Q58">
        <v>1206249.75</v>
      </c>
      <c r="R58">
        <v>716912</v>
      </c>
      <c r="S58">
        <v>1364987</v>
      </c>
      <c r="T58">
        <v>1772975</v>
      </c>
      <c r="U58">
        <v>1063027.99</v>
      </c>
      <c r="V58">
        <v>586128</v>
      </c>
      <c r="W58">
        <v>1326429</v>
      </c>
      <c r="X58">
        <v>1841638</v>
      </c>
      <c r="Y58">
        <v>1131906.7</v>
      </c>
      <c r="Z58">
        <v>561626</v>
      </c>
      <c r="AA58">
        <v>1100092</v>
      </c>
      <c r="AB58">
        <v>1387835</v>
      </c>
      <c r="AC58">
        <v>793053.48</v>
      </c>
      <c r="AD58">
        <v>479209</v>
      </c>
      <c r="AE58">
        <v>1012115</v>
      </c>
      <c r="AF58">
        <v>1053274</v>
      </c>
      <c r="AG58">
        <v>633641.15</v>
      </c>
      <c r="AH58">
        <v>326886</v>
      </c>
      <c r="AI58">
        <v>1471469</v>
      </c>
      <c r="AJ58">
        <v>1811710</v>
      </c>
      <c r="AK58">
        <v>1205160.28</v>
      </c>
      <c r="AL58">
        <v>655507</v>
      </c>
      <c r="AM58">
        <v>1323036</v>
      </c>
      <c r="AN58">
        <v>1842242</v>
      </c>
      <c r="AO58">
        <v>1138285.19</v>
      </c>
      <c r="AP58">
        <v>739216</v>
      </c>
      <c r="AQ58">
        <v>1504125</v>
      </c>
      <c r="AR58">
        <v>1866237</v>
      </c>
      <c r="AS58">
        <v>1090390.26</v>
      </c>
      <c r="AT58">
        <v>542492</v>
      </c>
      <c r="AU58">
        <v>1092593</v>
      </c>
      <c r="AV58">
        <v>1239871</v>
      </c>
      <c r="AW58">
        <v>683812.76</v>
      </c>
      <c r="AX58">
        <v>415884</v>
      </c>
      <c r="AY58">
        <v>819917</v>
      </c>
      <c r="AZ58">
        <v>0</v>
      </c>
      <c r="BA58">
        <v>0</v>
      </c>
      <c r="BB58">
        <v>0</v>
      </c>
      <c r="BC58">
        <v>0</v>
      </c>
      <c r="BD58">
        <v>0</v>
      </c>
      <c r="BE58"/>
      <c r="BF58"/>
      <c r="BG58"/>
      <c r="BH58"/>
      <c r="BI58"/>
      <c r="BJ58"/>
      <c r="BK58"/>
      <c r="BL58"/>
      <c r="BM58"/>
      <c r="BN58"/>
      <c r="BO58"/>
      <c r="BP58"/>
      <c r="BQ58"/>
      <c r="BR58"/>
      <c r="BS58"/>
      <c r="BT58"/>
    </row>
    <row r="59" spans="1:72" x14ac:dyDescent="0.25">
      <c r="A59" t="s">
        <v>1521</v>
      </c>
      <c r="B59">
        <v>977400</v>
      </c>
      <c r="C59">
        <v>890007</v>
      </c>
      <c r="D59">
        <v>863383</v>
      </c>
      <c r="E59">
        <v>1925836.49</v>
      </c>
      <c r="F59">
        <v>1078214</v>
      </c>
      <c r="G59">
        <v>1798847</v>
      </c>
      <c r="H59">
        <v>1883059</v>
      </c>
      <c r="I59">
        <v>1702761.56</v>
      </c>
      <c r="J59">
        <v>1193312</v>
      </c>
      <c r="K59">
        <v>987752</v>
      </c>
      <c r="L59">
        <v>995900</v>
      </c>
      <c r="M59">
        <v>922328.43</v>
      </c>
      <c r="N59">
        <v>880269</v>
      </c>
      <c r="O59">
        <v>850841</v>
      </c>
      <c r="P59">
        <v>896443</v>
      </c>
      <c r="Q59">
        <v>856797.85</v>
      </c>
      <c r="R59">
        <v>923189</v>
      </c>
      <c r="S59">
        <v>848791</v>
      </c>
      <c r="T59">
        <v>926190</v>
      </c>
      <c r="U59">
        <v>11198268.85</v>
      </c>
      <c r="V59">
        <v>11382325</v>
      </c>
      <c r="W59">
        <v>9500654</v>
      </c>
      <c r="X59">
        <v>9618905</v>
      </c>
      <c r="Y59">
        <v>9929748.9100000001</v>
      </c>
      <c r="Z59">
        <v>9988495</v>
      </c>
      <c r="AA59">
        <v>8277962</v>
      </c>
      <c r="AB59">
        <v>8325072</v>
      </c>
      <c r="AC59">
        <v>8690013.4499999993</v>
      </c>
      <c r="AD59">
        <v>8036039</v>
      </c>
      <c r="AE59">
        <v>6641588</v>
      </c>
      <c r="AF59">
        <v>7010023</v>
      </c>
      <c r="AG59">
        <v>7282882.0300000003</v>
      </c>
      <c r="AH59">
        <v>6802342</v>
      </c>
      <c r="AI59">
        <v>5718263</v>
      </c>
      <c r="AJ59">
        <v>4012008</v>
      </c>
      <c r="AK59">
        <v>5464456.6600000001</v>
      </c>
      <c r="AL59">
        <v>6274559</v>
      </c>
      <c r="AM59">
        <v>5256022</v>
      </c>
      <c r="AN59">
        <v>4515671</v>
      </c>
      <c r="AO59">
        <v>4945513.13</v>
      </c>
      <c r="AP59">
        <v>4625333</v>
      </c>
      <c r="AQ59">
        <v>4098658</v>
      </c>
      <c r="AR59">
        <v>3970372</v>
      </c>
      <c r="AS59">
        <v>4666237.96</v>
      </c>
      <c r="AT59">
        <v>4072894</v>
      </c>
      <c r="AU59">
        <v>3705999</v>
      </c>
      <c r="AV59">
        <v>3359042</v>
      </c>
      <c r="AW59">
        <v>3686961.12</v>
      </c>
      <c r="AX59">
        <v>2628395</v>
      </c>
      <c r="AY59">
        <v>2569112</v>
      </c>
      <c r="AZ59">
        <v>3567675</v>
      </c>
      <c r="BA59">
        <v>3774453</v>
      </c>
      <c r="BB59">
        <v>7183730</v>
      </c>
      <c r="BC59">
        <v>4520888</v>
      </c>
      <c r="BD59">
        <v>4477357</v>
      </c>
      <c r="BE59"/>
      <c r="BF59"/>
      <c r="BG59"/>
      <c r="BH59"/>
      <c r="BI59"/>
      <c r="BJ59"/>
      <c r="BK59"/>
      <c r="BL59"/>
      <c r="BM59"/>
      <c r="BN59"/>
      <c r="BO59"/>
      <c r="BP59"/>
      <c r="BQ59"/>
      <c r="BR59"/>
      <c r="BS59"/>
      <c r="BT59"/>
    </row>
    <row r="60" spans="1:72" x14ac:dyDescent="0.25">
      <c r="A60" t="s">
        <v>789</v>
      </c>
      <c r="B60">
        <v>110765142</v>
      </c>
      <c r="C60">
        <v>113696790</v>
      </c>
      <c r="D60">
        <v>115529009</v>
      </c>
      <c r="E60">
        <v>123382648.81999999</v>
      </c>
      <c r="F60">
        <v>127216517</v>
      </c>
      <c r="G60">
        <v>131053510</v>
      </c>
      <c r="H60">
        <v>128994272</v>
      </c>
      <c r="I60">
        <v>112917155.70999999</v>
      </c>
      <c r="J60">
        <v>97562475</v>
      </c>
      <c r="K60">
        <v>107238071</v>
      </c>
      <c r="L60">
        <v>105562967</v>
      </c>
      <c r="M60">
        <v>123751687.94</v>
      </c>
      <c r="N60">
        <v>125007166</v>
      </c>
      <c r="O60">
        <v>111953099</v>
      </c>
      <c r="P60">
        <v>116132573</v>
      </c>
      <c r="Q60">
        <v>112106958.88</v>
      </c>
      <c r="R60">
        <v>99967784</v>
      </c>
      <c r="S60">
        <v>98438451</v>
      </c>
      <c r="T60">
        <v>96938825</v>
      </c>
      <c r="U60">
        <v>113818110.31</v>
      </c>
      <c r="V60">
        <v>109308851</v>
      </c>
      <c r="W60">
        <v>105286828</v>
      </c>
      <c r="X60">
        <v>105159296</v>
      </c>
      <c r="Y60">
        <v>101131036.06</v>
      </c>
      <c r="Z60">
        <v>80698149</v>
      </c>
      <c r="AA60">
        <v>81863827</v>
      </c>
      <c r="AB60">
        <v>77899999</v>
      </c>
      <c r="AC60">
        <v>92014800.829999998</v>
      </c>
      <c r="AD60">
        <v>65249425</v>
      </c>
      <c r="AE60">
        <v>65542079</v>
      </c>
      <c r="AF60">
        <v>63401506</v>
      </c>
      <c r="AG60">
        <v>200798277.47999999</v>
      </c>
      <c r="AH60">
        <v>242226983</v>
      </c>
      <c r="AI60">
        <v>200245258</v>
      </c>
      <c r="AJ60">
        <v>39148063</v>
      </c>
      <c r="AK60">
        <v>41024700.43</v>
      </c>
      <c r="AL60">
        <v>36884199</v>
      </c>
      <c r="AM60">
        <v>33549370</v>
      </c>
      <c r="AN60">
        <v>32326107</v>
      </c>
      <c r="AO60">
        <v>30479086.079999998</v>
      </c>
      <c r="AP60">
        <v>27007957</v>
      </c>
      <c r="AQ60">
        <v>25918847</v>
      </c>
      <c r="AR60">
        <v>27150028</v>
      </c>
      <c r="AS60">
        <v>27369326.57</v>
      </c>
      <c r="AT60">
        <v>22895903</v>
      </c>
      <c r="AU60">
        <v>22517562</v>
      </c>
      <c r="AV60">
        <v>23098798</v>
      </c>
      <c r="AW60">
        <v>23570016.670000002</v>
      </c>
      <c r="AX60">
        <v>19688115</v>
      </c>
      <c r="AY60">
        <v>19189682</v>
      </c>
      <c r="AZ60">
        <v>19987225</v>
      </c>
      <c r="BA60">
        <v>21675745</v>
      </c>
      <c r="BB60">
        <v>37965451</v>
      </c>
      <c r="BC60">
        <v>38459816</v>
      </c>
      <c r="BD60">
        <v>35647277</v>
      </c>
      <c r="BE60"/>
      <c r="BF60"/>
      <c r="BG60"/>
      <c r="BH60"/>
      <c r="BI60"/>
      <c r="BJ60"/>
      <c r="BK60"/>
      <c r="BL60"/>
      <c r="BM60"/>
      <c r="BN60"/>
      <c r="BO60"/>
      <c r="BP60"/>
      <c r="BQ60"/>
      <c r="BR60"/>
      <c r="BS60"/>
      <c r="BT60"/>
    </row>
    <row r="61" spans="1:72" x14ac:dyDescent="0.25">
      <c r="A61" t="s">
        <v>1522</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790</v>
      </c>
      <c r="B62">
        <v>224757952</v>
      </c>
      <c r="C62">
        <v>224674587</v>
      </c>
      <c r="D62">
        <v>222521679</v>
      </c>
      <c r="E62">
        <v>221502551.21000001</v>
      </c>
      <c r="F62">
        <v>142072785</v>
      </c>
      <c r="G62">
        <v>122232436</v>
      </c>
      <c r="H62">
        <v>114954030</v>
      </c>
      <c r="I62">
        <v>129193061.48</v>
      </c>
      <c r="J62">
        <v>140144762</v>
      </c>
      <c r="K62">
        <v>140218194</v>
      </c>
      <c r="L62">
        <v>141891689</v>
      </c>
      <c r="M62">
        <v>126893493.59</v>
      </c>
      <c r="N62">
        <v>126955935</v>
      </c>
      <c r="O62">
        <v>137013325</v>
      </c>
      <c r="P62">
        <v>137043628</v>
      </c>
      <c r="Q62">
        <v>145127987.16</v>
      </c>
      <c r="R62">
        <v>157283423</v>
      </c>
      <c r="S62">
        <v>160502284</v>
      </c>
      <c r="T62">
        <v>162215555</v>
      </c>
      <c r="U62">
        <v>156807034.69999999</v>
      </c>
      <c r="V62">
        <v>164434178</v>
      </c>
      <c r="W62">
        <v>158572700</v>
      </c>
      <c r="X62">
        <v>158572700</v>
      </c>
      <c r="Y62">
        <v>165158800</v>
      </c>
      <c r="Z62">
        <v>175000000</v>
      </c>
      <c r="AA62">
        <v>175000000</v>
      </c>
      <c r="AB62">
        <v>176867881</v>
      </c>
      <c r="AC62">
        <v>193605311.38999999</v>
      </c>
      <c r="AD62">
        <v>197152345</v>
      </c>
      <c r="AE62">
        <v>198036797</v>
      </c>
      <c r="AF62">
        <v>198675242</v>
      </c>
      <c r="AG62">
        <v>50000000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2036947</v>
      </c>
      <c r="BC62">
        <v>0</v>
      </c>
      <c r="BD62">
        <v>734061</v>
      </c>
      <c r="BE62"/>
      <c r="BF62"/>
      <c r="BG62"/>
      <c r="BH62"/>
      <c r="BI62"/>
      <c r="BJ62"/>
      <c r="BK62"/>
      <c r="BL62"/>
      <c r="BM62"/>
      <c r="BN62"/>
      <c r="BO62"/>
      <c r="BP62"/>
      <c r="BQ62"/>
      <c r="BR62"/>
      <c r="BS62"/>
      <c r="BT62"/>
    </row>
    <row r="63" spans="1:72" x14ac:dyDescent="0.25">
      <c r="A63" t="s">
        <v>1513</v>
      </c>
      <c r="B63">
        <v>6418579</v>
      </c>
      <c r="C63">
        <v>6343225</v>
      </c>
      <c r="D63">
        <v>67136939</v>
      </c>
      <c r="E63">
        <v>83007576.75</v>
      </c>
      <c r="F63">
        <v>3583333</v>
      </c>
      <c r="G63">
        <v>5486808</v>
      </c>
      <c r="H63">
        <v>5705161</v>
      </c>
      <c r="I63">
        <v>8599261.4800000004</v>
      </c>
      <c r="J63">
        <v>8761162</v>
      </c>
      <c r="K63">
        <v>8834594</v>
      </c>
      <c r="L63">
        <v>9008089</v>
      </c>
      <c r="M63">
        <v>9009893.5899999999</v>
      </c>
      <c r="N63">
        <v>9072335</v>
      </c>
      <c r="O63">
        <v>7201525</v>
      </c>
      <c r="P63">
        <v>7231828</v>
      </c>
      <c r="Q63">
        <v>4250087.16</v>
      </c>
      <c r="R63">
        <v>4273723</v>
      </c>
      <c r="S63">
        <v>4280484</v>
      </c>
      <c r="T63">
        <v>3493755</v>
      </c>
      <c r="U63">
        <v>2585234.7000000002</v>
      </c>
      <c r="V63">
        <v>4212378</v>
      </c>
      <c r="W63">
        <v>4000000</v>
      </c>
      <c r="X63">
        <v>4000000</v>
      </c>
      <c r="Y63">
        <v>4000000</v>
      </c>
      <c r="Z63">
        <v>2000000</v>
      </c>
      <c r="AA63">
        <v>2000000</v>
      </c>
      <c r="AB63">
        <v>16867881</v>
      </c>
      <c r="AC63">
        <v>38301130.600000001</v>
      </c>
      <c r="AD63">
        <v>51829381</v>
      </c>
      <c r="AE63">
        <v>92695260</v>
      </c>
      <c r="AF63">
        <v>93303490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25">
      <c r="A64" t="s">
        <v>1512</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734061</v>
      </c>
      <c r="BE64"/>
      <c r="BF64"/>
      <c r="BG64"/>
      <c r="BH64"/>
      <c r="BI64"/>
      <c r="BJ64"/>
      <c r="BK64"/>
      <c r="BL64"/>
      <c r="BM64"/>
      <c r="BN64"/>
      <c r="BO64"/>
      <c r="BP64"/>
      <c r="BQ64"/>
      <c r="BR64"/>
      <c r="BS64"/>
      <c r="BT64"/>
    </row>
    <row r="65" spans="1:72" x14ac:dyDescent="0.25">
      <c r="A65" t="s">
        <v>1514</v>
      </c>
      <c r="B65">
        <v>218339373</v>
      </c>
      <c r="C65">
        <v>218331362</v>
      </c>
      <c r="D65">
        <v>155384740</v>
      </c>
      <c r="E65">
        <v>138494974.46000001</v>
      </c>
      <c r="F65">
        <v>138489452</v>
      </c>
      <c r="G65">
        <v>116745628</v>
      </c>
      <c r="H65">
        <v>109248869</v>
      </c>
      <c r="I65">
        <v>120593800</v>
      </c>
      <c r="J65">
        <v>131383600</v>
      </c>
      <c r="K65">
        <v>131383600</v>
      </c>
      <c r="L65">
        <v>132883600</v>
      </c>
      <c r="M65">
        <v>117883600</v>
      </c>
      <c r="N65">
        <v>117883600</v>
      </c>
      <c r="O65">
        <v>129811800</v>
      </c>
      <c r="P65">
        <v>129811800</v>
      </c>
      <c r="Q65">
        <v>140877900</v>
      </c>
      <c r="R65">
        <v>153009700</v>
      </c>
      <c r="S65">
        <v>156221800</v>
      </c>
      <c r="T65">
        <v>158721800</v>
      </c>
      <c r="U65">
        <v>154221800</v>
      </c>
      <c r="V65">
        <v>160221800</v>
      </c>
      <c r="W65">
        <v>154572700</v>
      </c>
      <c r="X65">
        <v>154572700</v>
      </c>
      <c r="Y65">
        <v>161158800</v>
      </c>
      <c r="Z65">
        <v>173000000</v>
      </c>
      <c r="AA65">
        <v>173000000</v>
      </c>
      <c r="AB65">
        <v>160000000</v>
      </c>
      <c r="AC65">
        <v>140000000</v>
      </c>
      <c r="AD65">
        <v>130000000</v>
      </c>
      <c r="AE65">
        <v>90000000</v>
      </c>
      <c r="AF65">
        <v>90000000</v>
      </c>
      <c r="AG65">
        <v>50000000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25">
      <c r="A66" t="s">
        <v>1523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15304180.789999999</v>
      </c>
      <c r="AD66">
        <v>15322964</v>
      </c>
      <c r="AE66">
        <v>15341537</v>
      </c>
      <c r="AF66">
        <v>15371752</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2036947</v>
      </c>
      <c r="BC66">
        <v>0</v>
      </c>
      <c r="BD66">
        <v>0</v>
      </c>
      <c r="BE66"/>
      <c r="BF66"/>
      <c r="BG66"/>
      <c r="BH66"/>
      <c r="BI66"/>
      <c r="BJ66"/>
      <c r="BK66"/>
      <c r="BL66"/>
      <c r="BM66"/>
      <c r="BN66"/>
      <c r="BO66"/>
      <c r="BP66"/>
      <c r="BQ66"/>
      <c r="BR66"/>
      <c r="BS66"/>
      <c r="BT66"/>
    </row>
    <row r="67" spans="1:72" x14ac:dyDescent="0.25">
      <c r="A67" t="s">
        <v>1524</v>
      </c>
      <c r="B67">
        <v>42396251</v>
      </c>
      <c r="C67">
        <v>42185383</v>
      </c>
      <c r="D67">
        <v>42515986</v>
      </c>
      <c r="E67">
        <v>43182892.259999998</v>
      </c>
      <c r="F67">
        <v>0</v>
      </c>
      <c r="G67">
        <v>0</v>
      </c>
      <c r="H67">
        <v>41527703</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c r="BF67"/>
      <c r="BG67"/>
      <c r="BH67"/>
      <c r="BI67"/>
      <c r="BJ67"/>
      <c r="BK67"/>
      <c r="BL67"/>
      <c r="BM67"/>
      <c r="BN67"/>
      <c r="BO67"/>
      <c r="BP67"/>
      <c r="BQ67"/>
      <c r="BR67"/>
      <c r="BS67"/>
      <c r="BT67"/>
    </row>
    <row r="68" spans="1:72" x14ac:dyDescent="0.25">
      <c r="A68" t="s">
        <v>1525</v>
      </c>
      <c r="B68">
        <v>3590215</v>
      </c>
      <c r="C68">
        <v>3621601</v>
      </c>
      <c r="D68">
        <v>3588903</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c r="BF68"/>
      <c r="BG68"/>
      <c r="BH68"/>
      <c r="BI68"/>
      <c r="BJ68"/>
      <c r="BK68"/>
      <c r="BL68"/>
      <c r="BM68"/>
      <c r="BN68"/>
      <c r="BO68"/>
      <c r="BP68"/>
      <c r="BQ68"/>
      <c r="BR68"/>
      <c r="BS68"/>
      <c r="BT68"/>
    </row>
    <row r="69" spans="1:72" x14ac:dyDescent="0.25">
      <c r="A69" t="s">
        <v>1526</v>
      </c>
      <c r="B69">
        <v>3590215</v>
      </c>
      <c r="C69">
        <v>3621601</v>
      </c>
      <c r="D69">
        <v>3588903</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c r="BF69"/>
      <c r="BG69"/>
      <c r="BH69"/>
      <c r="BI69"/>
      <c r="BJ69"/>
      <c r="BK69"/>
      <c r="BL69"/>
      <c r="BM69"/>
      <c r="BN69"/>
      <c r="BO69"/>
      <c r="BP69"/>
      <c r="BQ69"/>
      <c r="BR69"/>
      <c r="BS69"/>
      <c r="BT69"/>
    </row>
    <row r="70" spans="1:72" x14ac:dyDescent="0.25">
      <c r="A70" t="s">
        <v>1527</v>
      </c>
      <c r="B70">
        <v>5359744</v>
      </c>
      <c r="C70">
        <v>5261864</v>
      </c>
      <c r="D70">
        <v>5185041</v>
      </c>
      <c r="E70">
        <v>5085198.79</v>
      </c>
      <c r="F70">
        <v>5127451</v>
      </c>
      <c r="G70">
        <v>5026928</v>
      </c>
      <c r="H70">
        <v>4939432</v>
      </c>
      <c r="I70">
        <v>4842898.78</v>
      </c>
      <c r="J70">
        <v>4436964</v>
      </c>
      <c r="K70">
        <v>4345350</v>
      </c>
      <c r="L70">
        <v>3439998</v>
      </c>
      <c r="M70">
        <v>3368249.86</v>
      </c>
      <c r="N70">
        <v>3075378</v>
      </c>
      <c r="O70">
        <v>2984447</v>
      </c>
      <c r="P70">
        <v>2889560</v>
      </c>
      <c r="Q70">
        <v>2787297.9</v>
      </c>
      <c r="R70">
        <v>2757910</v>
      </c>
      <c r="S70">
        <v>2680574</v>
      </c>
      <c r="T70">
        <v>2612403</v>
      </c>
      <c r="U70">
        <v>2521712.54</v>
      </c>
      <c r="V70">
        <v>2474910</v>
      </c>
      <c r="W70">
        <v>2253367</v>
      </c>
      <c r="X70">
        <v>2180176</v>
      </c>
      <c r="Y70">
        <v>2099493.17</v>
      </c>
      <c r="Z70">
        <v>2051255</v>
      </c>
      <c r="AA70">
        <v>1851272</v>
      </c>
      <c r="AB70">
        <v>1775969</v>
      </c>
      <c r="AC70">
        <v>1709914.33</v>
      </c>
      <c r="AD70">
        <v>1609861</v>
      </c>
      <c r="AE70">
        <v>1558996</v>
      </c>
      <c r="AF70">
        <v>1504691</v>
      </c>
      <c r="AG70">
        <v>1485751.56</v>
      </c>
      <c r="AH70">
        <v>1409275</v>
      </c>
      <c r="AI70">
        <v>1357178</v>
      </c>
      <c r="AJ70">
        <v>999626</v>
      </c>
      <c r="AK70">
        <v>954915.95</v>
      </c>
      <c r="AL70">
        <v>887329</v>
      </c>
      <c r="AM70">
        <v>828500</v>
      </c>
      <c r="AN70">
        <v>795498</v>
      </c>
      <c r="AO70">
        <v>757878.42</v>
      </c>
      <c r="AP70">
        <v>689769</v>
      </c>
      <c r="AQ70">
        <v>622089</v>
      </c>
      <c r="AR70">
        <v>570132</v>
      </c>
      <c r="AS70">
        <v>493400.58</v>
      </c>
      <c r="AT70">
        <v>370558</v>
      </c>
      <c r="AU70">
        <v>320212</v>
      </c>
      <c r="AV70">
        <v>298202</v>
      </c>
      <c r="AW70">
        <v>275976.74</v>
      </c>
      <c r="AX70">
        <v>255810</v>
      </c>
      <c r="AY70">
        <v>237662</v>
      </c>
      <c r="AZ70">
        <v>0</v>
      </c>
      <c r="BA70">
        <v>0</v>
      </c>
      <c r="BB70">
        <v>0</v>
      </c>
      <c r="BC70">
        <v>0</v>
      </c>
      <c r="BD70">
        <v>0</v>
      </c>
      <c r="BE70"/>
      <c r="BF70"/>
      <c r="BG70"/>
      <c r="BH70"/>
      <c r="BI70"/>
      <c r="BJ70"/>
      <c r="BK70"/>
      <c r="BL70"/>
      <c r="BM70"/>
      <c r="BN70"/>
      <c r="BO70"/>
      <c r="BP70"/>
      <c r="BQ70"/>
      <c r="BR70"/>
      <c r="BS70"/>
      <c r="BT70"/>
    </row>
    <row r="71" spans="1:72" x14ac:dyDescent="0.25">
      <c r="A71" t="s">
        <v>1528</v>
      </c>
      <c r="B71">
        <v>14922954</v>
      </c>
      <c r="C71">
        <v>14930805</v>
      </c>
      <c r="D71">
        <v>14938927</v>
      </c>
      <c r="E71">
        <v>14946902.82</v>
      </c>
      <c r="F71">
        <v>14958256</v>
      </c>
      <c r="G71">
        <v>14965778</v>
      </c>
      <c r="H71">
        <v>14983919</v>
      </c>
      <c r="I71">
        <v>15003566.59</v>
      </c>
      <c r="J71">
        <v>15023402</v>
      </c>
      <c r="K71">
        <v>15046221</v>
      </c>
      <c r="L71">
        <v>15067174</v>
      </c>
      <c r="M71">
        <v>15087901.68</v>
      </c>
      <c r="N71">
        <v>15108626</v>
      </c>
      <c r="O71">
        <v>15137593</v>
      </c>
      <c r="P71">
        <v>15149999</v>
      </c>
      <c r="Q71">
        <v>15170073.34</v>
      </c>
      <c r="R71">
        <v>15191078</v>
      </c>
      <c r="S71">
        <v>15211306</v>
      </c>
      <c r="T71">
        <v>15213782</v>
      </c>
      <c r="U71">
        <v>15154065.09</v>
      </c>
      <c r="V71">
        <v>15173222</v>
      </c>
      <c r="W71">
        <v>15191985</v>
      </c>
      <c r="X71">
        <v>15210797</v>
      </c>
      <c r="Y71">
        <v>15229399.73</v>
      </c>
      <c r="Z71">
        <v>15248265</v>
      </c>
      <c r="AA71">
        <v>15266704</v>
      </c>
      <c r="AB71">
        <v>15285418</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c r="BF71"/>
      <c r="BG71"/>
      <c r="BH71"/>
      <c r="BI71"/>
      <c r="BJ71"/>
      <c r="BK71"/>
      <c r="BL71"/>
      <c r="BM71"/>
      <c r="BN71"/>
      <c r="BO71"/>
      <c r="BP71"/>
      <c r="BQ71"/>
      <c r="BR71"/>
      <c r="BS71"/>
      <c r="BT71"/>
    </row>
    <row r="72" spans="1:72" x14ac:dyDescent="0.25">
      <c r="A72" t="s">
        <v>1529</v>
      </c>
      <c r="B72">
        <v>28331</v>
      </c>
      <c r="C72">
        <v>29087</v>
      </c>
      <c r="D72">
        <v>28601</v>
      </c>
      <c r="E72">
        <v>3659105.88</v>
      </c>
      <c r="F72">
        <v>46509887</v>
      </c>
      <c r="G72">
        <v>46254465</v>
      </c>
      <c r="H72">
        <v>3979718</v>
      </c>
      <c r="I72">
        <v>4743545.41</v>
      </c>
      <c r="J72">
        <v>4623544</v>
      </c>
      <c r="K72">
        <v>4439412</v>
      </c>
      <c r="L72">
        <v>4336488</v>
      </c>
      <c r="M72">
        <v>4229459.32</v>
      </c>
      <c r="N72">
        <v>4175491</v>
      </c>
      <c r="O72">
        <v>4078074</v>
      </c>
      <c r="P72">
        <v>3988575</v>
      </c>
      <c r="Q72">
        <v>4189906.01</v>
      </c>
      <c r="R72">
        <v>3995937</v>
      </c>
      <c r="S72">
        <v>3898294</v>
      </c>
      <c r="T72">
        <v>3994500</v>
      </c>
      <c r="U72">
        <v>3619034.13</v>
      </c>
      <c r="V72">
        <v>3586596</v>
      </c>
      <c r="W72">
        <v>3461613</v>
      </c>
      <c r="X72">
        <v>3317937</v>
      </c>
      <c r="Y72">
        <v>3263649.48</v>
      </c>
      <c r="Z72">
        <v>3961197</v>
      </c>
      <c r="AA72">
        <v>3728485</v>
      </c>
      <c r="AB72">
        <v>3654332</v>
      </c>
      <c r="AC72">
        <v>3544199.08</v>
      </c>
      <c r="AD72">
        <v>3425185</v>
      </c>
      <c r="AE72">
        <v>3311650</v>
      </c>
      <c r="AF72">
        <v>3327998</v>
      </c>
      <c r="AG72">
        <v>3208513.65</v>
      </c>
      <c r="AH72">
        <v>3080184</v>
      </c>
      <c r="AI72">
        <v>3045944</v>
      </c>
      <c r="AJ72">
        <v>2938362</v>
      </c>
      <c r="AK72">
        <v>2832756.4</v>
      </c>
      <c r="AL72">
        <v>2772845</v>
      </c>
      <c r="AM72">
        <v>2750715</v>
      </c>
      <c r="AN72">
        <v>2670850</v>
      </c>
      <c r="AO72">
        <v>2405049.2000000002</v>
      </c>
      <c r="AP72">
        <v>2408297</v>
      </c>
      <c r="AQ72">
        <v>2318569</v>
      </c>
      <c r="AR72">
        <v>2208974</v>
      </c>
      <c r="AS72">
        <v>2083204.27</v>
      </c>
      <c r="AT72">
        <v>1969321</v>
      </c>
      <c r="AU72">
        <v>1858250</v>
      </c>
      <c r="AV72">
        <v>1757443</v>
      </c>
      <c r="AW72">
        <v>1658927.81</v>
      </c>
      <c r="AX72">
        <v>1592029</v>
      </c>
      <c r="AY72">
        <v>1496892</v>
      </c>
      <c r="AZ72">
        <v>1645478</v>
      </c>
      <c r="BA72">
        <v>1583357</v>
      </c>
      <c r="BB72">
        <v>1412185</v>
      </c>
      <c r="BC72">
        <v>1320633</v>
      </c>
      <c r="BD72">
        <v>1230443</v>
      </c>
      <c r="BE72"/>
      <c r="BF72"/>
      <c r="BG72"/>
      <c r="BH72"/>
      <c r="BI72"/>
      <c r="BJ72"/>
      <c r="BK72"/>
      <c r="BL72"/>
      <c r="BM72"/>
      <c r="BN72"/>
      <c r="BO72"/>
      <c r="BP72"/>
      <c r="BQ72"/>
      <c r="BR72"/>
      <c r="BS72"/>
      <c r="BT72"/>
    </row>
    <row r="73" spans="1:72" x14ac:dyDescent="0.25">
      <c r="A73" t="s">
        <v>791</v>
      </c>
      <c r="B73">
        <v>291055447</v>
      </c>
      <c r="C73">
        <v>290703327</v>
      </c>
      <c r="D73">
        <v>288779137</v>
      </c>
      <c r="E73">
        <v>288376650.95999998</v>
      </c>
      <c r="F73">
        <v>208668379</v>
      </c>
      <c r="G73">
        <v>188479607</v>
      </c>
      <c r="H73">
        <v>180384802</v>
      </c>
      <c r="I73">
        <v>154332502.05000001</v>
      </c>
      <c r="J73">
        <v>164763556</v>
      </c>
      <c r="K73">
        <v>164604689</v>
      </c>
      <c r="L73">
        <v>165305299</v>
      </c>
      <c r="M73">
        <v>150171244.25999999</v>
      </c>
      <c r="N73">
        <v>149929278</v>
      </c>
      <c r="O73">
        <v>159849864</v>
      </c>
      <c r="P73">
        <v>159736508</v>
      </c>
      <c r="Q73">
        <v>167962826.52000001</v>
      </c>
      <c r="R73">
        <v>179944242</v>
      </c>
      <c r="S73">
        <v>183036810</v>
      </c>
      <c r="T73">
        <v>184762968</v>
      </c>
      <c r="U73">
        <v>178846738.22999999</v>
      </c>
      <c r="V73">
        <v>186429801</v>
      </c>
      <c r="W73">
        <v>179964757</v>
      </c>
      <c r="X73">
        <v>179787039</v>
      </c>
      <c r="Y73">
        <v>186276164.84</v>
      </c>
      <c r="Z73">
        <v>196777839</v>
      </c>
      <c r="AA73">
        <v>196292883</v>
      </c>
      <c r="AB73">
        <v>198045037</v>
      </c>
      <c r="AC73">
        <v>199337404</v>
      </c>
      <c r="AD73">
        <v>202657837</v>
      </c>
      <c r="AE73">
        <v>203221729</v>
      </c>
      <c r="AF73">
        <v>203768337</v>
      </c>
      <c r="AG73">
        <v>54859777.649999999</v>
      </c>
      <c r="AH73">
        <v>4658590</v>
      </c>
      <c r="AI73">
        <v>4495302</v>
      </c>
      <c r="AJ73">
        <v>3937988</v>
      </c>
      <c r="AK73">
        <v>3787672.35</v>
      </c>
      <c r="AL73">
        <v>3660174</v>
      </c>
      <c r="AM73">
        <v>3579215</v>
      </c>
      <c r="AN73">
        <v>3466348</v>
      </c>
      <c r="AO73">
        <v>3162927.62</v>
      </c>
      <c r="AP73">
        <v>3098066</v>
      </c>
      <c r="AQ73">
        <v>2940658</v>
      </c>
      <c r="AR73">
        <v>2779106</v>
      </c>
      <c r="AS73">
        <v>2576604.85</v>
      </c>
      <c r="AT73">
        <v>2339879</v>
      </c>
      <c r="AU73">
        <v>2178462</v>
      </c>
      <c r="AV73">
        <v>2055645</v>
      </c>
      <c r="AW73">
        <v>1934904.56</v>
      </c>
      <c r="AX73">
        <v>1847839</v>
      </c>
      <c r="AY73">
        <v>1734554</v>
      </c>
      <c r="AZ73">
        <v>1645478</v>
      </c>
      <c r="BA73">
        <v>1583357</v>
      </c>
      <c r="BB73">
        <v>3449132</v>
      </c>
      <c r="BC73">
        <v>1320633</v>
      </c>
      <c r="BD73">
        <v>1964504</v>
      </c>
      <c r="BE73"/>
      <c r="BF73"/>
      <c r="BG73"/>
      <c r="BH73"/>
      <c r="BI73"/>
      <c r="BJ73"/>
      <c r="BK73"/>
      <c r="BL73"/>
      <c r="BM73"/>
      <c r="BN73"/>
      <c r="BO73"/>
      <c r="BP73"/>
      <c r="BQ73"/>
      <c r="BR73"/>
      <c r="BS73"/>
      <c r="BT73"/>
    </row>
    <row r="74" spans="1:72" x14ac:dyDescent="0.25">
      <c r="A74" t="s">
        <v>792</v>
      </c>
      <c r="B74">
        <v>401820589</v>
      </c>
      <c r="C74">
        <v>404400117</v>
      </c>
      <c r="D74">
        <v>404308146</v>
      </c>
      <c r="E74">
        <v>411759299.76999998</v>
      </c>
      <c r="F74">
        <v>335884896</v>
      </c>
      <c r="G74">
        <v>319533117</v>
      </c>
      <c r="H74">
        <v>309379074</v>
      </c>
      <c r="I74">
        <v>267249657.75999999</v>
      </c>
      <c r="J74">
        <v>262326031</v>
      </c>
      <c r="K74">
        <v>271842760</v>
      </c>
      <c r="L74">
        <v>270868266</v>
      </c>
      <c r="M74">
        <v>273922932.19999999</v>
      </c>
      <c r="N74">
        <v>274936444</v>
      </c>
      <c r="O74">
        <v>271802963</v>
      </c>
      <c r="P74">
        <v>275869081</v>
      </c>
      <c r="Q74">
        <v>280069785.41000003</v>
      </c>
      <c r="R74">
        <v>279912026</v>
      </c>
      <c r="S74">
        <v>281475261</v>
      </c>
      <c r="T74">
        <v>281701793</v>
      </c>
      <c r="U74">
        <v>292664848.55000001</v>
      </c>
      <c r="V74">
        <v>295738652</v>
      </c>
      <c r="W74">
        <v>285251585</v>
      </c>
      <c r="X74">
        <v>284946335</v>
      </c>
      <c r="Y74">
        <v>287407200.89999998</v>
      </c>
      <c r="Z74">
        <v>277475988</v>
      </c>
      <c r="AA74">
        <v>278156710</v>
      </c>
      <c r="AB74">
        <v>275945036</v>
      </c>
      <c r="AC74">
        <v>291352204.81999999</v>
      </c>
      <c r="AD74">
        <v>267907262</v>
      </c>
      <c r="AE74">
        <v>268763808</v>
      </c>
      <c r="AF74">
        <v>267169843</v>
      </c>
      <c r="AG74">
        <v>255658055.13</v>
      </c>
      <c r="AH74">
        <v>246885573</v>
      </c>
      <c r="AI74">
        <v>204740560</v>
      </c>
      <c r="AJ74">
        <v>43086051</v>
      </c>
      <c r="AK74">
        <v>44812372.780000001</v>
      </c>
      <c r="AL74">
        <v>40544373</v>
      </c>
      <c r="AM74">
        <v>37128585</v>
      </c>
      <c r="AN74">
        <v>35792455</v>
      </c>
      <c r="AO74">
        <v>33642013.710000001</v>
      </c>
      <c r="AP74">
        <v>30106023</v>
      </c>
      <c r="AQ74">
        <v>28859505</v>
      </c>
      <c r="AR74">
        <v>29929134</v>
      </c>
      <c r="AS74">
        <v>29945931.420000002</v>
      </c>
      <c r="AT74">
        <v>25235782</v>
      </c>
      <c r="AU74">
        <v>24696024</v>
      </c>
      <c r="AV74">
        <v>25154443</v>
      </c>
      <c r="AW74">
        <v>25504921.23</v>
      </c>
      <c r="AX74">
        <v>21535954</v>
      </c>
      <c r="AY74">
        <v>20924236</v>
      </c>
      <c r="AZ74">
        <v>21632703</v>
      </c>
      <c r="BA74">
        <v>23259102</v>
      </c>
      <c r="BB74">
        <v>41414583</v>
      </c>
      <c r="BC74">
        <v>39780449</v>
      </c>
      <c r="BD74">
        <v>37611781</v>
      </c>
      <c r="BE74"/>
      <c r="BF74"/>
      <c r="BG74"/>
      <c r="BH74"/>
      <c r="BI74"/>
      <c r="BJ74"/>
      <c r="BK74"/>
      <c r="BL74"/>
      <c r="BM74"/>
      <c r="BN74"/>
      <c r="BO74"/>
      <c r="BP74"/>
      <c r="BQ74"/>
      <c r="BR74"/>
      <c r="BS74"/>
      <c r="BT74"/>
    </row>
    <row r="75" spans="1:72" x14ac:dyDescent="0.25">
      <c r="A75" t="s">
        <v>1530</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1531</v>
      </c>
      <c r="B76">
        <v>8986296</v>
      </c>
      <c r="C76">
        <v>8986296</v>
      </c>
      <c r="D76">
        <v>8986296</v>
      </c>
      <c r="E76">
        <v>8986296.0500000007</v>
      </c>
      <c r="F76">
        <v>8986296</v>
      </c>
      <c r="G76">
        <v>8986296</v>
      </c>
      <c r="H76">
        <v>8986296</v>
      </c>
      <c r="I76">
        <v>8986296.0500000007</v>
      </c>
      <c r="J76">
        <v>8986296</v>
      </c>
      <c r="K76">
        <v>8986296</v>
      </c>
      <c r="L76">
        <v>8986296</v>
      </c>
      <c r="M76">
        <v>8986296.0500000007</v>
      </c>
      <c r="N76">
        <v>8986296</v>
      </c>
      <c r="O76">
        <v>8986296</v>
      </c>
      <c r="P76">
        <v>8986296</v>
      </c>
      <c r="Q76">
        <v>8986296.0500000007</v>
      </c>
      <c r="R76">
        <v>8986296</v>
      </c>
      <c r="S76">
        <v>8986296</v>
      </c>
      <c r="T76">
        <v>8986296</v>
      </c>
      <c r="U76">
        <v>8986296.0500000007</v>
      </c>
      <c r="V76">
        <v>8986296</v>
      </c>
      <c r="W76">
        <v>8986296</v>
      </c>
      <c r="X76">
        <v>8986296</v>
      </c>
      <c r="Y76">
        <v>8986296.0500000007</v>
      </c>
      <c r="Z76">
        <v>8986296</v>
      </c>
      <c r="AA76">
        <v>8986296</v>
      </c>
      <c r="AB76">
        <v>8986296</v>
      </c>
      <c r="AC76">
        <v>8986296.0500000007</v>
      </c>
      <c r="AD76">
        <v>8986296</v>
      </c>
      <c r="AE76">
        <v>8986296</v>
      </c>
      <c r="AF76">
        <v>8986296</v>
      </c>
      <c r="AG76">
        <v>8986296.0500000007</v>
      </c>
      <c r="AH76">
        <v>8986296</v>
      </c>
      <c r="AI76">
        <v>8986296</v>
      </c>
      <c r="AJ76">
        <v>8986296</v>
      </c>
      <c r="AK76">
        <v>8986296.0500000007</v>
      </c>
      <c r="AL76">
        <v>8986296</v>
      </c>
      <c r="AM76">
        <v>8986296</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v>4500000</v>
      </c>
      <c r="BE76"/>
      <c r="BF76"/>
      <c r="BG76"/>
      <c r="BH76"/>
      <c r="BI76"/>
      <c r="BJ76"/>
      <c r="BK76"/>
      <c r="BL76"/>
      <c r="BM76"/>
      <c r="BN76"/>
      <c r="BO76"/>
      <c r="BP76"/>
      <c r="BQ76"/>
      <c r="BR76"/>
      <c r="BS76"/>
      <c r="BT76"/>
    </row>
    <row r="77" spans="1:72" x14ac:dyDescent="0.25">
      <c r="A77" t="s">
        <v>1532</v>
      </c>
      <c r="B77">
        <v>8986296</v>
      </c>
      <c r="C77">
        <v>8986296</v>
      </c>
      <c r="D77">
        <v>8986296</v>
      </c>
      <c r="E77">
        <v>8986296.0500000007</v>
      </c>
      <c r="F77">
        <v>8986296</v>
      </c>
      <c r="G77">
        <v>8986296</v>
      </c>
      <c r="H77">
        <v>8986296</v>
      </c>
      <c r="I77">
        <v>8986296.0500000007</v>
      </c>
      <c r="J77">
        <v>8986296</v>
      </c>
      <c r="K77">
        <v>8986296</v>
      </c>
      <c r="L77">
        <v>8986296</v>
      </c>
      <c r="M77">
        <v>8986296.0500000007</v>
      </c>
      <c r="N77">
        <v>8986296</v>
      </c>
      <c r="O77">
        <v>8986296</v>
      </c>
      <c r="P77">
        <v>8986296</v>
      </c>
      <c r="Q77">
        <v>8986296.0500000007</v>
      </c>
      <c r="R77">
        <v>8986296</v>
      </c>
      <c r="S77">
        <v>8986296</v>
      </c>
      <c r="T77">
        <v>8986296</v>
      </c>
      <c r="U77">
        <v>8986296.0500000007</v>
      </c>
      <c r="V77">
        <v>8986296</v>
      </c>
      <c r="W77">
        <v>8986296</v>
      </c>
      <c r="X77">
        <v>8986296</v>
      </c>
      <c r="Y77">
        <v>8986296.0500000007</v>
      </c>
      <c r="Z77">
        <v>8986296</v>
      </c>
      <c r="AA77">
        <v>8986296</v>
      </c>
      <c r="AB77">
        <v>8986296</v>
      </c>
      <c r="AC77">
        <v>8986296.0500000007</v>
      </c>
      <c r="AD77">
        <v>8986296</v>
      </c>
      <c r="AE77">
        <v>8986296</v>
      </c>
      <c r="AF77">
        <v>8986296</v>
      </c>
      <c r="AG77">
        <v>8986296.0500000007</v>
      </c>
      <c r="AH77">
        <v>8986296</v>
      </c>
      <c r="AI77">
        <v>8986296</v>
      </c>
      <c r="AJ77">
        <v>8986296</v>
      </c>
      <c r="AK77">
        <v>8986296.0500000007</v>
      </c>
      <c r="AL77">
        <v>8986296</v>
      </c>
      <c r="AM77">
        <v>8986296</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v>4500000</v>
      </c>
      <c r="BE77"/>
      <c r="BF77"/>
      <c r="BG77"/>
      <c r="BH77"/>
      <c r="BI77"/>
      <c r="BJ77"/>
      <c r="BK77"/>
      <c r="BL77"/>
      <c r="BM77"/>
      <c r="BN77"/>
      <c r="BO77"/>
      <c r="BP77"/>
      <c r="BQ77"/>
      <c r="BR77"/>
      <c r="BS77"/>
      <c r="BT77"/>
    </row>
    <row r="78" spans="1:72" x14ac:dyDescent="0.25">
      <c r="A78" t="s">
        <v>1533</v>
      </c>
      <c r="B78">
        <v>8983101</v>
      </c>
      <c r="C78">
        <v>8983101</v>
      </c>
      <c r="D78">
        <v>8983101</v>
      </c>
      <c r="E78">
        <v>8983101.3499999996</v>
      </c>
      <c r="F78">
        <v>8983101</v>
      </c>
      <c r="G78">
        <v>8983101</v>
      </c>
      <c r="H78">
        <v>8983101</v>
      </c>
      <c r="I78">
        <v>8983101.3499999996</v>
      </c>
      <c r="J78">
        <v>8983101</v>
      </c>
      <c r="K78">
        <v>8983101</v>
      </c>
      <c r="L78">
        <v>8983101</v>
      </c>
      <c r="M78">
        <v>8983101.3499999996</v>
      </c>
      <c r="N78">
        <v>8983101</v>
      </c>
      <c r="O78">
        <v>8983101</v>
      </c>
      <c r="P78">
        <v>8983101</v>
      </c>
      <c r="Q78">
        <v>8983101.3499999996</v>
      </c>
      <c r="R78">
        <v>8983101</v>
      </c>
      <c r="S78">
        <v>8983101</v>
      </c>
      <c r="T78">
        <v>8983101</v>
      </c>
      <c r="U78">
        <v>8983101.3499999996</v>
      </c>
      <c r="V78">
        <v>8983101</v>
      </c>
      <c r="W78">
        <v>8983101</v>
      </c>
      <c r="X78">
        <v>8983101</v>
      </c>
      <c r="Y78">
        <v>8983101.3499999996</v>
      </c>
      <c r="Z78">
        <v>8983101</v>
      </c>
      <c r="AA78">
        <v>8983101</v>
      </c>
      <c r="AB78">
        <v>8983101</v>
      </c>
      <c r="AC78">
        <v>8983101.3499999996</v>
      </c>
      <c r="AD78">
        <v>8983101</v>
      </c>
      <c r="AE78">
        <v>8983101</v>
      </c>
      <c r="AF78">
        <v>8983101</v>
      </c>
      <c r="AG78">
        <v>8983101.3499999996</v>
      </c>
      <c r="AH78">
        <v>8983101</v>
      </c>
      <c r="AI78">
        <v>8983101</v>
      </c>
      <c r="AJ78">
        <v>8983101</v>
      </c>
      <c r="AK78">
        <v>8983101.3499999996</v>
      </c>
      <c r="AL78">
        <v>8983101</v>
      </c>
      <c r="AM78">
        <v>8983101</v>
      </c>
      <c r="AN78">
        <v>4493148</v>
      </c>
      <c r="AO78">
        <v>4493148.0199999996</v>
      </c>
      <c r="AP78">
        <v>4493148</v>
      </c>
      <c r="AQ78">
        <v>4493148</v>
      </c>
      <c r="AR78">
        <v>4493148</v>
      </c>
      <c r="AS78">
        <v>4493148.0199999996</v>
      </c>
      <c r="AT78">
        <v>4493148</v>
      </c>
      <c r="AU78">
        <v>4493148</v>
      </c>
      <c r="AV78">
        <v>4493148</v>
      </c>
      <c r="AW78">
        <v>4493148.0199999996</v>
      </c>
      <c r="AX78">
        <v>4493148</v>
      </c>
      <c r="AY78">
        <v>4493148</v>
      </c>
      <c r="AZ78">
        <v>4493148</v>
      </c>
      <c r="BA78">
        <v>4493148</v>
      </c>
      <c r="BB78">
        <v>4493148</v>
      </c>
      <c r="BC78">
        <v>4481556</v>
      </c>
      <c r="BD78">
        <v>4481556</v>
      </c>
      <c r="BE78"/>
      <c r="BF78"/>
      <c r="BG78"/>
      <c r="BH78"/>
      <c r="BI78"/>
      <c r="BJ78"/>
      <c r="BK78"/>
      <c r="BL78"/>
      <c r="BM78"/>
      <c r="BN78"/>
      <c r="BO78"/>
      <c r="BP78"/>
      <c r="BQ78"/>
      <c r="BR78"/>
      <c r="BS78"/>
      <c r="BT78"/>
    </row>
    <row r="79" spans="1:72" x14ac:dyDescent="0.25">
      <c r="A79" t="s">
        <v>1534</v>
      </c>
      <c r="B79">
        <v>8983101</v>
      </c>
      <c r="C79">
        <v>8983101</v>
      </c>
      <c r="D79">
        <v>8983101</v>
      </c>
      <c r="E79">
        <v>8983101.3499999996</v>
      </c>
      <c r="F79">
        <v>8983101</v>
      </c>
      <c r="G79">
        <v>8983101</v>
      </c>
      <c r="H79">
        <v>8983101</v>
      </c>
      <c r="I79">
        <v>8983101.3499999996</v>
      </c>
      <c r="J79">
        <v>8983101</v>
      </c>
      <c r="K79">
        <v>8983101</v>
      </c>
      <c r="L79">
        <v>8983101</v>
      </c>
      <c r="M79">
        <v>8983101.3499999996</v>
      </c>
      <c r="N79">
        <v>8983101</v>
      </c>
      <c r="O79">
        <v>8983101</v>
      </c>
      <c r="P79">
        <v>8983101</v>
      </c>
      <c r="Q79">
        <v>8983101.3499999996</v>
      </c>
      <c r="R79">
        <v>8983101</v>
      </c>
      <c r="S79">
        <v>8983101</v>
      </c>
      <c r="T79">
        <v>8983101</v>
      </c>
      <c r="U79">
        <v>8983101.3499999996</v>
      </c>
      <c r="V79">
        <v>8983101</v>
      </c>
      <c r="W79">
        <v>8983101</v>
      </c>
      <c r="X79">
        <v>8983101</v>
      </c>
      <c r="Y79">
        <v>8983101.3499999996</v>
      </c>
      <c r="Z79">
        <v>8983101</v>
      </c>
      <c r="AA79">
        <v>8983101</v>
      </c>
      <c r="AB79">
        <v>8983101</v>
      </c>
      <c r="AC79">
        <v>8983101.3499999996</v>
      </c>
      <c r="AD79">
        <v>8983101</v>
      </c>
      <c r="AE79">
        <v>8983101</v>
      </c>
      <c r="AF79">
        <v>8983101</v>
      </c>
      <c r="AG79">
        <v>8983101.3499999996</v>
      </c>
      <c r="AH79">
        <v>8983101</v>
      </c>
      <c r="AI79">
        <v>8983101</v>
      </c>
      <c r="AJ79">
        <v>8983101</v>
      </c>
      <c r="AK79">
        <v>8983101.3499999996</v>
      </c>
      <c r="AL79">
        <v>8983101</v>
      </c>
      <c r="AM79">
        <v>8983101</v>
      </c>
      <c r="AN79">
        <v>4493148</v>
      </c>
      <c r="AO79">
        <v>4493148.0199999996</v>
      </c>
      <c r="AP79">
        <v>4493148</v>
      </c>
      <c r="AQ79">
        <v>4493148</v>
      </c>
      <c r="AR79">
        <v>4493148</v>
      </c>
      <c r="AS79">
        <v>4493148.0199999996</v>
      </c>
      <c r="AT79">
        <v>4493148</v>
      </c>
      <c r="AU79">
        <v>4493148</v>
      </c>
      <c r="AV79">
        <v>4493148</v>
      </c>
      <c r="AW79">
        <v>4493148.0199999996</v>
      </c>
      <c r="AX79">
        <v>4493148</v>
      </c>
      <c r="AY79">
        <v>4493148</v>
      </c>
      <c r="AZ79">
        <v>4493148</v>
      </c>
      <c r="BA79">
        <v>4493148</v>
      </c>
      <c r="BB79">
        <v>4493148</v>
      </c>
      <c r="BC79">
        <v>4481556</v>
      </c>
      <c r="BD79">
        <v>4481556</v>
      </c>
      <c r="BE79"/>
      <c r="BF79"/>
      <c r="BG79"/>
      <c r="BH79"/>
      <c r="BI79"/>
      <c r="BJ79"/>
      <c r="BK79"/>
      <c r="BL79"/>
      <c r="BM79"/>
      <c r="BN79"/>
      <c r="BO79"/>
      <c r="BP79"/>
      <c r="BQ79"/>
      <c r="BR79"/>
      <c r="BS79"/>
      <c r="BT79"/>
    </row>
    <row r="80" spans="1:72" x14ac:dyDescent="0.25">
      <c r="A80" t="s">
        <v>1535</v>
      </c>
      <c r="B80">
        <v>1684317</v>
      </c>
      <c r="C80">
        <v>1684317</v>
      </c>
      <c r="D80">
        <v>1684317</v>
      </c>
      <c r="E80">
        <v>1684316.88</v>
      </c>
      <c r="F80">
        <v>1684317</v>
      </c>
      <c r="G80">
        <v>1684317</v>
      </c>
      <c r="H80">
        <v>1684317</v>
      </c>
      <c r="I80">
        <v>1684316.88</v>
      </c>
      <c r="J80">
        <v>1684317</v>
      </c>
      <c r="K80">
        <v>1684317</v>
      </c>
      <c r="L80">
        <v>1684317</v>
      </c>
      <c r="M80">
        <v>1684316.88</v>
      </c>
      <c r="N80">
        <v>1684317</v>
      </c>
      <c r="O80">
        <v>1684317</v>
      </c>
      <c r="P80">
        <v>1684317</v>
      </c>
      <c r="Q80">
        <v>1684316.88</v>
      </c>
      <c r="R80">
        <v>1684317</v>
      </c>
      <c r="S80">
        <v>1684317</v>
      </c>
      <c r="T80">
        <v>1684317</v>
      </c>
      <c r="U80">
        <v>1684316.88</v>
      </c>
      <c r="V80">
        <v>1684317</v>
      </c>
      <c r="W80">
        <v>1684317</v>
      </c>
      <c r="X80">
        <v>1684317</v>
      </c>
      <c r="Y80">
        <v>1684316.88</v>
      </c>
      <c r="Z80">
        <v>1684317</v>
      </c>
      <c r="AA80">
        <v>1684317</v>
      </c>
      <c r="AB80">
        <v>1684317</v>
      </c>
      <c r="AC80">
        <v>1684316.88</v>
      </c>
      <c r="AD80">
        <v>1684317</v>
      </c>
      <c r="AE80">
        <v>1684317</v>
      </c>
      <c r="AF80">
        <v>1684317</v>
      </c>
      <c r="AG80">
        <v>1684316.88</v>
      </c>
      <c r="AH80">
        <v>1684317</v>
      </c>
      <c r="AI80">
        <v>1684317</v>
      </c>
      <c r="AJ80">
        <v>1684317</v>
      </c>
      <c r="AK80">
        <v>1684316.88</v>
      </c>
      <c r="AL80">
        <v>1684317</v>
      </c>
      <c r="AM80">
        <v>1684317</v>
      </c>
      <c r="AN80">
        <v>1684317</v>
      </c>
      <c r="AO80">
        <v>1684316.88</v>
      </c>
      <c r="AP80">
        <v>1684317</v>
      </c>
      <c r="AQ80">
        <v>1684317</v>
      </c>
      <c r="AR80">
        <v>1684317</v>
      </c>
      <c r="AS80">
        <v>1684316.88</v>
      </c>
      <c r="AT80">
        <v>1684317</v>
      </c>
      <c r="AU80">
        <v>1684317</v>
      </c>
      <c r="AV80">
        <v>1684317</v>
      </c>
      <c r="AW80">
        <v>1684316.88</v>
      </c>
      <c r="AX80">
        <v>1684317</v>
      </c>
      <c r="AY80">
        <v>1684317</v>
      </c>
      <c r="AZ80">
        <v>1684317</v>
      </c>
      <c r="BA80">
        <v>1684317</v>
      </c>
      <c r="BB80">
        <v>1684317</v>
      </c>
      <c r="BC80">
        <v>1648230</v>
      </c>
      <c r="BD80">
        <v>1648230</v>
      </c>
      <c r="BE80"/>
      <c r="BF80"/>
      <c r="BG80"/>
      <c r="BH80"/>
      <c r="BI80"/>
      <c r="BJ80"/>
      <c r="BK80"/>
      <c r="BL80"/>
      <c r="BM80"/>
      <c r="BN80"/>
      <c r="BO80"/>
      <c r="BP80"/>
      <c r="BQ80"/>
      <c r="BR80"/>
      <c r="BS80"/>
      <c r="BT80"/>
    </row>
    <row r="81" spans="1:72" x14ac:dyDescent="0.25">
      <c r="A81" t="s">
        <v>1536</v>
      </c>
      <c r="B81">
        <v>1684317</v>
      </c>
      <c r="C81">
        <v>1684317</v>
      </c>
      <c r="D81">
        <v>1684317</v>
      </c>
      <c r="E81">
        <v>1684316.88</v>
      </c>
      <c r="F81">
        <v>1684317</v>
      </c>
      <c r="G81">
        <v>1684317</v>
      </c>
      <c r="H81">
        <v>1684317</v>
      </c>
      <c r="I81">
        <v>1684316.88</v>
      </c>
      <c r="J81">
        <v>1684317</v>
      </c>
      <c r="K81">
        <v>1684317</v>
      </c>
      <c r="L81">
        <v>1684317</v>
      </c>
      <c r="M81">
        <v>1684316.88</v>
      </c>
      <c r="N81">
        <v>1684317</v>
      </c>
      <c r="O81">
        <v>1684317</v>
      </c>
      <c r="P81">
        <v>1684317</v>
      </c>
      <c r="Q81">
        <v>1684316.88</v>
      </c>
      <c r="R81">
        <v>1684317</v>
      </c>
      <c r="S81">
        <v>1684317</v>
      </c>
      <c r="T81">
        <v>1684317</v>
      </c>
      <c r="U81">
        <v>1684316.88</v>
      </c>
      <c r="V81">
        <v>1684317</v>
      </c>
      <c r="W81">
        <v>1684317</v>
      </c>
      <c r="X81">
        <v>1684317</v>
      </c>
      <c r="Y81">
        <v>1684316.88</v>
      </c>
      <c r="Z81">
        <v>1684317</v>
      </c>
      <c r="AA81">
        <v>1684317</v>
      </c>
      <c r="AB81">
        <v>1684317</v>
      </c>
      <c r="AC81">
        <v>1684316.88</v>
      </c>
      <c r="AD81">
        <v>1684317</v>
      </c>
      <c r="AE81">
        <v>1684317</v>
      </c>
      <c r="AF81">
        <v>1684317</v>
      </c>
      <c r="AG81">
        <v>1684316.88</v>
      </c>
      <c r="AH81">
        <v>1684317</v>
      </c>
      <c r="AI81">
        <v>1684317</v>
      </c>
      <c r="AJ81">
        <v>1684317</v>
      </c>
      <c r="AK81">
        <v>1684316.88</v>
      </c>
      <c r="AL81">
        <v>1684317</v>
      </c>
      <c r="AM81">
        <v>1684317</v>
      </c>
      <c r="AN81">
        <v>1684317</v>
      </c>
      <c r="AO81">
        <v>1684316.88</v>
      </c>
      <c r="AP81">
        <v>1684317</v>
      </c>
      <c r="AQ81">
        <v>1684317</v>
      </c>
      <c r="AR81">
        <v>1684317</v>
      </c>
      <c r="AS81">
        <v>1684316.88</v>
      </c>
      <c r="AT81">
        <v>1684317</v>
      </c>
      <c r="AU81">
        <v>1684317</v>
      </c>
      <c r="AV81">
        <v>1684317</v>
      </c>
      <c r="AW81">
        <v>1684316.88</v>
      </c>
      <c r="AX81">
        <v>1684317</v>
      </c>
      <c r="AY81">
        <v>1684317</v>
      </c>
      <c r="AZ81">
        <v>1684317</v>
      </c>
      <c r="BA81">
        <v>1684317</v>
      </c>
      <c r="BB81">
        <v>1684317</v>
      </c>
      <c r="BC81">
        <v>1648230</v>
      </c>
      <c r="BD81">
        <v>1648230</v>
      </c>
      <c r="BE81"/>
      <c r="BF81"/>
      <c r="BG81"/>
      <c r="BH81"/>
      <c r="BI81"/>
      <c r="BJ81"/>
      <c r="BK81"/>
      <c r="BL81"/>
      <c r="BM81"/>
      <c r="BN81"/>
      <c r="BO81"/>
      <c r="BP81"/>
      <c r="BQ81"/>
      <c r="BR81"/>
      <c r="BS81"/>
      <c r="BT81"/>
    </row>
    <row r="82" spans="1:72" x14ac:dyDescent="0.25">
      <c r="A82" t="s">
        <v>1537</v>
      </c>
      <c r="B82">
        <v>19909154</v>
      </c>
      <c r="C82">
        <v>19909154</v>
      </c>
      <c r="D82">
        <v>19909154</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c r="BF82"/>
      <c r="BG82"/>
      <c r="BH82"/>
      <c r="BI82"/>
      <c r="BJ82"/>
      <c r="BK82"/>
      <c r="BL82"/>
      <c r="BM82"/>
      <c r="BN82"/>
      <c r="BO82"/>
      <c r="BP82"/>
      <c r="BQ82"/>
      <c r="BR82"/>
      <c r="BS82"/>
      <c r="BT82"/>
    </row>
    <row r="83" spans="1:72" x14ac:dyDescent="0.25">
      <c r="A83" t="s">
        <v>1538</v>
      </c>
      <c r="B83">
        <v>66706859</v>
      </c>
      <c r="C83">
        <v>65461795</v>
      </c>
      <c r="D83">
        <v>71604833</v>
      </c>
      <c r="E83">
        <v>69257833.010000005</v>
      </c>
      <c r="F83">
        <v>65892066</v>
      </c>
      <c r="G83">
        <v>62143678</v>
      </c>
      <c r="H83">
        <v>70734842</v>
      </c>
      <c r="I83">
        <v>66753268.520000003</v>
      </c>
      <c r="J83">
        <v>61279105</v>
      </c>
      <c r="K83">
        <v>55915215</v>
      </c>
      <c r="L83">
        <v>62148268</v>
      </c>
      <c r="M83">
        <v>56631138.109999999</v>
      </c>
      <c r="N83">
        <v>51376694</v>
      </c>
      <c r="O83">
        <v>46442853</v>
      </c>
      <c r="P83">
        <v>51793034</v>
      </c>
      <c r="Q83">
        <v>46628253.119999997</v>
      </c>
      <c r="R83">
        <v>41395320</v>
      </c>
      <c r="S83">
        <v>36424982</v>
      </c>
      <c r="T83">
        <v>41008844</v>
      </c>
      <c r="U83">
        <v>36243853.719999999</v>
      </c>
      <c r="V83">
        <v>31955082</v>
      </c>
      <c r="W83">
        <v>27970010</v>
      </c>
      <c r="X83">
        <v>31858853</v>
      </c>
      <c r="Y83">
        <v>27794168.920000002</v>
      </c>
      <c r="Z83">
        <v>23941663</v>
      </c>
      <c r="AA83">
        <v>20793558</v>
      </c>
      <c r="AB83">
        <v>24840444</v>
      </c>
      <c r="AC83">
        <v>21432100.190000001</v>
      </c>
      <c r="AD83">
        <v>18916545</v>
      </c>
      <c r="AE83">
        <v>16228895</v>
      </c>
      <c r="AF83">
        <v>22102397</v>
      </c>
      <c r="AG83">
        <v>19397197.989999998</v>
      </c>
      <c r="AH83">
        <v>17354741</v>
      </c>
      <c r="AI83">
        <v>14695160</v>
      </c>
      <c r="AJ83">
        <v>20130739</v>
      </c>
      <c r="AK83">
        <v>16588196.66</v>
      </c>
      <c r="AL83">
        <v>13826169</v>
      </c>
      <c r="AM83">
        <v>10923681</v>
      </c>
      <c r="AN83">
        <v>18432875</v>
      </c>
      <c r="AO83">
        <v>15674548.630000001</v>
      </c>
      <c r="AP83">
        <v>14093724</v>
      </c>
      <c r="AQ83">
        <v>11920690</v>
      </c>
      <c r="AR83">
        <v>14244061</v>
      </c>
      <c r="AS83">
        <v>12160127.970000001</v>
      </c>
      <c r="AT83">
        <v>12409430</v>
      </c>
      <c r="AU83">
        <v>7006517</v>
      </c>
      <c r="AV83">
        <v>8831689</v>
      </c>
      <c r="AW83">
        <v>7155795.1399999997</v>
      </c>
      <c r="AX83">
        <v>6060694</v>
      </c>
      <c r="AY83">
        <v>4644727</v>
      </c>
      <c r="AZ83">
        <v>6106224</v>
      </c>
      <c r="BA83">
        <v>4858990</v>
      </c>
      <c r="BB83">
        <v>4349823</v>
      </c>
      <c r="BC83">
        <v>3506156</v>
      </c>
      <c r="BD83">
        <v>4210260</v>
      </c>
      <c r="BE83"/>
      <c r="BF83"/>
      <c r="BG83"/>
      <c r="BH83"/>
      <c r="BI83"/>
      <c r="BJ83"/>
      <c r="BK83"/>
      <c r="BL83"/>
      <c r="BM83"/>
      <c r="BN83"/>
      <c r="BO83"/>
      <c r="BP83"/>
      <c r="BQ83"/>
      <c r="BR83"/>
      <c r="BS83"/>
      <c r="BT83"/>
    </row>
    <row r="84" spans="1:72" x14ac:dyDescent="0.25">
      <c r="A84" t="s">
        <v>1539</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900000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v>450000</v>
      </c>
      <c r="BE84"/>
      <c r="BF84"/>
      <c r="BG84"/>
      <c r="BH84"/>
      <c r="BI84"/>
      <c r="BJ84"/>
      <c r="BK84"/>
      <c r="BL84"/>
      <c r="BM84"/>
      <c r="BN84"/>
      <c r="BO84"/>
      <c r="BP84"/>
      <c r="BQ84"/>
      <c r="BR84"/>
      <c r="BS84"/>
      <c r="BT84"/>
    </row>
    <row r="85" spans="1:72" x14ac:dyDescent="0.25">
      <c r="A85" t="s">
        <v>1540</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900000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v>450000</v>
      </c>
      <c r="BE85"/>
      <c r="BF85"/>
      <c r="BG85"/>
      <c r="BH85"/>
      <c r="BI85"/>
      <c r="BJ85"/>
      <c r="BK85"/>
      <c r="BL85"/>
      <c r="BM85"/>
      <c r="BN85"/>
      <c r="BO85"/>
      <c r="BP85"/>
      <c r="BQ85"/>
      <c r="BR85"/>
      <c r="BS85"/>
      <c r="BT85"/>
    </row>
    <row r="86" spans="1:72" x14ac:dyDescent="0.25">
      <c r="A86" t="s">
        <v>793</v>
      </c>
      <c r="B86">
        <v>65806859</v>
      </c>
      <c r="C86">
        <v>64561795</v>
      </c>
      <c r="D86">
        <v>70704833</v>
      </c>
      <c r="E86">
        <v>68357833.010000005</v>
      </c>
      <c r="F86">
        <v>64992066</v>
      </c>
      <c r="G86">
        <v>61243678</v>
      </c>
      <c r="H86">
        <v>69834842</v>
      </c>
      <c r="I86">
        <v>65853268.520000003</v>
      </c>
      <c r="J86">
        <v>60379105</v>
      </c>
      <c r="K86">
        <v>55015215</v>
      </c>
      <c r="L86">
        <v>61248268</v>
      </c>
      <c r="M86">
        <v>55731138.109999999</v>
      </c>
      <c r="N86">
        <v>50476694</v>
      </c>
      <c r="O86">
        <v>45542853</v>
      </c>
      <c r="P86">
        <v>50893034</v>
      </c>
      <c r="Q86">
        <v>45728253.119999997</v>
      </c>
      <c r="R86">
        <v>40495320</v>
      </c>
      <c r="S86">
        <v>35524982</v>
      </c>
      <c r="T86">
        <v>40108844</v>
      </c>
      <c r="U86">
        <v>35343853.719999999</v>
      </c>
      <c r="V86">
        <v>31055082</v>
      </c>
      <c r="W86">
        <v>27070010</v>
      </c>
      <c r="X86">
        <v>30958853</v>
      </c>
      <c r="Y86">
        <v>26894168.920000002</v>
      </c>
      <c r="Z86">
        <v>23041663</v>
      </c>
      <c r="AA86">
        <v>19893558</v>
      </c>
      <c r="AB86">
        <v>23940444</v>
      </c>
      <c r="AC86">
        <v>20532100.190000001</v>
      </c>
      <c r="AD86">
        <v>18016545</v>
      </c>
      <c r="AE86">
        <v>15328895</v>
      </c>
      <c r="AF86">
        <v>21202397</v>
      </c>
      <c r="AG86">
        <v>18497197.989999998</v>
      </c>
      <c r="AH86">
        <v>16454741</v>
      </c>
      <c r="AI86">
        <v>13795160</v>
      </c>
      <c r="AJ86">
        <v>19230739</v>
      </c>
      <c r="AK86">
        <v>15688196.66</v>
      </c>
      <c r="AL86">
        <v>12926169</v>
      </c>
      <c r="AM86">
        <v>10023681</v>
      </c>
      <c r="AN86">
        <v>17982875</v>
      </c>
      <c r="AO86">
        <v>15224548.630000001</v>
      </c>
      <c r="AP86">
        <v>13643724</v>
      </c>
      <c r="AQ86">
        <v>11470690</v>
      </c>
      <c r="AR86">
        <v>13794061</v>
      </c>
      <c r="AS86">
        <v>11710127.970000001</v>
      </c>
      <c r="AT86">
        <v>11959430</v>
      </c>
      <c r="AU86">
        <v>6556517</v>
      </c>
      <c r="AV86">
        <v>8381689</v>
      </c>
      <c r="AW86">
        <v>6705795.1399999997</v>
      </c>
      <c r="AX86">
        <v>5610694</v>
      </c>
      <c r="AY86">
        <v>4194727</v>
      </c>
      <c r="AZ86">
        <v>5656224</v>
      </c>
      <c r="BA86">
        <v>4408990</v>
      </c>
      <c r="BB86">
        <v>3899823</v>
      </c>
      <c r="BC86">
        <v>3056156</v>
      </c>
      <c r="BD86">
        <v>3760260</v>
      </c>
      <c r="BE86"/>
      <c r="BF86"/>
      <c r="BG86"/>
      <c r="BH86"/>
      <c r="BI86"/>
      <c r="BJ86"/>
      <c r="BK86"/>
      <c r="BL86"/>
      <c r="BM86"/>
      <c r="BN86"/>
      <c r="BO86"/>
      <c r="BP86"/>
      <c r="BQ86"/>
      <c r="BR86"/>
      <c r="BS86"/>
      <c r="BT86"/>
    </row>
    <row r="87" spans="1:72" x14ac:dyDescent="0.25">
      <c r="A87" t="s">
        <v>1541</v>
      </c>
      <c r="B87">
        <v>-1271322</v>
      </c>
      <c r="C87">
        <v>-2194330</v>
      </c>
      <c r="D87">
        <v>-2538557</v>
      </c>
      <c r="E87">
        <v>16833492.739999998</v>
      </c>
      <c r="F87">
        <v>16487658</v>
      </c>
      <c r="G87">
        <v>13777006</v>
      </c>
      <c r="H87">
        <v>17001178</v>
      </c>
      <c r="I87">
        <v>16318171.890000001</v>
      </c>
      <c r="J87">
        <v>16356195</v>
      </c>
      <c r="K87">
        <v>16678113</v>
      </c>
      <c r="L87">
        <v>17345143</v>
      </c>
      <c r="M87">
        <v>17532247.140000001</v>
      </c>
      <c r="N87">
        <v>17504676</v>
      </c>
      <c r="O87">
        <v>18093075</v>
      </c>
      <c r="P87">
        <v>17977965</v>
      </c>
      <c r="Q87">
        <v>18037244.25</v>
      </c>
      <c r="R87">
        <v>18050875</v>
      </c>
      <c r="S87">
        <v>8132936</v>
      </c>
      <c r="T87">
        <v>8088713</v>
      </c>
      <c r="U87">
        <v>8284895.5300000003</v>
      </c>
      <c r="V87">
        <v>-1605034</v>
      </c>
      <c r="W87">
        <v>-1469352</v>
      </c>
      <c r="X87">
        <v>-1272730</v>
      </c>
      <c r="Y87">
        <v>-1112145.69</v>
      </c>
      <c r="Z87">
        <v>-953403</v>
      </c>
      <c r="AA87">
        <v>-1195763</v>
      </c>
      <c r="AB87">
        <v>-1365797</v>
      </c>
      <c r="AC87">
        <v>-1317311.94</v>
      </c>
      <c r="AD87">
        <v>-1372122</v>
      </c>
      <c r="AE87">
        <v>-1380090</v>
      </c>
      <c r="AF87">
        <v>-1381634</v>
      </c>
      <c r="AG87">
        <v>-1283669.1599999999</v>
      </c>
      <c r="AH87">
        <v>-1498155</v>
      </c>
      <c r="AI87">
        <v>-2178565</v>
      </c>
      <c r="AJ87">
        <v>-701197</v>
      </c>
      <c r="AK87">
        <v>-511848.74</v>
      </c>
      <c r="AL87">
        <v>-487387</v>
      </c>
      <c r="AM87">
        <v>-347431</v>
      </c>
      <c r="AN87">
        <v>-484139</v>
      </c>
      <c r="AO87">
        <v>-361408.75</v>
      </c>
      <c r="AP87">
        <v>-437909</v>
      </c>
      <c r="AQ87">
        <v>-498851</v>
      </c>
      <c r="AR87">
        <v>-562372</v>
      </c>
      <c r="AS87">
        <v>-581921.41</v>
      </c>
      <c r="AT87">
        <v>-552264</v>
      </c>
      <c r="AU87">
        <v>3462234</v>
      </c>
      <c r="AV87">
        <v>5217355</v>
      </c>
      <c r="AW87">
        <v>5407065.0300000003</v>
      </c>
      <c r="AX87">
        <v>5480895</v>
      </c>
      <c r="AY87">
        <v>5573588</v>
      </c>
      <c r="AZ87">
        <v>5797132</v>
      </c>
      <c r="BA87">
        <v>5702221</v>
      </c>
      <c r="BB87">
        <v>-112516</v>
      </c>
      <c r="BC87">
        <v>-25427</v>
      </c>
      <c r="BD87">
        <v>281891</v>
      </c>
      <c r="BE87"/>
      <c r="BF87"/>
      <c r="BG87"/>
      <c r="BH87"/>
      <c r="BI87"/>
      <c r="BJ87"/>
      <c r="BK87"/>
      <c r="BL87"/>
      <c r="BM87"/>
      <c r="BN87"/>
      <c r="BO87"/>
      <c r="BP87"/>
      <c r="BQ87"/>
      <c r="BR87"/>
      <c r="BS87"/>
      <c r="BT87"/>
    </row>
    <row r="88" spans="1:72" x14ac:dyDescent="0.25">
      <c r="A88" t="s">
        <v>1542</v>
      </c>
      <c r="B88">
        <v>-1528753</v>
      </c>
      <c r="C88">
        <v>-1528753</v>
      </c>
      <c r="D88">
        <v>-1528753</v>
      </c>
      <c r="E88">
        <v>-1462713.27</v>
      </c>
      <c r="F88">
        <v>-3421496</v>
      </c>
      <c r="G88">
        <v>-6132148</v>
      </c>
      <c r="H88">
        <v>-1442733</v>
      </c>
      <c r="I88">
        <v>-1442732.79</v>
      </c>
      <c r="J88">
        <v>-1442733</v>
      </c>
      <c r="K88">
        <v>-1442733</v>
      </c>
      <c r="L88">
        <v>-1306987</v>
      </c>
      <c r="M88">
        <v>-1061147.72</v>
      </c>
      <c r="N88">
        <v>-1061148</v>
      </c>
      <c r="O88">
        <v>-1061148</v>
      </c>
      <c r="P88">
        <v>-1061148</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3861865</v>
      </c>
      <c r="AV88">
        <v>5630708</v>
      </c>
      <c r="AW88">
        <v>5630707.6799999997</v>
      </c>
      <c r="AX88">
        <v>5630708</v>
      </c>
      <c r="AY88">
        <v>5630708</v>
      </c>
      <c r="AZ88">
        <v>5630708</v>
      </c>
      <c r="BA88">
        <v>5631334</v>
      </c>
      <c r="BB88">
        <v>627</v>
      </c>
      <c r="BC88">
        <v>627</v>
      </c>
      <c r="BD88">
        <v>627</v>
      </c>
      <c r="BE88"/>
      <c r="BF88"/>
      <c r="BG88"/>
      <c r="BH88"/>
      <c r="BI88"/>
      <c r="BJ88"/>
      <c r="BK88"/>
      <c r="BL88"/>
      <c r="BM88"/>
      <c r="BN88"/>
      <c r="BO88"/>
      <c r="BP88"/>
      <c r="BQ88"/>
      <c r="BR88"/>
      <c r="BS88"/>
      <c r="BT88"/>
    </row>
    <row r="89" spans="1:72" x14ac:dyDescent="0.25">
      <c r="A89" t="s">
        <v>1543</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5630708</v>
      </c>
      <c r="AV89">
        <v>5630708</v>
      </c>
      <c r="AW89">
        <v>5630707.6799999997</v>
      </c>
      <c r="AX89">
        <v>5630708</v>
      </c>
      <c r="AY89">
        <v>5630708</v>
      </c>
      <c r="AZ89">
        <v>0</v>
      </c>
      <c r="BA89">
        <v>0</v>
      </c>
      <c r="BB89">
        <v>0</v>
      </c>
      <c r="BC89">
        <v>0</v>
      </c>
      <c r="BD89">
        <v>0</v>
      </c>
      <c r="BE89"/>
      <c r="BF89"/>
      <c r="BG89"/>
      <c r="BH89"/>
      <c r="BI89"/>
      <c r="BJ89"/>
      <c r="BK89"/>
      <c r="BL89"/>
      <c r="BM89"/>
      <c r="BN89"/>
      <c r="BO89"/>
      <c r="BP89"/>
      <c r="BQ89"/>
      <c r="BR89"/>
      <c r="BS89"/>
      <c r="BT89"/>
    </row>
    <row r="90" spans="1:72" x14ac:dyDescent="0.25">
      <c r="A90" t="s">
        <v>1544</v>
      </c>
      <c r="B90">
        <v>-1528753</v>
      </c>
      <c r="C90">
        <v>-1528753</v>
      </c>
      <c r="D90">
        <v>-1528753</v>
      </c>
      <c r="E90">
        <v>0</v>
      </c>
      <c r="F90">
        <v>-1958783</v>
      </c>
      <c r="G90">
        <v>-4689415</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25">
      <c r="A91" t="s">
        <v>1545</v>
      </c>
      <c r="B91">
        <v>0</v>
      </c>
      <c r="C91">
        <v>0</v>
      </c>
      <c r="D91">
        <v>0</v>
      </c>
      <c r="E91">
        <v>-1462713.27</v>
      </c>
      <c r="F91">
        <v>-1462713</v>
      </c>
      <c r="G91">
        <v>-1442733</v>
      </c>
      <c r="H91">
        <v>-1442733</v>
      </c>
      <c r="I91">
        <v>-1442732.79</v>
      </c>
      <c r="J91">
        <v>-1442733</v>
      </c>
      <c r="K91">
        <v>-1442733</v>
      </c>
      <c r="L91">
        <v>-1306987</v>
      </c>
      <c r="M91">
        <v>-1061147.72</v>
      </c>
      <c r="N91">
        <v>-1061148</v>
      </c>
      <c r="O91">
        <v>-1061148</v>
      </c>
      <c r="P91">
        <v>-1061148</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-1768843</v>
      </c>
      <c r="AV91">
        <v>0</v>
      </c>
      <c r="AW91">
        <v>0</v>
      </c>
      <c r="AX91">
        <v>0</v>
      </c>
      <c r="AY91">
        <v>0</v>
      </c>
      <c r="AZ91">
        <v>5630708</v>
      </c>
      <c r="BA91">
        <v>5631334</v>
      </c>
      <c r="BB91">
        <v>627</v>
      </c>
      <c r="BC91">
        <v>627</v>
      </c>
      <c r="BD91">
        <v>627</v>
      </c>
      <c r="BE91"/>
      <c r="BF91"/>
      <c r="BG91"/>
      <c r="BH91"/>
      <c r="BI91"/>
      <c r="BJ91"/>
      <c r="BK91"/>
      <c r="BL91"/>
      <c r="BM91"/>
      <c r="BN91"/>
      <c r="BO91"/>
      <c r="BP91"/>
      <c r="BQ91"/>
      <c r="BR91"/>
      <c r="BS91"/>
      <c r="BT91"/>
    </row>
    <row r="92" spans="1:72" x14ac:dyDescent="0.25">
      <c r="A92" t="s">
        <v>1546</v>
      </c>
      <c r="B92">
        <v>0</v>
      </c>
      <c r="C92">
        <v>0</v>
      </c>
      <c r="D92">
        <v>0</v>
      </c>
      <c r="E92">
        <v>0</v>
      </c>
      <c r="F92">
        <v>0</v>
      </c>
      <c r="G92">
        <v>0</v>
      </c>
      <c r="H92">
        <v>0</v>
      </c>
      <c r="I92">
        <v>-2148249.52</v>
      </c>
      <c r="J92">
        <v>-2110226</v>
      </c>
      <c r="K92">
        <v>-1788308</v>
      </c>
      <c r="L92">
        <v>-1257024</v>
      </c>
      <c r="M92">
        <v>-1315759.3400000001</v>
      </c>
      <c r="N92">
        <v>-1343330</v>
      </c>
      <c r="O92">
        <v>-754931</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-701197</v>
      </c>
      <c r="AK92">
        <v>-511848.74</v>
      </c>
      <c r="AL92">
        <v>-487387</v>
      </c>
      <c r="AM92">
        <v>-347431</v>
      </c>
      <c r="AN92">
        <v>-484139</v>
      </c>
      <c r="AO92">
        <v>-361408.75</v>
      </c>
      <c r="AP92">
        <v>-437909</v>
      </c>
      <c r="AQ92">
        <v>-498851</v>
      </c>
      <c r="AR92">
        <v>-562372</v>
      </c>
      <c r="AS92">
        <v>-581921.41</v>
      </c>
      <c r="AT92">
        <v>-552264</v>
      </c>
      <c r="AU92">
        <v>-399631</v>
      </c>
      <c r="AV92">
        <v>-413353</v>
      </c>
      <c r="AW92">
        <v>-223642.65</v>
      </c>
      <c r="AX92">
        <v>-149813</v>
      </c>
      <c r="AY92">
        <v>-57120</v>
      </c>
      <c r="AZ92">
        <v>166424</v>
      </c>
      <c r="BA92">
        <v>70887</v>
      </c>
      <c r="BB92">
        <v>-113143</v>
      </c>
      <c r="BC92">
        <v>-26054</v>
      </c>
      <c r="BD92">
        <v>281264</v>
      </c>
      <c r="BE92"/>
      <c r="BF92"/>
      <c r="BG92"/>
      <c r="BH92"/>
      <c r="BI92"/>
      <c r="BJ92"/>
      <c r="BK92"/>
      <c r="BL92"/>
      <c r="BM92"/>
      <c r="BN92"/>
      <c r="BO92"/>
      <c r="BP92"/>
      <c r="BQ92"/>
      <c r="BR92"/>
      <c r="BS92"/>
      <c r="BT92"/>
    </row>
    <row r="93" spans="1:72" x14ac:dyDescent="0.25">
      <c r="A93" t="s">
        <v>1547</v>
      </c>
      <c r="B93">
        <v>257431</v>
      </c>
      <c r="C93">
        <v>-665577</v>
      </c>
      <c r="D93">
        <v>-1009804</v>
      </c>
      <c r="E93">
        <v>18296206.010000002</v>
      </c>
      <c r="F93">
        <v>19909154</v>
      </c>
      <c r="G93">
        <v>19909154</v>
      </c>
      <c r="H93">
        <v>18443911</v>
      </c>
      <c r="I93">
        <v>19909154.199999999</v>
      </c>
      <c r="J93">
        <v>19909154</v>
      </c>
      <c r="K93">
        <v>19909154</v>
      </c>
      <c r="L93">
        <v>19909154</v>
      </c>
      <c r="M93">
        <v>19909154.199999999</v>
      </c>
      <c r="N93">
        <v>19909154</v>
      </c>
      <c r="O93">
        <v>19909154</v>
      </c>
      <c r="P93">
        <v>19039113</v>
      </c>
      <c r="Q93">
        <v>18037244.25</v>
      </c>
      <c r="R93">
        <v>18050875</v>
      </c>
      <c r="S93">
        <v>8132936</v>
      </c>
      <c r="T93">
        <v>8088713</v>
      </c>
      <c r="U93">
        <v>8284895.5300000003</v>
      </c>
      <c r="V93">
        <v>-1605034</v>
      </c>
      <c r="W93">
        <v>0</v>
      </c>
      <c r="X93">
        <v>0</v>
      </c>
      <c r="Y93">
        <v>-1112145.69</v>
      </c>
      <c r="Z93">
        <v>-953403</v>
      </c>
      <c r="AA93">
        <v>-1195763</v>
      </c>
      <c r="AB93">
        <v>-1365797</v>
      </c>
      <c r="AC93">
        <v>-1317311.94</v>
      </c>
      <c r="AD93">
        <v>-1372122</v>
      </c>
      <c r="AE93">
        <v>-1380090</v>
      </c>
      <c r="AF93">
        <v>-1381634</v>
      </c>
      <c r="AG93">
        <v>0</v>
      </c>
      <c r="AH93">
        <v>-1498155</v>
      </c>
      <c r="AI93">
        <v>-2178565</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c r="BF93"/>
      <c r="BG93"/>
      <c r="BH93"/>
      <c r="BI93"/>
      <c r="BJ93"/>
      <c r="BK93"/>
      <c r="BL93"/>
      <c r="BM93"/>
      <c r="BN93"/>
      <c r="BO93"/>
      <c r="BP93"/>
      <c r="BQ93"/>
      <c r="BR93"/>
      <c r="BS93"/>
      <c r="BT93"/>
    </row>
    <row r="94" spans="1:72" x14ac:dyDescent="0.25">
      <c r="A94" t="s">
        <v>794</v>
      </c>
      <c r="B94">
        <v>96012109</v>
      </c>
      <c r="C94">
        <v>93844037</v>
      </c>
      <c r="D94">
        <v>99642848</v>
      </c>
      <c r="E94">
        <v>96758743.980000004</v>
      </c>
      <c r="F94">
        <v>93047142</v>
      </c>
      <c r="G94">
        <v>86588102</v>
      </c>
      <c r="H94">
        <v>98403438</v>
      </c>
      <c r="I94">
        <v>93738858.640000001</v>
      </c>
      <c r="J94">
        <v>88302718</v>
      </c>
      <c r="K94">
        <v>83260746</v>
      </c>
      <c r="L94">
        <v>90160829</v>
      </c>
      <c r="M94">
        <v>84830803.480000004</v>
      </c>
      <c r="N94">
        <v>79548788</v>
      </c>
      <c r="O94">
        <v>75203346</v>
      </c>
      <c r="P94">
        <v>80438417</v>
      </c>
      <c r="Q94">
        <v>75332915.599999994</v>
      </c>
      <c r="R94">
        <v>70113613</v>
      </c>
      <c r="S94">
        <v>55225336</v>
      </c>
      <c r="T94">
        <v>59764975</v>
      </c>
      <c r="U94">
        <v>55196167.479999997</v>
      </c>
      <c r="V94">
        <v>41017466</v>
      </c>
      <c r="W94">
        <v>37168076</v>
      </c>
      <c r="X94">
        <v>41253541</v>
      </c>
      <c r="Y94">
        <v>37349441.460000001</v>
      </c>
      <c r="Z94">
        <v>33655678</v>
      </c>
      <c r="AA94">
        <v>30265213</v>
      </c>
      <c r="AB94">
        <v>34142065</v>
      </c>
      <c r="AC94">
        <v>30782206.48</v>
      </c>
      <c r="AD94">
        <v>28211841</v>
      </c>
      <c r="AE94">
        <v>25516223</v>
      </c>
      <c r="AF94">
        <v>31388181</v>
      </c>
      <c r="AG94">
        <v>28780947.07</v>
      </c>
      <c r="AH94">
        <v>26524004</v>
      </c>
      <c r="AI94">
        <v>23184013</v>
      </c>
      <c r="AJ94">
        <v>30096960</v>
      </c>
      <c r="AK94">
        <v>26743766.149999999</v>
      </c>
      <c r="AL94">
        <v>24006200</v>
      </c>
      <c r="AM94">
        <v>21243668</v>
      </c>
      <c r="AN94">
        <v>24126201</v>
      </c>
      <c r="AO94">
        <v>21490604.780000001</v>
      </c>
      <c r="AP94">
        <v>19833280</v>
      </c>
      <c r="AQ94">
        <v>17599304</v>
      </c>
      <c r="AR94">
        <v>19859154</v>
      </c>
      <c r="AS94">
        <v>17755671.460000001</v>
      </c>
      <c r="AT94">
        <v>18034631</v>
      </c>
      <c r="AU94">
        <v>16646216</v>
      </c>
      <c r="AV94">
        <v>20226509</v>
      </c>
      <c r="AW94">
        <v>18740325.07</v>
      </c>
      <c r="AX94">
        <v>17719054</v>
      </c>
      <c r="AY94">
        <v>16395780</v>
      </c>
      <c r="AZ94">
        <v>18080821</v>
      </c>
      <c r="BA94">
        <v>16738676</v>
      </c>
      <c r="BB94">
        <v>10414772</v>
      </c>
      <c r="BC94">
        <v>9610515</v>
      </c>
      <c r="BD94">
        <v>10621937</v>
      </c>
      <c r="BE94"/>
      <c r="BF94"/>
      <c r="BG94"/>
      <c r="BH94"/>
      <c r="BI94"/>
      <c r="BJ94"/>
      <c r="BK94"/>
      <c r="BL94"/>
      <c r="BM94"/>
      <c r="BN94"/>
      <c r="BO94"/>
      <c r="BP94"/>
      <c r="BQ94"/>
      <c r="BR94"/>
      <c r="BS94"/>
      <c r="BT94"/>
    </row>
    <row r="95" spans="1:72" x14ac:dyDescent="0.25">
      <c r="A95" t="s">
        <v>1548</v>
      </c>
      <c r="B95">
        <v>14829442</v>
      </c>
      <c r="C95">
        <v>14843073</v>
      </c>
      <c r="D95">
        <v>14966022</v>
      </c>
      <c r="E95">
        <v>14836285.960000001</v>
      </c>
      <c r="F95">
        <v>14717885</v>
      </c>
      <c r="G95">
        <v>14630310</v>
      </c>
      <c r="H95">
        <v>14806313</v>
      </c>
      <c r="I95">
        <v>14628937.85</v>
      </c>
      <c r="J95">
        <v>14507249</v>
      </c>
      <c r="K95">
        <v>14562969</v>
      </c>
      <c r="L95">
        <v>14764685</v>
      </c>
      <c r="M95">
        <v>14987881.380000001</v>
      </c>
      <c r="N95">
        <v>14763238</v>
      </c>
      <c r="O95">
        <v>14845215</v>
      </c>
      <c r="P95">
        <v>14829975</v>
      </c>
      <c r="Q95">
        <v>4895864.67</v>
      </c>
      <c r="R95">
        <v>4801087</v>
      </c>
      <c r="S95">
        <v>4734119</v>
      </c>
      <c r="T95">
        <v>4639836</v>
      </c>
      <c r="U95">
        <v>4407036.6399999997</v>
      </c>
      <c r="V95">
        <v>4348607</v>
      </c>
      <c r="W95">
        <v>4347498</v>
      </c>
      <c r="X95">
        <v>4360741</v>
      </c>
      <c r="Y95">
        <v>4326296.04</v>
      </c>
      <c r="Z95">
        <v>4296626</v>
      </c>
      <c r="AA95">
        <v>4299073</v>
      </c>
      <c r="AB95">
        <v>4312821</v>
      </c>
      <c r="AC95">
        <v>4275634.05</v>
      </c>
      <c r="AD95">
        <v>4241364</v>
      </c>
      <c r="AE95">
        <v>4248740</v>
      </c>
      <c r="AF95">
        <v>4257715</v>
      </c>
      <c r="AG95">
        <v>4226479.16</v>
      </c>
      <c r="AH95">
        <v>4237747</v>
      </c>
      <c r="AI95">
        <v>5028348</v>
      </c>
      <c r="AJ95">
        <v>262322</v>
      </c>
      <c r="AK95">
        <v>242326.12</v>
      </c>
      <c r="AL95">
        <v>232703</v>
      </c>
      <c r="AM95">
        <v>214555</v>
      </c>
      <c r="AN95">
        <v>209341</v>
      </c>
      <c r="AO95">
        <v>208249.04</v>
      </c>
      <c r="AP95">
        <v>208927</v>
      </c>
      <c r="AQ95">
        <v>207239</v>
      </c>
      <c r="AR95">
        <v>205138</v>
      </c>
      <c r="AS95">
        <v>202514.2</v>
      </c>
      <c r="AT95">
        <v>194240</v>
      </c>
      <c r="AU95">
        <v>195552</v>
      </c>
      <c r="AV95">
        <v>197593</v>
      </c>
      <c r="AW95">
        <v>196216.3</v>
      </c>
      <c r="AX95">
        <v>129356</v>
      </c>
      <c r="AY95">
        <v>133683</v>
      </c>
      <c r="AZ95">
        <v>140776</v>
      </c>
      <c r="BA95">
        <v>160856</v>
      </c>
      <c r="BB95">
        <v>-4651998</v>
      </c>
      <c r="BC95">
        <v>-4233450</v>
      </c>
      <c r="BD95">
        <v>-3614252</v>
      </c>
      <c r="BE95"/>
      <c r="BF95"/>
      <c r="BG95"/>
      <c r="BH95"/>
      <c r="BI95"/>
      <c r="BJ95"/>
      <c r="BK95"/>
      <c r="BL95"/>
      <c r="BM95"/>
      <c r="BN95"/>
      <c r="BO95"/>
      <c r="BP95"/>
      <c r="BQ95"/>
      <c r="BR95"/>
      <c r="BS95"/>
      <c r="BT95"/>
    </row>
    <row r="96" spans="1:72" x14ac:dyDescent="0.25">
      <c r="A96" t="s">
        <v>1549</v>
      </c>
      <c r="B96">
        <v>110841551</v>
      </c>
      <c r="C96">
        <v>108687110</v>
      </c>
      <c r="D96">
        <v>114608870</v>
      </c>
      <c r="E96">
        <v>111595029.94</v>
      </c>
      <c r="F96">
        <v>107765027</v>
      </c>
      <c r="G96">
        <v>101218412</v>
      </c>
      <c r="H96">
        <v>113209751</v>
      </c>
      <c r="I96">
        <v>108367796.48999999</v>
      </c>
      <c r="J96">
        <v>102809967</v>
      </c>
      <c r="K96">
        <v>97823715</v>
      </c>
      <c r="L96">
        <v>104925514</v>
      </c>
      <c r="M96">
        <v>99818684.859999999</v>
      </c>
      <c r="N96">
        <v>94312026</v>
      </c>
      <c r="O96">
        <v>90048561</v>
      </c>
      <c r="P96">
        <v>95268392</v>
      </c>
      <c r="Q96">
        <v>80228780.269999996</v>
      </c>
      <c r="R96">
        <v>74914700</v>
      </c>
      <c r="S96">
        <v>59959455</v>
      </c>
      <c r="T96">
        <v>64404811</v>
      </c>
      <c r="U96">
        <v>59603204.119999997</v>
      </c>
      <c r="V96">
        <v>45366073</v>
      </c>
      <c r="W96">
        <v>41515574</v>
      </c>
      <c r="X96">
        <v>45614282</v>
      </c>
      <c r="Y96">
        <v>41675737.5</v>
      </c>
      <c r="Z96">
        <v>37952304</v>
      </c>
      <c r="AA96">
        <v>34564286</v>
      </c>
      <c r="AB96">
        <v>38454886</v>
      </c>
      <c r="AC96">
        <v>35057840.520000003</v>
      </c>
      <c r="AD96">
        <v>32453205</v>
      </c>
      <c r="AE96">
        <v>29764963</v>
      </c>
      <c r="AF96">
        <v>35645896</v>
      </c>
      <c r="AG96">
        <v>33007426.23</v>
      </c>
      <c r="AH96">
        <v>30761751</v>
      </c>
      <c r="AI96">
        <v>28212361</v>
      </c>
      <c r="AJ96">
        <v>30359282</v>
      </c>
      <c r="AK96">
        <v>26986092.27</v>
      </c>
      <c r="AL96">
        <v>24238903</v>
      </c>
      <c r="AM96">
        <v>21458223</v>
      </c>
      <c r="AN96">
        <v>24335542</v>
      </c>
      <c r="AO96">
        <v>21698853.82</v>
      </c>
      <c r="AP96">
        <v>20042207</v>
      </c>
      <c r="AQ96">
        <v>17806543</v>
      </c>
      <c r="AR96">
        <v>20064292</v>
      </c>
      <c r="AS96">
        <v>17958185.66</v>
      </c>
      <c r="AT96">
        <v>18228871</v>
      </c>
      <c r="AU96">
        <v>16841768</v>
      </c>
      <c r="AV96">
        <v>20424102</v>
      </c>
      <c r="AW96">
        <v>18936541.370000001</v>
      </c>
      <c r="AX96">
        <v>17848410</v>
      </c>
      <c r="AY96">
        <v>16529463</v>
      </c>
      <c r="AZ96">
        <v>18221597</v>
      </c>
      <c r="BA96">
        <v>16899532</v>
      </c>
      <c r="BB96">
        <v>5762774</v>
      </c>
      <c r="BC96">
        <v>5377065</v>
      </c>
      <c r="BD96">
        <v>7007685</v>
      </c>
      <c r="BE96"/>
      <c r="BF96"/>
      <c r="BG96"/>
      <c r="BH96"/>
      <c r="BI96"/>
      <c r="BJ96"/>
      <c r="BK96"/>
      <c r="BL96"/>
      <c r="BM96"/>
      <c r="BN96"/>
      <c r="BO96"/>
      <c r="BP96"/>
      <c r="BQ96"/>
      <c r="BR96"/>
      <c r="BS96"/>
      <c r="BT96"/>
    </row>
    <row r="97" spans="1:72" x14ac:dyDescent="0.25">
      <c r="A97" t="s">
        <v>1550</v>
      </c>
      <c r="B97">
        <v>512662140</v>
      </c>
      <c r="C97">
        <v>513087227</v>
      </c>
      <c r="D97">
        <v>518917016</v>
      </c>
      <c r="E97">
        <v>523354329.70999998</v>
      </c>
      <c r="F97">
        <v>443649923</v>
      </c>
      <c r="G97">
        <v>420751529</v>
      </c>
      <c r="H97">
        <v>422588825</v>
      </c>
      <c r="I97">
        <v>375617454.25</v>
      </c>
      <c r="J97">
        <v>365135998</v>
      </c>
      <c r="K97">
        <v>369666475</v>
      </c>
      <c r="L97">
        <v>375793780</v>
      </c>
      <c r="M97">
        <v>373741617.06</v>
      </c>
      <c r="N97">
        <v>369248470</v>
      </c>
      <c r="O97">
        <v>361851524</v>
      </c>
      <c r="P97">
        <v>371137473</v>
      </c>
      <c r="Q97">
        <v>360298565.68000001</v>
      </c>
      <c r="R97">
        <v>354826726</v>
      </c>
      <c r="S97">
        <v>341434716</v>
      </c>
      <c r="T97">
        <v>346106604</v>
      </c>
      <c r="U97">
        <v>352268052.66000003</v>
      </c>
      <c r="V97">
        <v>341104725</v>
      </c>
      <c r="W97">
        <v>326767159</v>
      </c>
      <c r="X97">
        <v>330560617</v>
      </c>
      <c r="Y97">
        <v>329082938.39999998</v>
      </c>
      <c r="Z97">
        <v>315428292</v>
      </c>
      <c r="AA97">
        <v>312720996</v>
      </c>
      <c r="AB97">
        <v>314399922</v>
      </c>
      <c r="AC97">
        <v>326410045.35000002</v>
      </c>
      <c r="AD97">
        <v>300360467</v>
      </c>
      <c r="AE97">
        <v>298528771</v>
      </c>
      <c r="AF97">
        <v>302815739</v>
      </c>
      <c r="AG97">
        <v>288665481.36000001</v>
      </c>
      <c r="AH97">
        <v>277647324</v>
      </c>
      <c r="AI97">
        <v>232952921</v>
      </c>
      <c r="AJ97">
        <v>73445333</v>
      </c>
      <c r="AK97">
        <v>71798465.040000007</v>
      </c>
      <c r="AL97">
        <v>64783276</v>
      </c>
      <c r="AM97">
        <v>58586808</v>
      </c>
      <c r="AN97">
        <v>60127997</v>
      </c>
      <c r="AO97">
        <v>55340867.530000001</v>
      </c>
      <c r="AP97">
        <v>50148230</v>
      </c>
      <c r="AQ97">
        <v>46666048</v>
      </c>
      <c r="AR97">
        <v>49993426</v>
      </c>
      <c r="AS97">
        <v>47904117.07</v>
      </c>
      <c r="AT97">
        <v>43464653</v>
      </c>
      <c r="AU97">
        <v>41537792</v>
      </c>
      <c r="AV97">
        <v>45578545</v>
      </c>
      <c r="AW97">
        <v>44441462.600000001</v>
      </c>
      <c r="AX97">
        <v>39384364</v>
      </c>
      <c r="AY97">
        <v>37453699</v>
      </c>
      <c r="AZ97">
        <v>39854300</v>
      </c>
      <c r="BA97">
        <v>40158634</v>
      </c>
      <c r="BB97">
        <v>47177357</v>
      </c>
      <c r="BC97">
        <v>45157514</v>
      </c>
      <c r="BD97">
        <v>44619466</v>
      </c>
      <c r="BE97"/>
      <c r="BF97"/>
      <c r="BG97"/>
      <c r="BH97"/>
      <c r="BI97"/>
      <c r="BJ97"/>
      <c r="BK97"/>
      <c r="BL97"/>
      <c r="BM97"/>
      <c r="BN97"/>
      <c r="BO97"/>
      <c r="BP97"/>
      <c r="BQ97"/>
      <c r="BR97"/>
      <c r="BS97"/>
      <c r="BT97"/>
    </row>
    <row r="98" spans="1:72" x14ac:dyDescent="0.25">
      <c r="A98" t="s">
        <v>1666</v>
      </c>
      <c r="B98" t="s">
        <v>2333</v>
      </c>
      <c r="C98" t="s">
        <v>2005</v>
      </c>
      <c r="D98" t="s">
        <v>1667</v>
      </c>
      <c r="E98" t="s">
        <v>1668</v>
      </c>
      <c r="F98" t="s">
        <v>1669</v>
      </c>
      <c r="G98" t="s">
        <v>1670</v>
      </c>
      <c r="H98" t="s">
        <v>1671</v>
      </c>
      <c r="I98" t="s">
        <v>1672</v>
      </c>
      <c r="J98" t="s">
        <v>1673</v>
      </c>
      <c r="K98" t="s">
        <v>1674</v>
      </c>
      <c r="L98" t="s">
        <v>1675</v>
      </c>
      <c r="M98" t="s">
        <v>1676</v>
      </c>
      <c r="N98" t="s">
        <v>1677</v>
      </c>
      <c r="O98" t="s">
        <v>1678</v>
      </c>
      <c r="P98" t="s">
        <v>1679</v>
      </c>
      <c r="Q98" t="s">
        <v>1680</v>
      </c>
      <c r="R98" t="s">
        <v>1681</v>
      </c>
      <c r="S98" t="s">
        <v>1682</v>
      </c>
      <c r="T98" t="s">
        <v>1683</v>
      </c>
      <c r="U98" t="s">
        <v>1684</v>
      </c>
      <c r="V98" t="s">
        <v>1685</v>
      </c>
      <c r="W98" t="s">
        <v>1686</v>
      </c>
      <c r="X98" t="s">
        <v>1687</v>
      </c>
      <c r="Y98" t="s">
        <v>1688</v>
      </c>
      <c r="Z98" t="s">
        <v>1689</v>
      </c>
      <c r="AA98" t="s">
        <v>1690</v>
      </c>
      <c r="AB98" t="s">
        <v>1691</v>
      </c>
      <c r="AC98" t="s">
        <v>1692</v>
      </c>
      <c r="AD98" t="s">
        <v>1693</v>
      </c>
      <c r="AE98" t="s">
        <v>1694</v>
      </c>
      <c r="AF98" t="s">
        <v>1695</v>
      </c>
      <c r="AG98" t="s">
        <v>1696</v>
      </c>
      <c r="AH98" t="s">
        <v>1697</v>
      </c>
      <c r="AI98" t="s">
        <v>1698</v>
      </c>
      <c r="AJ98" t="s">
        <v>1699</v>
      </c>
      <c r="AK98" t="s">
        <v>1700</v>
      </c>
      <c r="AL98" t="s">
        <v>1701</v>
      </c>
      <c r="AM98" t="s">
        <v>1702</v>
      </c>
      <c r="AN98" t="s">
        <v>1703</v>
      </c>
      <c r="AO98" t="s">
        <v>1704</v>
      </c>
      <c r="AP98" t="s">
        <v>1705</v>
      </c>
      <c r="AQ98" t="s">
        <v>1706</v>
      </c>
      <c r="AR98" t="s">
        <v>1707</v>
      </c>
      <c r="AS98" t="s">
        <v>1708</v>
      </c>
      <c r="AT98" t="s">
        <v>1709</v>
      </c>
      <c r="AU98" t="s">
        <v>1710</v>
      </c>
      <c r="AV98" t="s">
        <v>1711</v>
      </c>
      <c r="AW98" t="s">
        <v>1712</v>
      </c>
      <c r="AX98" t="s">
        <v>1713</v>
      </c>
      <c r="AY98" t="s">
        <v>1714</v>
      </c>
      <c r="AZ98" t="s">
        <v>1715</v>
      </c>
      <c r="BA98" t="s">
        <v>1716</v>
      </c>
      <c r="BB98" t="s">
        <v>1717</v>
      </c>
      <c r="BC98" t="s">
        <v>1718</v>
      </c>
      <c r="BD98" t="s">
        <v>1719</v>
      </c>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14457051</v>
      </c>
      <c r="C119" s="132">
        <f t="shared" ref="C119:BK119" si="0">IFERROR(INDEX(C$3:C$117,MATCH($A$119,$A$3:$A$117,0),1),0)</f>
        <v>10601451</v>
      </c>
      <c r="D119" s="132">
        <f t="shared" si="0"/>
        <v>12628167</v>
      </c>
      <c r="E119" s="132">
        <f t="shared" si="0"/>
        <v>1050248.6499999999</v>
      </c>
      <c r="F119" s="132">
        <f t="shared" si="0"/>
        <v>5687622</v>
      </c>
      <c r="G119" s="132">
        <f t="shared" si="0"/>
        <v>15860991</v>
      </c>
      <c r="H119" s="132">
        <f t="shared" si="0"/>
        <v>3711912</v>
      </c>
      <c r="I119" s="132">
        <f t="shared" si="0"/>
        <v>3326783.63</v>
      </c>
      <c r="J119" s="132">
        <f t="shared" si="0"/>
        <v>8643171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3515916.38</v>
      </c>
      <c r="V119" s="132">
        <f t="shared" si="0"/>
        <v>4874881</v>
      </c>
      <c r="W119" s="132">
        <f t="shared" si="0"/>
        <v>8196947</v>
      </c>
      <c r="X119" s="132">
        <f t="shared" si="0"/>
        <v>6670771</v>
      </c>
      <c r="Y119" s="132">
        <f t="shared" si="0"/>
        <v>11881373.16</v>
      </c>
      <c r="Z119" s="132">
        <f t="shared" si="0"/>
        <v>13437416</v>
      </c>
      <c r="AA119" s="132">
        <f t="shared" si="0"/>
        <v>16735857</v>
      </c>
      <c r="AB119" s="132">
        <f t="shared" si="0"/>
        <v>4850314</v>
      </c>
      <c r="AC119" s="132">
        <f t="shared" si="0"/>
        <v>14726390.369999999</v>
      </c>
      <c r="AD119" s="132">
        <f t="shared" si="0"/>
        <v>5663426</v>
      </c>
      <c r="AE119" s="132">
        <f t="shared" si="0"/>
        <v>7184521</v>
      </c>
      <c r="AF119" s="132">
        <f t="shared" si="0"/>
        <v>3228136</v>
      </c>
      <c r="AG119" s="132">
        <f t="shared" si="0"/>
        <v>135143340.84999999</v>
      </c>
      <c r="AH119" s="132">
        <f t="shared" si="0"/>
        <v>186157179</v>
      </c>
      <c r="AI119" s="132">
        <f t="shared" si="0"/>
        <v>143332789</v>
      </c>
      <c r="AJ119" s="132">
        <f t="shared" si="0"/>
        <v>22</v>
      </c>
      <c r="AK119" s="132">
        <f t="shared" si="0"/>
        <v>0</v>
      </c>
      <c r="AL119" s="132">
        <f t="shared" si="0"/>
        <v>21136</v>
      </c>
      <c r="AM119" s="132">
        <f t="shared" si="0"/>
        <v>442</v>
      </c>
      <c r="AN119" s="132">
        <f t="shared" si="0"/>
        <v>7407</v>
      </c>
      <c r="AO119" s="132">
        <f t="shared" si="0"/>
        <v>2173.4699999999998</v>
      </c>
      <c r="AP119" s="132">
        <f t="shared" si="0"/>
        <v>48</v>
      </c>
      <c r="AQ119" s="132">
        <f t="shared" si="0"/>
        <v>39</v>
      </c>
      <c r="AR119" s="132">
        <f t="shared" si="0"/>
        <v>3197</v>
      </c>
      <c r="AS119" s="132">
        <f t="shared" si="0"/>
        <v>0</v>
      </c>
      <c r="AT119" s="132">
        <f t="shared" si="0"/>
        <v>0</v>
      </c>
      <c r="AU119" s="132">
        <f t="shared" si="0"/>
        <v>0</v>
      </c>
      <c r="AV119" s="132">
        <f t="shared" si="0"/>
        <v>17987</v>
      </c>
      <c r="AW119" s="132">
        <f t="shared" si="0"/>
        <v>10212.02</v>
      </c>
      <c r="AX119" s="132">
        <f t="shared" si="0"/>
        <v>11681</v>
      </c>
      <c r="AY119" s="132">
        <f t="shared" si="0"/>
        <v>103493</v>
      </c>
      <c r="AZ119" s="132">
        <f t="shared" si="0"/>
        <v>157329</v>
      </c>
      <c r="BA119" s="132">
        <f t="shared" si="0"/>
        <v>167995</v>
      </c>
      <c r="BB119" s="132">
        <f t="shared" si="0"/>
        <v>4778636</v>
      </c>
      <c r="BC119" s="132">
        <f t="shared" si="0"/>
        <v>9403697</v>
      </c>
      <c r="BD119" s="132">
        <f t="shared" si="0"/>
        <v>7336569</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813734</v>
      </c>
      <c r="BC120" s="132">
        <f t="shared" si="1"/>
        <v>494736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8367748</v>
      </c>
      <c r="C121" s="132">
        <f t="shared" ref="C121:BK121" si="2">IFERROR(INDEX(C$3:C$117,MATCH($A$121,$A$3:$A$117,0),1),0)</f>
        <v>13583351</v>
      </c>
      <c r="D121" s="132">
        <f t="shared" si="2"/>
        <v>10569648</v>
      </c>
      <c r="E121" s="132">
        <f t="shared" si="2"/>
        <v>19825347.129999999</v>
      </c>
      <c r="F121" s="132">
        <f t="shared" si="2"/>
        <v>39490263</v>
      </c>
      <c r="G121" s="132">
        <f t="shared" si="2"/>
        <v>33611204</v>
      </c>
      <c r="H121" s="132">
        <f t="shared" si="2"/>
        <v>26804520</v>
      </c>
      <c r="I121" s="132">
        <f t="shared" si="2"/>
        <v>12528488.57</v>
      </c>
      <c r="J121" s="132">
        <f t="shared" si="2"/>
        <v>1629428</v>
      </c>
      <c r="K121" s="132">
        <f t="shared" si="2"/>
        <v>13562991</v>
      </c>
      <c r="L121" s="132">
        <f t="shared" si="2"/>
        <v>12023275</v>
      </c>
      <c r="M121" s="132">
        <f t="shared" si="2"/>
        <v>23088776.829999998</v>
      </c>
      <c r="N121" s="132">
        <f t="shared" si="2"/>
        <v>37288372</v>
      </c>
      <c r="O121" s="132">
        <f t="shared" si="2"/>
        <v>25363115</v>
      </c>
      <c r="P121" s="132">
        <f t="shared" si="2"/>
        <v>27844315</v>
      </c>
      <c r="Q121" s="132">
        <f t="shared" si="2"/>
        <v>16778562.129999999</v>
      </c>
      <c r="R121" s="132">
        <f t="shared" si="2"/>
        <v>10506511</v>
      </c>
      <c r="S121" s="132">
        <f t="shared" si="2"/>
        <v>16857439</v>
      </c>
      <c r="T121" s="132">
        <f t="shared" si="2"/>
        <v>14357480</v>
      </c>
      <c r="U121" s="132">
        <f t="shared" si="2"/>
        <v>27937000</v>
      </c>
      <c r="V121" s="132">
        <f t="shared" si="2"/>
        <v>31778200</v>
      </c>
      <c r="W121" s="132">
        <f t="shared" si="2"/>
        <v>25427300</v>
      </c>
      <c r="X121" s="132">
        <f t="shared" si="2"/>
        <v>25427300</v>
      </c>
      <c r="Y121" s="132">
        <f t="shared" si="2"/>
        <v>11841200</v>
      </c>
      <c r="Z121" s="132">
        <f t="shared" si="2"/>
        <v>0</v>
      </c>
      <c r="AA121" s="132">
        <f t="shared" si="2"/>
        <v>0</v>
      </c>
      <c r="AB121" s="132">
        <f t="shared" si="2"/>
        <v>5733000</v>
      </c>
      <c r="AC121" s="132">
        <f t="shared" si="2"/>
        <v>4914000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100924</v>
      </c>
      <c r="BC121" s="132">
        <f t="shared" si="2"/>
        <v>412639</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224757952</v>
      </c>
      <c r="C122" s="132">
        <f>IFERROR(INDEX(C$3:C$117,MATCH($A$122,$A3:$A$117,0),1),0)</f>
        <v>224674587</v>
      </c>
      <c r="D122" s="132">
        <f>IFERROR(INDEX(D$3:D$117,MATCH($A$122,$A3:$A$117,0),1),0)</f>
        <v>222521679</v>
      </c>
      <c r="E122" s="132">
        <f>IFERROR(INDEX(E$3:E$117,MATCH($A$122,$A3:$A$117,0),1),0)</f>
        <v>221502551.21000001</v>
      </c>
      <c r="F122" s="132">
        <f>IFERROR(INDEX(F$3:F$117,MATCH($A$122,$A3:$A$117,0),1),0)</f>
        <v>142072785</v>
      </c>
      <c r="G122" s="132">
        <f>IFERROR(INDEX(G$3:G$117,MATCH($A$122,$A3:$A$117,0),1),0)</f>
        <v>122232436</v>
      </c>
      <c r="H122" s="132">
        <f>IFERROR(INDEX(H$3:H$117,MATCH($A$122,$A3:$A$117,0),1),0)</f>
        <v>114954030</v>
      </c>
      <c r="I122" s="132">
        <f>IFERROR(INDEX(I$3:I$117,MATCH($A$122,$A3:$A$117,0),1),0)</f>
        <v>129193061.48</v>
      </c>
      <c r="J122" s="132">
        <f>IFERROR(INDEX(J$3:J$117,MATCH($A$122,$A3:$A$117,0),1),0)</f>
        <v>140144762</v>
      </c>
      <c r="K122" s="132">
        <f>IFERROR(INDEX(K$3:K$117,MATCH($A$122,$A3:$A$117,0),1),0)</f>
        <v>140218194</v>
      </c>
      <c r="L122" s="132">
        <f>IFERROR(INDEX(L$3:L$117,MATCH($A$122,$A3:$A$117,0),1),0)</f>
        <v>141891689</v>
      </c>
      <c r="M122" s="132">
        <f>IFERROR(INDEX(M$3:M$117,MATCH($A$122,$A3:$A$117,0),1),0)</f>
        <v>126893493.59</v>
      </c>
      <c r="N122" s="132">
        <f>IFERROR(INDEX(N$3:N$117,MATCH($A$122,$A3:$A$117,0),1),0)</f>
        <v>126955935</v>
      </c>
      <c r="O122" s="132">
        <f>IFERROR(INDEX(O$3:O$117,MATCH($A$122,$A3:$A$117,0),1),0)</f>
        <v>137013325</v>
      </c>
      <c r="P122" s="132">
        <f>IFERROR(INDEX(P$3:P$117,MATCH($A$122,$A3:$A$117,0),1),0)</f>
        <v>137043628</v>
      </c>
      <c r="Q122" s="132">
        <f>IFERROR(INDEX(Q$3:Q$117,MATCH($A$122,$A3:$A$117,0),1),0)</f>
        <v>145127987.16</v>
      </c>
      <c r="R122" s="132">
        <f>IFERROR(INDEX(R$3:R$117,MATCH($A$122,$A3:$A$117,0),1),0)</f>
        <v>157283423</v>
      </c>
      <c r="S122" s="132">
        <f>IFERROR(INDEX(S$3:S$117,MATCH($A$122,$A3:$A$117,0),1),0)</f>
        <v>160502284</v>
      </c>
      <c r="T122" s="132">
        <f>IFERROR(INDEX(T$3:T$117,MATCH($A$122,$A3:$A$117,0),1),0)</f>
        <v>162215555</v>
      </c>
      <c r="U122" s="132">
        <f>IFERROR(INDEX(U$3:U$117,MATCH($A$122,$A3:$A$117,0),1),0)</f>
        <v>156807034.69999999</v>
      </c>
      <c r="V122" s="132">
        <f>IFERROR(INDEX(V$3:V$117,MATCH($A$122,$A3:$A$117,0),1),0)</f>
        <v>164434178</v>
      </c>
      <c r="W122" s="132">
        <f>IFERROR(INDEX(W$3:W$117,MATCH($A$122,$A3:$A$117,0),1),0)</f>
        <v>158572700</v>
      </c>
      <c r="X122" s="132">
        <f>IFERROR(INDEX(X$3:X$117,MATCH($A$122,$A3:$A$117,0),1),0)</f>
        <v>158572700</v>
      </c>
      <c r="Y122" s="132">
        <f>IFERROR(INDEX(Y$3:Y$117,MATCH($A$122,$A3:$A$117,0),1),0)</f>
        <v>165158800</v>
      </c>
      <c r="Z122" s="132">
        <f>IFERROR(INDEX(Z$3:Z$117,MATCH($A$122,$A3:$A$117,0),1),0)</f>
        <v>175000000</v>
      </c>
      <c r="AA122" s="132">
        <f>IFERROR(INDEX(AA$3:AA$117,MATCH($A$122,$A3:$A$117,0),1),0)</f>
        <v>175000000</v>
      </c>
      <c r="AB122" s="132">
        <f>IFERROR(INDEX(AB$3:AB$117,MATCH($A$122,$A3:$A$117,0),1),0)</f>
        <v>176867881</v>
      </c>
      <c r="AC122" s="132">
        <f>IFERROR(INDEX(AC$3:AC$117,MATCH($A$122,$A3:$A$117,0),1),0)</f>
        <v>193605311.38999999</v>
      </c>
      <c r="AD122" s="132">
        <f>IFERROR(INDEX(AD$3:AD$117,MATCH($A$122,$A3:$A$117,0),1),0)</f>
        <v>197152345</v>
      </c>
      <c r="AE122" s="132">
        <f>IFERROR(INDEX(AE$3:AE$117,MATCH($A$122,$A3:$A$117,0),1),0)</f>
        <v>198036797</v>
      </c>
      <c r="AF122" s="132">
        <f>IFERROR(INDEX(AF$3:AF$117,MATCH($A$122,$A3:$A$117,0),1),0)</f>
        <v>198675242</v>
      </c>
      <c r="AG122" s="132">
        <f>IFERROR(INDEX(AG$3:AG$117,MATCH($A$122,$A3:$A$117,0),1),0)</f>
        <v>50000000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2036947</v>
      </c>
      <c r="BC122" s="132">
        <f>IFERROR(INDEX(BC$3:BC$117,MATCH($A$122,$A3:$A$117,0),1),0)</f>
        <v>0</v>
      </c>
      <c r="BD122" s="132">
        <f>IFERROR(INDEX(BD$3:BD$117,MATCH($A$122,$A3:$A$117,0),1),0)</f>
        <v>734061</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22824799</v>
      </c>
      <c r="C123" s="80">
        <f t="shared" ref="C123:BB123" si="3">C119+C120+C121</f>
        <v>24184802</v>
      </c>
      <c r="D123" s="80">
        <f t="shared" si="3"/>
        <v>23204083</v>
      </c>
      <c r="E123" s="80">
        <f t="shared" si="3"/>
        <v>20881603.199999999</v>
      </c>
      <c r="F123" s="80">
        <f t="shared" si="3"/>
        <v>45184216</v>
      </c>
      <c r="G123" s="80">
        <f t="shared" si="3"/>
        <v>49487022</v>
      </c>
      <c r="H123" s="80">
        <f t="shared" si="3"/>
        <v>30532114</v>
      </c>
      <c r="I123" s="80">
        <f t="shared" si="3"/>
        <v>15869746.120000001</v>
      </c>
      <c r="J123" s="80">
        <f t="shared" si="3"/>
        <v>10287283</v>
      </c>
      <c r="K123" s="80">
        <f t="shared" si="3"/>
        <v>17258684</v>
      </c>
      <c r="L123" s="80">
        <f t="shared" si="3"/>
        <v>12702856</v>
      </c>
      <c r="M123" s="80">
        <f t="shared" si="3"/>
        <v>26671360.57</v>
      </c>
      <c r="N123" s="80">
        <f t="shared" si="3"/>
        <v>40717717</v>
      </c>
      <c r="O123" s="80">
        <f t="shared" si="3"/>
        <v>28867845</v>
      </c>
      <c r="P123" s="80">
        <f t="shared" si="3"/>
        <v>28465722</v>
      </c>
      <c r="Q123" s="80">
        <f t="shared" si="3"/>
        <v>21104091.969999999</v>
      </c>
      <c r="R123" s="80">
        <f t="shared" si="3"/>
        <v>17245092</v>
      </c>
      <c r="S123" s="80">
        <f t="shared" si="3"/>
        <v>24368403</v>
      </c>
      <c r="T123" s="80">
        <f t="shared" si="3"/>
        <v>19889980</v>
      </c>
      <c r="U123" s="80">
        <f t="shared" si="3"/>
        <v>31452916.379999999</v>
      </c>
      <c r="V123" s="80">
        <f t="shared" si="3"/>
        <v>36653081</v>
      </c>
      <c r="W123" s="80">
        <f t="shared" si="3"/>
        <v>33624247</v>
      </c>
      <c r="X123" s="80">
        <f t="shared" si="3"/>
        <v>32098071</v>
      </c>
      <c r="Y123" s="80">
        <f t="shared" si="3"/>
        <v>23722573.16</v>
      </c>
      <c r="Z123" s="80">
        <f t="shared" si="3"/>
        <v>13437416</v>
      </c>
      <c r="AA123" s="80">
        <f t="shared" si="3"/>
        <v>16735857</v>
      </c>
      <c r="AB123" s="80">
        <f t="shared" si="3"/>
        <v>10583314</v>
      </c>
      <c r="AC123" s="80">
        <f t="shared" si="3"/>
        <v>19640390.369999997</v>
      </c>
      <c r="AD123" s="80">
        <f t="shared" si="3"/>
        <v>5663426</v>
      </c>
      <c r="AE123" s="80">
        <f t="shared" si="3"/>
        <v>7184521</v>
      </c>
      <c r="AF123" s="80">
        <f t="shared" si="3"/>
        <v>3228136</v>
      </c>
      <c r="AG123" s="80">
        <f t="shared" si="3"/>
        <v>135143340.84999999</v>
      </c>
      <c r="AH123" s="80">
        <f t="shared" si="3"/>
        <v>186157179</v>
      </c>
      <c r="AI123" s="80">
        <f t="shared" si="3"/>
        <v>143332789</v>
      </c>
      <c r="AJ123" s="80">
        <f t="shared" si="3"/>
        <v>22</v>
      </c>
      <c r="AK123" s="80">
        <f t="shared" si="3"/>
        <v>0</v>
      </c>
      <c r="AL123" s="80">
        <f t="shared" si="3"/>
        <v>21136</v>
      </c>
      <c r="AM123" s="80">
        <f t="shared" si="3"/>
        <v>442</v>
      </c>
      <c r="AN123" s="80">
        <f t="shared" si="3"/>
        <v>7407</v>
      </c>
      <c r="AO123" s="80">
        <f t="shared" si="3"/>
        <v>2173.4699999999998</v>
      </c>
      <c r="AP123" s="80">
        <f t="shared" si="3"/>
        <v>48</v>
      </c>
      <c r="AQ123" s="80">
        <f t="shared" si="3"/>
        <v>39</v>
      </c>
      <c r="AR123" s="80">
        <f t="shared" si="3"/>
        <v>3197</v>
      </c>
      <c r="AS123" s="80">
        <f t="shared" si="3"/>
        <v>0</v>
      </c>
      <c r="AT123" s="80">
        <f t="shared" si="3"/>
        <v>0</v>
      </c>
      <c r="AU123" s="80">
        <f t="shared" si="3"/>
        <v>0</v>
      </c>
      <c r="AV123" s="80">
        <f t="shared" si="3"/>
        <v>17987</v>
      </c>
      <c r="AW123" s="80">
        <f t="shared" si="3"/>
        <v>10212.02</v>
      </c>
      <c r="AX123" s="80">
        <f t="shared" si="3"/>
        <v>11681</v>
      </c>
      <c r="AY123" s="80">
        <f t="shared" si="3"/>
        <v>103493</v>
      </c>
      <c r="AZ123" s="80">
        <f t="shared" si="3"/>
        <v>157329</v>
      </c>
      <c r="BA123" s="80">
        <f t="shared" si="3"/>
        <v>167995</v>
      </c>
      <c r="BB123" s="80">
        <f t="shared" si="3"/>
        <v>5693294</v>
      </c>
      <c r="BC123" s="80">
        <f t="shared" ref="BC123:BK123" si="4">+BC42+BC46+BC49</f>
        <v>10311072</v>
      </c>
      <c r="BD123" s="80">
        <f t="shared" si="4"/>
        <v>7336569</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224757952</v>
      </c>
      <c r="C124" s="80">
        <f t="shared" ref="C124:BK124" si="5">C122</f>
        <v>224674587</v>
      </c>
      <c r="D124" s="80">
        <f t="shared" si="5"/>
        <v>222521679</v>
      </c>
      <c r="E124" s="80">
        <f t="shared" si="5"/>
        <v>221502551.21000001</v>
      </c>
      <c r="F124" s="80">
        <f t="shared" si="5"/>
        <v>142072785</v>
      </c>
      <c r="G124" s="80">
        <f t="shared" si="5"/>
        <v>122232436</v>
      </c>
      <c r="H124" s="80">
        <f t="shared" si="5"/>
        <v>114954030</v>
      </c>
      <c r="I124" s="80">
        <f t="shared" si="5"/>
        <v>129193061.48</v>
      </c>
      <c r="J124" s="80">
        <f t="shared" si="5"/>
        <v>140144762</v>
      </c>
      <c r="K124" s="80">
        <f t="shared" si="5"/>
        <v>140218194</v>
      </c>
      <c r="L124" s="80">
        <f t="shared" si="5"/>
        <v>141891689</v>
      </c>
      <c r="M124" s="80">
        <f t="shared" si="5"/>
        <v>126893493.59</v>
      </c>
      <c r="N124" s="80">
        <f t="shared" si="5"/>
        <v>126955935</v>
      </c>
      <c r="O124" s="80">
        <f t="shared" si="5"/>
        <v>137013325</v>
      </c>
      <c r="P124" s="80">
        <f t="shared" si="5"/>
        <v>137043628</v>
      </c>
      <c r="Q124" s="80">
        <f t="shared" si="5"/>
        <v>145127987.16</v>
      </c>
      <c r="R124" s="80">
        <f t="shared" si="5"/>
        <v>157283423</v>
      </c>
      <c r="S124" s="80">
        <f t="shared" si="5"/>
        <v>160502284</v>
      </c>
      <c r="T124" s="80">
        <f t="shared" si="5"/>
        <v>162215555</v>
      </c>
      <c r="U124" s="80">
        <f t="shared" si="5"/>
        <v>156807034.69999999</v>
      </c>
      <c r="V124" s="80">
        <f t="shared" si="5"/>
        <v>164434178</v>
      </c>
      <c r="W124" s="80">
        <f t="shared" si="5"/>
        <v>158572700</v>
      </c>
      <c r="X124" s="80">
        <f t="shared" si="5"/>
        <v>158572700</v>
      </c>
      <c r="Y124" s="80">
        <f t="shared" si="5"/>
        <v>165158800</v>
      </c>
      <c r="Z124" s="80">
        <f t="shared" si="5"/>
        <v>175000000</v>
      </c>
      <c r="AA124" s="80">
        <f t="shared" si="5"/>
        <v>175000000</v>
      </c>
      <c r="AB124" s="80">
        <f t="shared" si="5"/>
        <v>176867881</v>
      </c>
      <c r="AC124" s="80">
        <f t="shared" si="5"/>
        <v>193605311.38999999</v>
      </c>
      <c r="AD124" s="80">
        <f t="shared" si="5"/>
        <v>197152345</v>
      </c>
      <c r="AE124" s="80">
        <f t="shared" si="5"/>
        <v>198036797</v>
      </c>
      <c r="AF124" s="80">
        <f t="shared" si="5"/>
        <v>198675242</v>
      </c>
      <c r="AG124" s="80">
        <f t="shared" si="5"/>
        <v>50000000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2036947</v>
      </c>
      <c r="BC124" s="80">
        <f t="shared" si="5"/>
        <v>0</v>
      </c>
      <c r="BD124" s="80">
        <f t="shared" si="5"/>
        <v>734061</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247582751</v>
      </c>
      <c r="C125" s="82">
        <f t="shared" ref="C125:BK125" si="6">SUM(C123:C124)</f>
        <v>248859389</v>
      </c>
      <c r="D125" s="82">
        <f t="shared" si="6"/>
        <v>245725762</v>
      </c>
      <c r="E125" s="82">
        <f t="shared" si="6"/>
        <v>242384154.41</v>
      </c>
      <c r="F125" s="82">
        <f t="shared" si="6"/>
        <v>187257001</v>
      </c>
      <c r="G125" s="82">
        <f t="shared" si="6"/>
        <v>171719458</v>
      </c>
      <c r="H125" s="82">
        <f t="shared" si="6"/>
        <v>145486144</v>
      </c>
      <c r="I125" s="82">
        <f t="shared" si="6"/>
        <v>145062807.59999999</v>
      </c>
      <c r="J125" s="82">
        <f t="shared" si="6"/>
        <v>150432045</v>
      </c>
      <c r="K125" s="82">
        <f t="shared" si="6"/>
        <v>157476878</v>
      </c>
      <c r="L125" s="82">
        <f t="shared" si="6"/>
        <v>154594545</v>
      </c>
      <c r="M125" s="82">
        <f t="shared" si="6"/>
        <v>153564854.16</v>
      </c>
      <c r="N125" s="82">
        <f t="shared" si="6"/>
        <v>167673652</v>
      </c>
      <c r="O125" s="82">
        <f t="shared" si="6"/>
        <v>165881170</v>
      </c>
      <c r="P125" s="82">
        <f t="shared" si="6"/>
        <v>165509350</v>
      </c>
      <c r="Q125" s="82">
        <f t="shared" si="6"/>
        <v>166232079.13</v>
      </c>
      <c r="R125" s="82">
        <f t="shared" si="6"/>
        <v>174528515</v>
      </c>
      <c r="S125" s="82">
        <f t="shared" si="6"/>
        <v>184870687</v>
      </c>
      <c r="T125" s="82">
        <f t="shared" si="6"/>
        <v>182105535</v>
      </c>
      <c r="U125" s="82">
        <f t="shared" si="6"/>
        <v>188259951.07999998</v>
      </c>
      <c r="V125" s="82">
        <f t="shared" si="6"/>
        <v>201087259</v>
      </c>
      <c r="W125" s="82">
        <f t="shared" si="6"/>
        <v>192196947</v>
      </c>
      <c r="X125" s="82">
        <f t="shared" si="6"/>
        <v>190670771</v>
      </c>
      <c r="Y125" s="82">
        <f t="shared" si="6"/>
        <v>188881373.16</v>
      </c>
      <c r="Z125" s="82">
        <f t="shared" si="6"/>
        <v>188437416</v>
      </c>
      <c r="AA125" s="82">
        <f t="shared" si="6"/>
        <v>191735857</v>
      </c>
      <c r="AB125" s="82">
        <f t="shared" si="6"/>
        <v>187451195</v>
      </c>
      <c r="AC125" s="82">
        <f t="shared" si="6"/>
        <v>213245701.75999999</v>
      </c>
      <c r="AD125" s="82">
        <f t="shared" si="6"/>
        <v>202815771</v>
      </c>
      <c r="AE125" s="82">
        <f t="shared" si="6"/>
        <v>205221318</v>
      </c>
      <c r="AF125" s="82">
        <f t="shared" si="6"/>
        <v>201903378</v>
      </c>
      <c r="AG125" s="82">
        <f t="shared" si="6"/>
        <v>185143340.84999999</v>
      </c>
      <c r="AH125" s="82">
        <f t="shared" si="6"/>
        <v>186157179</v>
      </c>
      <c r="AI125" s="82">
        <f t="shared" si="6"/>
        <v>143332789</v>
      </c>
      <c r="AJ125" s="82">
        <f t="shared" si="6"/>
        <v>22</v>
      </c>
      <c r="AK125" s="82">
        <f t="shared" si="6"/>
        <v>0</v>
      </c>
      <c r="AL125" s="82">
        <f t="shared" si="6"/>
        <v>21136</v>
      </c>
      <c r="AM125" s="82">
        <f t="shared" si="6"/>
        <v>442</v>
      </c>
      <c r="AN125" s="82">
        <f t="shared" si="6"/>
        <v>7407</v>
      </c>
      <c r="AO125" s="82">
        <f t="shared" si="6"/>
        <v>2173.4699999999998</v>
      </c>
      <c r="AP125" s="82">
        <f t="shared" si="6"/>
        <v>48</v>
      </c>
      <c r="AQ125" s="82">
        <f t="shared" si="6"/>
        <v>39</v>
      </c>
      <c r="AR125" s="82">
        <f t="shared" si="6"/>
        <v>3197</v>
      </c>
      <c r="AS125" s="82">
        <f t="shared" si="6"/>
        <v>0</v>
      </c>
      <c r="AT125" s="82">
        <f t="shared" si="6"/>
        <v>0</v>
      </c>
      <c r="AU125" s="82">
        <f t="shared" si="6"/>
        <v>0</v>
      </c>
      <c r="AV125" s="82">
        <f t="shared" si="6"/>
        <v>17987</v>
      </c>
      <c r="AW125" s="82">
        <f t="shared" si="6"/>
        <v>10212.02</v>
      </c>
      <c r="AX125" s="82">
        <f t="shared" si="6"/>
        <v>11681</v>
      </c>
      <c r="AY125" s="82">
        <f t="shared" si="6"/>
        <v>103493</v>
      </c>
      <c r="AZ125" s="82">
        <f t="shared" si="6"/>
        <v>157329</v>
      </c>
      <c r="BA125" s="82">
        <f t="shared" si="6"/>
        <v>167995</v>
      </c>
      <c r="BB125" s="82">
        <f t="shared" si="6"/>
        <v>7730241</v>
      </c>
      <c r="BC125" s="82">
        <f t="shared" si="6"/>
        <v>10311072</v>
      </c>
      <c r="BD125" s="82">
        <f t="shared" si="6"/>
        <v>8070630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125286925</v>
      </c>
      <c r="C131">
        <v>132145662</v>
      </c>
      <c r="D131">
        <v>128548583</v>
      </c>
      <c r="E131">
        <v>131822726.40000001</v>
      </c>
      <c r="F131">
        <v>129990020</v>
      </c>
      <c r="G131">
        <v>123101061</v>
      </c>
      <c r="H131">
        <v>140970512</v>
      </c>
      <c r="I131">
        <v>142510625.53999999</v>
      </c>
      <c r="J131">
        <v>135762706</v>
      </c>
      <c r="K131">
        <v>138395714</v>
      </c>
      <c r="L131">
        <v>134317668</v>
      </c>
      <c r="M131">
        <v>134503438.96000001</v>
      </c>
      <c r="N131">
        <v>125482337</v>
      </c>
      <c r="O131">
        <v>124914898</v>
      </c>
      <c r="P131">
        <v>123651803</v>
      </c>
      <c r="Q131">
        <v>123364653.17</v>
      </c>
      <c r="R131">
        <v>118241828</v>
      </c>
      <c r="S131">
        <v>116133912</v>
      </c>
      <c r="T131">
        <v>113328832</v>
      </c>
      <c r="U131">
        <v>111103385.91</v>
      </c>
      <c r="V131">
        <v>108642041</v>
      </c>
      <c r="W131">
        <v>109997677</v>
      </c>
      <c r="X131">
        <v>104968767</v>
      </c>
      <c r="Y131">
        <v>102607555.26000001</v>
      </c>
      <c r="Z131">
        <v>96363864</v>
      </c>
      <c r="AA131">
        <v>97292252</v>
      </c>
      <c r="AB131">
        <v>95553652</v>
      </c>
      <c r="AC131">
        <v>94990804.730000004</v>
      </c>
      <c r="AD131">
        <v>87672418</v>
      </c>
      <c r="AE131">
        <v>88945118</v>
      </c>
      <c r="AF131">
        <v>86158017</v>
      </c>
      <c r="AG131">
        <v>88413932.790000007</v>
      </c>
      <c r="AH131">
        <v>82350552</v>
      </c>
      <c r="AI131">
        <v>51081934</v>
      </c>
      <c r="AJ131">
        <v>50439114</v>
      </c>
      <c r="AK131">
        <v>51568839.490000002</v>
      </c>
      <c r="AL131">
        <v>48503536</v>
      </c>
      <c r="AM131">
        <v>45615209</v>
      </c>
      <c r="AN131">
        <v>43014463</v>
      </c>
      <c r="AO131">
        <v>39160084.920000002</v>
      </c>
      <c r="AP131">
        <v>40046338</v>
      </c>
      <c r="AQ131">
        <v>38982979</v>
      </c>
      <c r="AR131">
        <v>37170465</v>
      </c>
      <c r="AS131">
        <v>36498116.479999997</v>
      </c>
      <c r="AT131">
        <v>33285270</v>
      </c>
      <c r="AU131">
        <v>33188480</v>
      </c>
      <c r="AV131">
        <v>31981948</v>
      </c>
      <c r="AW131">
        <v>30668553.719999999</v>
      </c>
      <c r="AX131">
        <v>28395618</v>
      </c>
      <c r="AY131">
        <v>27394918</v>
      </c>
      <c r="AZ131">
        <v>25917834</v>
      </c>
      <c r="BA131">
        <v>28770180</v>
      </c>
      <c r="BB131">
        <v>33043923</v>
      </c>
      <c r="BC131">
        <v>30817922</v>
      </c>
      <c r="BD131">
        <v>31450686</v>
      </c>
      <c r="BE131"/>
      <c r="BF131"/>
      <c r="BG131"/>
      <c r="BH131"/>
      <c r="BI131"/>
      <c r="BJ131"/>
      <c r="BK131"/>
      <c r="BL131"/>
      <c r="BM131"/>
      <c r="BN131"/>
      <c r="BO131"/>
      <c r="BP131"/>
      <c r="BQ131"/>
      <c r="BR131"/>
      <c r="BS131"/>
      <c r="BT131"/>
    </row>
    <row r="132" spans="1:72" x14ac:dyDescent="0.25">
      <c r="A132" t="s">
        <v>1566</v>
      </c>
      <c r="B132">
        <v>125286925</v>
      </c>
      <c r="C132">
        <v>132145662</v>
      </c>
      <c r="D132">
        <v>128548583</v>
      </c>
      <c r="E132">
        <v>131822726.40000001</v>
      </c>
      <c r="F132">
        <v>129990020</v>
      </c>
      <c r="G132">
        <v>123101061</v>
      </c>
      <c r="H132">
        <v>140970512</v>
      </c>
      <c r="I132">
        <v>142510625.53999999</v>
      </c>
      <c r="J132">
        <v>135762706</v>
      </c>
      <c r="K132">
        <v>138395714</v>
      </c>
      <c r="L132">
        <v>134317668</v>
      </c>
      <c r="M132">
        <v>134503438.96000001</v>
      </c>
      <c r="N132">
        <v>125482337</v>
      </c>
      <c r="O132">
        <v>124914898</v>
      </c>
      <c r="P132">
        <v>123651803</v>
      </c>
      <c r="Q132">
        <v>123364653.17</v>
      </c>
      <c r="R132">
        <v>118241828</v>
      </c>
      <c r="S132">
        <v>116133912</v>
      </c>
      <c r="T132">
        <v>113328832</v>
      </c>
      <c r="U132">
        <v>111103385.91</v>
      </c>
      <c r="V132">
        <v>108642041</v>
      </c>
      <c r="W132">
        <v>109997677</v>
      </c>
      <c r="X132">
        <v>104968767</v>
      </c>
      <c r="Y132">
        <v>102607555.26000001</v>
      </c>
      <c r="Z132">
        <v>96363864</v>
      </c>
      <c r="AA132">
        <v>97292252</v>
      </c>
      <c r="AB132">
        <v>95553652</v>
      </c>
      <c r="AC132">
        <v>94990804.730000004</v>
      </c>
      <c r="AD132">
        <v>87672418</v>
      </c>
      <c r="AE132">
        <v>88945118</v>
      </c>
      <c r="AF132">
        <v>86158017</v>
      </c>
      <c r="AG132">
        <v>88413932.790000007</v>
      </c>
      <c r="AH132">
        <v>82350552</v>
      </c>
      <c r="AI132">
        <v>51081934</v>
      </c>
      <c r="AJ132">
        <v>50439114</v>
      </c>
      <c r="AK132">
        <v>51568839.490000002</v>
      </c>
      <c r="AL132">
        <v>48503536</v>
      </c>
      <c r="AM132">
        <v>45615209</v>
      </c>
      <c r="AN132">
        <v>43014463</v>
      </c>
      <c r="AO132">
        <v>39160084.920000002</v>
      </c>
      <c r="AP132">
        <v>40046338</v>
      </c>
      <c r="AQ132">
        <v>38982979</v>
      </c>
      <c r="AR132">
        <v>37170465</v>
      </c>
      <c r="AS132">
        <v>36498116.479999997</v>
      </c>
      <c r="AT132">
        <v>33285270</v>
      </c>
      <c r="AU132">
        <v>33188480</v>
      </c>
      <c r="AV132">
        <v>31981948</v>
      </c>
      <c r="AW132">
        <v>30668553.719999999</v>
      </c>
      <c r="AX132">
        <v>28395618</v>
      </c>
      <c r="AY132">
        <v>27394918</v>
      </c>
      <c r="AZ132">
        <v>25917834</v>
      </c>
      <c r="BA132">
        <v>28770180</v>
      </c>
      <c r="BB132">
        <v>33043923</v>
      </c>
      <c r="BC132">
        <v>30817922</v>
      </c>
      <c r="BD132">
        <v>31450686</v>
      </c>
      <c r="BE132"/>
      <c r="BF132"/>
      <c r="BG132"/>
      <c r="BH132"/>
      <c r="BI132"/>
      <c r="BJ132"/>
      <c r="BK132"/>
      <c r="BL132"/>
      <c r="BM132"/>
      <c r="BN132"/>
      <c r="BO132"/>
      <c r="BP132"/>
      <c r="BQ132"/>
      <c r="BR132"/>
      <c r="BS132"/>
      <c r="BT132"/>
    </row>
    <row r="133" spans="1:72" x14ac:dyDescent="0.25">
      <c r="A133" t="s">
        <v>857</v>
      </c>
      <c r="B133">
        <v>22460</v>
      </c>
      <c r="C133">
        <v>21512</v>
      </c>
      <c r="D133">
        <v>32869</v>
      </c>
      <c r="E133">
        <v>43976.25</v>
      </c>
      <c r="F133">
        <v>32202</v>
      </c>
      <c r="G133">
        <v>38204</v>
      </c>
      <c r="H133">
        <v>42453</v>
      </c>
      <c r="I133">
        <v>50033.760000000002</v>
      </c>
      <c r="J133">
        <v>57951</v>
      </c>
      <c r="K133">
        <v>74303</v>
      </c>
      <c r="L133">
        <v>112436</v>
      </c>
      <c r="M133">
        <v>64947.82</v>
      </c>
      <c r="N133">
        <v>70553</v>
      </c>
      <c r="O133">
        <v>90025</v>
      </c>
      <c r="P133">
        <v>54414</v>
      </c>
      <c r="Q133">
        <v>55653.120000000003</v>
      </c>
      <c r="R133">
        <v>45139</v>
      </c>
      <c r="S133">
        <v>53717</v>
      </c>
      <c r="T133">
        <v>84175</v>
      </c>
      <c r="U133">
        <v>75555.539999999994</v>
      </c>
      <c r="V133">
        <v>59447</v>
      </c>
      <c r="W133">
        <v>49289</v>
      </c>
      <c r="X133">
        <v>45562</v>
      </c>
      <c r="Y133">
        <v>46520.29</v>
      </c>
      <c r="Z133">
        <v>42657</v>
      </c>
      <c r="AA133">
        <v>50589</v>
      </c>
      <c r="AB133">
        <v>64897</v>
      </c>
      <c r="AC133">
        <v>54586.32</v>
      </c>
      <c r="AD133">
        <v>54357</v>
      </c>
      <c r="AE133">
        <v>61344</v>
      </c>
      <c r="AF133">
        <v>67644</v>
      </c>
      <c r="AG133">
        <v>65045.48</v>
      </c>
      <c r="AH133">
        <v>56740</v>
      </c>
      <c r="AI133">
        <v>152311</v>
      </c>
      <c r="AJ133">
        <v>204422</v>
      </c>
      <c r="AK133">
        <v>209663.48</v>
      </c>
      <c r="AL133">
        <v>181383</v>
      </c>
      <c r="AM133">
        <v>181430</v>
      </c>
      <c r="AN133">
        <v>159971</v>
      </c>
      <c r="AO133">
        <v>146471.91</v>
      </c>
      <c r="AP133">
        <v>120372</v>
      </c>
      <c r="AQ133">
        <v>109225</v>
      </c>
      <c r="AR133">
        <v>74568</v>
      </c>
      <c r="AS133">
        <v>54221.64</v>
      </c>
      <c r="AT133">
        <v>31459</v>
      </c>
      <c r="AU133">
        <v>132602</v>
      </c>
      <c r="AV133">
        <v>120957</v>
      </c>
      <c r="AW133">
        <v>117880.13</v>
      </c>
      <c r="AX133">
        <v>98056</v>
      </c>
      <c r="AY133">
        <v>32030</v>
      </c>
      <c r="AZ133">
        <v>48963</v>
      </c>
      <c r="BA133">
        <v>75066</v>
      </c>
      <c r="BB133">
        <v>68521</v>
      </c>
      <c r="BC133">
        <v>66239</v>
      </c>
      <c r="BD133">
        <v>64822</v>
      </c>
      <c r="BE133"/>
      <c r="BF133"/>
      <c r="BG133"/>
      <c r="BH133"/>
      <c r="BI133"/>
      <c r="BJ133"/>
      <c r="BK133"/>
      <c r="BL133"/>
      <c r="BM133"/>
      <c r="BN133"/>
      <c r="BO133"/>
      <c r="BP133"/>
      <c r="BQ133"/>
      <c r="BR133"/>
      <c r="BS133"/>
      <c r="BT133"/>
    </row>
    <row r="134" spans="1:72" x14ac:dyDescent="0.25">
      <c r="A134" t="s">
        <v>858</v>
      </c>
      <c r="B134">
        <v>22378</v>
      </c>
      <c r="C134">
        <v>21433</v>
      </c>
      <c r="D134">
        <v>32793</v>
      </c>
      <c r="E134">
        <v>43899.61</v>
      </c>
      <c r="F134">
        <v>32129</v>
      </c>
      <c r="G134">
        <v>38128</v>
      </c>
      <c r="H134">
        <v>42379</v>
      </c>
      <c r="I134">
        <v>49962.36</v>
      </c>
      <c r="J134">
        <v>57891</v>
      </c>
      <c r="K134">
        <v>74241</v>
      </c>
      <c r="L134">
        <v>112373</v>
      </c>
      <c r="M134">
        <v>64883.09</v>
      </c>
      <c r="N134">
        <v>70499</v>
      </c>
      <c r="O134">
        <v>89972</v>
      </c>
      <c r="P134">
        <v>54363</v>
      </c>
      <c r="Q134">
        <v>55604.42</v>
      </c>
      <c r="R134">
        <v>45095</v>
      </c>
      <c r="S134">
        <v>53673</v>
      </c>
      <c r="T134">
        <v>84129</v>
      </c>
      <c r="U134">
        <v>75509.3</v>
      </c>
      <c r="V134">
        <v>59408</v>
      </c>
      <c r="W134">
        <v>49250</v>
      </c>
      <c r="X134">
        <v>45523</v>
      </c>
      <c r="Y134">
        <v>46480.24</v>
      </c>
      <c r="Z134">
        <v>42623</v>
      </c>
      <c r="AA134">
        <v>50558</v>
      </c>
      <c r="AB134">
        <v>64866</v>
      </c>
      <c r="AC134">
        <v>54554.86</v>
      </c>
      <c r="AD134">
        <v>54333</v>
      </c>
      <c r="AE134">
        <v>61318</v>
      </c>
      <c r="AF134">
        <v>67618</v>
      </c>
      <c r="AG134">
        <v>65019.79</v>
      </c>
      <c r="AH134">
        <v>56719</v>
      </c>
      <c r="AI134">
        <v>151900</v>
      </c>
      <c r="AJ134">
        <v>204403</v>
      </c>
      <c r="AK134">
        <v>206121.16</v>
      </c>
      <c r="AL134">
        <v>181370</v>
      </c>
      <c r="AM134">
        <v>181417</v>
      </c>
      <c r="AN134">
        <v>159958</v>
      </c>
      <c r="AO134">
        <v>146456.6</v>
      </c>
      <c r="AP134">
        <v>120362</v>
      </c>
      <c r="AQ134">
        <v>109214</v>
      </c>
      <c r="AR134">
        <v>74558</v>
      </c>
      <c r="AS134">
        <v>54211.519999999997</v>
      </c>
      <c r="AT134">
        <v>31450</v>
      </c>
      <c r="AU134">
        <v>132593</v>
      </c>
      <c r="AV134">
        <v>120948</v>
      </c>
      <c r="AW134">
        <v>117870.39999999999</v>
      </c>
      <c r="AX134">
        <v>98048</v>
      </c>
      <c r="AY134">
        <v>32023</v>
      </c>
      <c r="AZ134">
        <v>48963</v>
      </c>
      <c r="BA134">
        <v>75066</v>
      </c>
      <c r="BB134">
        <v>68521</v>
      </c>
      <c r="BC134">
        <v>66239</v>
      </c>
      <c r="BD134">
        <v>64822</v>
      </c>
      <c r="BE134"/>
      <c r="BF134"/>
      <c r="BG134"/>
      <c r="BH134"/>
      <c r="BI134"/>
      <c r="BJ134"/>
      <c r="BK134"/>
      <c r="BL134"/>
      <c r="BM134"/>
      <c r="BN134"/>
      <c r="BO134"/>
      <c r="BP134"/>
      <c r="BQ134"/>
      <c r="BR134"/>
      <c r="BS134"/>
      <c r="BT134"/>
    </row>
    <row r="135" spans="1:72" x14ac:dyDescent="0.25">
      <c r="A135" t="s">
        <v>1567</v>
      </c>
      <c r="B135">
        <v>82</v>
      </c>
      <c r="C135">
        <v>79</v>
      </c>
      <c r="D135">
        <v>76</v>
      </c>
      <c r="E135">
        <v>76.64</v>
      </c>
      <c r="F135">
        <v>73</v>
      </c>
      <c r="G135">
        <v>76</v>
      </c>
      <c r="H135">
        <v>74</v>
      </c>
      <c r="I135">
        <v>71.41</v>
      </c>
      <c r="J135">
        <v>60</v>
      </c>
      <c r="K135">
        <v>62</v>
      </c>
      <c r="L135">
        <v>63</v>
      </c>
      <c r="M135">
        <v>64.72</v>
      </c>
      <c r="N135">
        <v>54</v>
      </c>
      <c r="O135">
        <v>53</v>
      </c>
      <c r="P135">
        <v>51</v>
      </c>
      <c r="Q135">
        <v>48.7</v>
      </c>
      <c r="R135">
        <v>44</v>
      </c>
      <c r="S135">
        <v>44</v>
      </c>
      <c r="T135">
        <v>46</v>
      </c>
      <c r="U135">
        <v>46.24</v>
      </c>
      <c r="V135">
        <v>39</v>
      </c>
      <c r="W135">
        <v>39</v>
      </c>
      <c r="X135">
        <v>39</v>
      </c>
      <c r="Y135">
        <v>40.04</v>
      </c>
      <c r="Z135">
        <v>34</v>
      </c>
      <c r="AA135">
        <v>31</v>
      </c>
      <c r="AB135">
        <v>31</v>
      </c>
      <c r="AC135">
        <v>31.46</v>
      </c>
      <c r="AD135">
        <v>24</v>
      </c>
      <c r="AE135">
        <v>26</v>
      </c>
      <c r="AF135">
        <v>26</v>
      </c>
      <c r="AG135">
        <v>25.7</v>
      </c>
      <c r="AH135">
        <v>21</v>
      </c>
      <c r="AI135">
        <v>411</v>
      </c>
      <c r="AJ135">
        <v>19</v>
      </c>
      <c r="AK135">
        <v>3542.32</v>
      </c>
      <c r="AL135">
        <v>13</v>
      </c>
      <c r="AM135">
        <v>13</v>
      </c>
      <c r="AN135">
        <v>13</v>
      </c>
      <c r="AO135">
        <v>15.31</v>
      </c>
      <c r="AP135">
        <v>10</v>
      </c>
      <c r="AQ135">
        <v>11</v>
      </c>
      <c r="AR135">
        <v>10</v>
      </c>
      <c r="AS135">
        <v>10.119999999999999</v>
      </c>
      <c r="AT135">
        <v>9</v>
      </c>
      <c r="AU135">
        <v>9</v>
      </c>
      <c r="AV135">
        <v>9</v>
      </c>
      <c r="AW135">
        <v>9.74</v>
      </c>
      <c r="AX135">
        <v>8</v>
      </c>
      <c r="AY135">
        <v>7</v>
      </c>
      <c r="AZ135">
        <v>0</v>
      </c>
      <c r="BA135">
        <v>0</v>
      </c>
      <c r="BB135">
        <v>0</v>
      </c>
      <c r="BC135">
        <v>0</v>
      </c>
      <c r="BD135">
        <v>0</v>
      </c>
      <c r="BE135"/>
      <c r="BF135"/>
      <c r="BG135"/>
      <c r="BH135"/>
      <c r="BI135"/>
      <c r="BJ135"/>
      <c r="BK135"/>
      <c r="BL135"/>
      <c r="BM135"/>
      <c r="BN135"/>
      <c r="BO135"/>
      <c r="BP135"/>
      <c r="BQ135"/>
      <c r="BR135"/>
      <c r="BS135"/>
      <c r="BT135"/>
    </row>
    <row r="136" spans="1:72" x14ac:dyDescent="0.25">
      <c r="A136" t="s">
        <v>775</v>
      </c>
      <c r="B136">
        <v>5010617</v>
      </c>
      <c r="C136">
        <v>5224269</v>
      </c>
      <c r="D136">
        <v>4790420</v>
      </c>
      <c r="E136">
        <v>5181248.3499999996</v>
      </c>
      <c r="F136">
        <v>5466550</v>
      </c>
      <c r="G136">
        <v>4888055</v>
      </c>
      <c r="H136">
        <v>4787011</v>
      </c>
      <c r="I136">
        <v>5296947.2300000004</v>
      </c>
      <c r="J136">
        <v>5251591</v>
      </c>
      <c r="K136">
        <v>4796823</v>
      </c>
      <c r="L136">
        <v>4465610</v>
      </c>
      <c r="M136">
        <v>5005008.55</v>
      </c>
      <c r="N136">
        <v>4941596</v>
      </c>
      <c r="O136">
        <v>4701357</v>
      </c>
      <c r="P136">
        <v>4339655</v>
      </c>
      <c r="Q136">
        <v>4612990.4800000004</v>
      </c>
      <c r="R136">
        <v>4923553</v>
      </c>
      <c r="S136">
        <v>4464309</v>
      </c>
      <c r="T136">
        <v>4094488</v>
      </c>
      <c r="U136">
        <v>4335431.79</v>
      </c>
      <c r="V136">
        <v>4297996</v>
      </c>
      <c r="W136">
        <v>4573992</v>
      </c>
      <c r="X136">
        <v>3712618</v>
      </c>
      <c r="Y136">
        <v>3745277.02</v>
      </c>
      <c r="Z136">
        <v>3630498</v>
      </c>
      <c r="AA136">
        <v>3333320</v>
      </c>
      <c r="AB136">
        <v>3162157</v>
      </c>
      <c r="AC136">
        <v>3532267.8</v>
      </c>
      <c r="AD136">
        <v>3338085</v>
      </c>
      <c r="AE136">
        <v>3126178</v>
      </c>
      <c r="AF136">
        <v>2923276</v>
      </c>
      <c r="AG136">
        <v>3500872.29</v>
      </c>
      <c r="AH136">
        <v>3748413</v>
      </c>
      <c r="AI136">
        <v>2326848</v>
      </c>
      <c r="AJ136">
        <v>2258403</v>
      </c>
      <c r="AK136">
        <v>2375219</v>
      </c>
      <c r="AL136">
        <v>2540123</v>
      </c>
      <c r="AM136">
        <v>1934688</v>
      </c>
      <c r="AN136">
        <v>1492490</v>
      </c>
      <c r="AO136">
        <v>1066243.72</v>
      </c>
      <c r="AP136">
        <v>1595604</v>
      </c>
      <c r="AQ136">
        <v>1590375</v>
      </c>
      <c r="AR136">
        <v>1610751</v>
      </c>
      <c r="AS136">
        <v>1744138.84</v>
      </c>
      <c r="AT136">
        <v>1417359</v>
      </c>
      <c r="AU136">
        <v>1307115</v>
      </c>
      <c r="AV136">
        <v>1321883</v>
      </c>
      <c r="AW136">
        <v>1447914.82</v>
      </c>
      <c r="AX136">
        <v>1186110</v>
      </c>
      <c r="AY136">
        <v>1145514</v>
      </c>
      <c r="AZ136">
        <v>1307386</v>
      </c>
      <c r="BA136">
        <v>1363006</v>
      </c>
      <c r="BB136">
        <v>1107407</v>
      </c>
      <c r="BC136">
        <v>1178089</v>
      </c>
      <c r="BD136">
        <v>1207163</v>
      </c>
      <c r="BE136"/>
      <c r="BF136"/>
      <c r="BG136"/>
      <c r="BH136"/>
      <c r="BI136"/>
      <c r="BJ136"/>
      <c r="BK136"/>
      <c r="BL136"/>
      <c r="BM136"/>
      <c r="BN136"/>
      <c r="BO136"/>
      <c r="BP136"/>
      <c r="BQ136"/>
      <c r="BR136"/>
      <c r="BS136"/>
      <c r="BT136"/>
    </row>
    <row r="137" spans="1:72" x14ac:dyDescent="0.25">
      <c r="A137" t="s">
        <v>859</v>
      </c>
      <c r="B137">
        <v>130320002</v>
      </c>
      <c r="C137">
        <v>137391443</v>
      </c>
      <c r="D137">
        <v>133371872</v>
      </c>
      <c r="E137">
        <v>137047950.99000001</v>
      </c>
      <c r="F137">
        <v>135488772</v>
      </c>
      <c r="G137">
        <v>128027320</v>
      </c>
      <c r="H137">
        <v>145799976</v>
      </c>
      <c r="I137">
        <v>147857606.53</v>
      </c>
      <c r="J137">
        <v>141072248</v>
      </c>
      <c r="K137">
        <v>143266840</v>
      </c>
      <c r="L137">
        <v>138895714</v>
      </c>
      <c r="M137">
        <v>139573395.33000001</v>
      </c>
      <c r="N137">
        <v>130494486</v>
      </c>
      <c r="O137">
        <v>129706280</v>
      </c>
      <c r="P137">
        <v>128045872</v>
      </c>
      <c r="Q137">
        <v>128033296.77</v>
      </c>
      <c r="R137">
        <v>123210520</v>
      </c>
      <c r="S137">
        <v>120651938</v>
      </c>
      <c r="T137">
        <v>117507495</v>
      </c>
      <c r="U137">
        <v>115514373.23999999</v>
      </c>
      <c r="V137">
        <v>112999484</v>
      </c>
      <c r="W137">
        <v>114620958</v>
      </c>
      <c r="X137">
        <v>108726947</v>
      </c>
      <c r="Y137">
        <v>106399352.56999999</v>
      </c>
      <c r="Z137">
        <v>100037019</v>
      </c>
      <c r="AA137">
        <v>100676161</v>
      </c>
      <c r="AB137">
        <v>98780706</v>
      </c>
      <c r="AC137">
        <v>98577658.849999994</v>
      </c>
      <c r="AD137">
        <v>91064860</v>
      </c>
      <c r="AE137">
        <v>92132640</v>
      </c>
      <c r="AF137">
        <v>89148937</v>
      </c>
      <c r="AG137">
        <v>91979850.560000002</v>
      </c>
      <c r="AH137">
        <v>86155705</v>
      </c>
      <c r="AI137">
        <v>53561093</v>
      </c>
      <c r="AJ137">
        <v>52901939</v>
      </c>
      <c r="AK137">
        <v>54153721.960000001</v>
      </c>
      <c r="AL137">
        <v>51225042</v>
      </c>
      <c r="AM137">
        <v>47731327</v>
      </c>
      <c r="AN137">
        <v>44666924</v>
      </c>
      <c r="AO137">
        <v>40372800.539999999</v>
      </c>
      <c r="AP137">
        <v>41762314</v>
      </c>
      <c r="AQ137">
        <v>40682579</v>
      </c>
      <c r="AR137">
        <v>38855784</v>
      </c>
      <c r="AS137">
        <v>38296476.960000001</v>
      </c>
      <c r="AT137">
        <v>34734088</v>
      </c>
      <c r="AU137">
        <v>34628197</v>
      </c>
      <c r="AV137">
        <v>33424788</v>
      </c>
      <c r="AW137">
        <v>32234348.670000002</v>
      </c>
      <c r="AX137">
        <v>29679784</v>
      </c>
      <c r="AY137">
        <v>28572462</v>
      </c>
      <c r="AZ137">
        <v>27274183</v>
      </c>
      <c r="BA137">
        <v>30208252</v>
      </c>
      <c r="BB137">
        <v>34219851</v>
      </c>
      <c r="BC137">
        <v>32062250</v>
      </c>
      <c r="BD137">
        <v>32722671</v>
      </c>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99023321</v>
      </c>
      <c r="C139">
        <v>104082818</v>
      </c>
      <c r="D139">
        <v>101269499</v>
      </c>
      <c r="E139">
        <v>103009578.81</v>
      </c>
      <c r="F139">
        <v>101422483</v>
      </c>
      <c r="G139">
        <v>96659238</v>
      </c>
      <c r="H139">
        <v>109788727</v>
      </c>
      <c r="I139">
        <v>110138600.89</v>
      </c>
      <c r="J139">
        <v>104585596</v>
      </c>
      <c r="K139">
        <v>107180802</v>
      </c>
      <c r="L139">
        <v>104244085</v>
      </c>
      <c r="M139">
        <v>104120052.86</v>
      </c>
      <c r="N139">
        <v>97474391</v>
      </c>
      <c r="O139">
        <v>97508629</v>
      </c>
      <c r="P139">
        <v>96214167</v>
      </c>
      <c r="Q139">
        <v>95492591.769999996</v>
      </c>
      <c r="R139">
        <v>91742078</v>
      </c>
      <c r="S139">
        <v>90333235</v>
      </c>
      <c r="T139">
        <v>88434390</v>
      </c>
      <c r="U139">
        <v>86800357.959999993</v>
      </c>
      <c r="V139">
        <v>84599591</v>
      </c>
      <c r="W139">
        <v>86035371</v>
      </c>
      <c r="X139">
        <v>82252728</v>
      </c>
      <c r="Y139">
        <v>80190984.370000005</v>
      </c>
      <c r="Z139">
        <v>75068073</v>
      </c>
      <c r="AA139">
        <v>76134726</v>
      </c>
      <c r="AB139">
        <v>75124884</v>
      </c>
      <c r="AC139">
        <v>74419302.129999995</v>
      </c>
      <c r="AD139">
        <v>68841769</v>
      </c>
      <c r="AE139">
        <v>70030538</v>
      </c>
      <c r="AF139">
        <v>68151816</v>
      </c>
      <c r="AG139">
        <v>70474869.730000004</v>
      </c>
      <c r="AH139">
        <v>65137805</v>
      </c>
      <c r="AI139">
        <v>37655206</v>
      </c>
      <c r="AJ139">
        <v>37388877</v>
      </c>
      <c r="AK139">
        <v>38418391.670000002</v>
      </c>
      <c r="AL139">
        <v>35981672</v>
      </c>
      <c r="AM139">
        <v>33724856</v>
      </c>
      <c r="AN139">
        <v>31966248</v>
      </c>
      <c r="AO139">
        <v>29652526.469999999</v>
      </c>
      <c r="AP139">
        <v>29934076</v>
      </c>
      <c r="AQ139">
        <v>29317441</v>
      </c>
      <c r="AR139">
        <v>27958524</v>
      </c>
      <c r="AS139">
        <v>26846817.199999999</v>
      </c>
      <c r="AT139">
        <v>24302607</v>
      </c>
      <c r="AU139">
        <v>24179394</v>
      </c>
      <c r="AV139">
        <v>23508220</v>
      </c>
      <c r="AW139">
        <v>22653316.27</v>
      </c>
      <c r="AX139">
        <v>20835831</v>
      </c>
      <c r="AY139">
        <v>20099355</v>
      </c>
      <c r="AZ139">
        <v>19129633</v>
      </c>
      <c r="BA139">
        <v>21650557</v>
      </c>
      <c r="BB139">
        <v>25160698</v>
      </c>
      <c r="BC139">
        <v>23352368</v>
      </c>
      <c r="BD139">
        <v>24190319</v>
      </c>
      <c r="BE139"/>
      <c r="BF139"/>
      <c r="BG139"/>
      <c r="BH139"/>
      <c r="BI139"/>
      <c r="BJ139"/>
      <c r="BK139"/>
      <c r="BL139"/>
      <c r="BM139"/>
      <c r="BN139"/>
      <c r="BO139"/>
      <c r="BP139"/>
      <c r="BQ139"/>
      <c r="BR139"/>
      <c r="BS139"/>
      <c r="BT139"/>
    </row>
    <row r="140" spans="1:72" x14ac:dyDescent="0.25">
      <c r="A140" t="s">
        <v>861</v>
      </c>
      <c r="B140">
        <v>26602329</v>
      </c>
      <c r="C140">
        <v>27437832</v>
      </c>
      <c r="D140">
        <v>26217141</v>
      </c>
      <c r="E140">
        <v>27231871.879999999</v>
      </c>
      <c r="F140">
        <v>27306687</v>
      </c>
      <c r="G140">
        <v>26012794</v>
      </c>
      <c r="H140">
        <v>27306845</v>
      </c>
      <c r="I140">
        <v>28863883.68</v>
      </c>
      <c r="J140">
        <v>28029324</v>
      </c>
      <c r="K140">
        <v>28848813</v>
      </c>
      <c r="L140">
        <v>25820044</v>
      </c>
      <c r="M140">
        <v>27189019.210000001</v>
      </c>
      <c r="N140">
        <v>24997645</v>
      </c>
      <c r="O140">
        <v>24604230</v>
      </c>
      <c r="P140">
        <v>23404237</v>
      </c>
      <c r="Q140">
        <v>24254353.609999999</v>
      </c>
      <c r="R140">
        <v>23624495</v>
      </c>
      <c r="S140">
        <v>22744305</v>
      </c>
      <c r="T140">
        <v>21278575</v>
      </c>
      <c r="U140">
        <v>21512510.09</v>
      </c>
      <c r="V140">
        <v>21283051</v>
      </c>
      <c r="W140">
        <v>21450813</v>
      </c>
      <c r="X140">
        <v>19419678</v>
      </c>
      <c r="Y140">
        <v>19455409.170000002</v>
      </c>
      <c r="Z140">
        <v>18906220</v>
      </c>
      <c r="AA140">
        <v>18454078</v>
      </c>
      <c r="AB140">
        <v>17085459</v>
      </c>
      <c r="AC140">
        <v>18761026.390000001</v>
      </c>
      <c r="AD140">
        <v>16732864</v>
      </c>
      <c r="AE140">
        <v>16885322</v>
      </c>
      <c r="AF140">
        <v>16448807</v>
      </c>
      <c r="AG140">
        <v>17668209.390000001</v>
      </c>
      <c r="AH140">
        <v>16435557</v>
      </c>
      <c r="AI140">
        <v>12623922</v>
      </c>
      <c r="AJ140">
        <v>11581524</v>
      </c>
      <c r="AK140">
        <v>12239973.279999999</v>
      </c>
      <c r="AL140">
        <v>11538260</v>
      </c>
      <c r="AM140">
        <v>10525305</v>
      </c>
      <c r="AN140">
        <v>9070208</v>
      </c>
      <c r="AO140">
        <v>8640926.4299999997</v>
      </c>
      <c r="AP140">
        <v>8861044</v>
      </c>
      <c r="AQ140">
        <v>8292511</v>
      </c>
      <c r="AR140">
        <v>7932297</v>
      </c>
      <c r="AS140">
        <v>9094414.6600000001</v>
      </c>
      <c r="AT140">
        <v>8104545</v>
      </c>
      <c r="AU140">
        <v>7978324</v>
      </c>
      <c r="AV140">
        <v>7545002</v>
      </c>
      <c r="AW140">
        <v>8178802.79</v>
      </c>
      <c r="AX140">
        <v>6851477</v>
      </c>
      <c r="AY140">
        <v>6669942</v>
      </c>
      <c r="AZ140">
        <v>6305166</v>
      </c>
      <c r="BA140">
        <v>7773556</v>
      </c>
      <c r="BB140">
        <v>8184598</v>
      </c>
      <c r="BC140">
        <v>7957131</v>
      </c>
      <c r="BD140">
        <v>7152108</v>
      </c>
      <c r="BE140"/>
      <c r="BF140"/>
      <c r="BG140"/>
      <c r="BH140"/>
      <c r="BI140"/>
      <c r="BJ140"/>
      <c r="BK140"/>
      <c r="BL140"/>
      <c r="BM140"/>
      <c r="BN140"/>
      <c r="BO140"/>
      <c r="BP140"/>
      <c r="BQ140"/>
      <c r="BR140"/>
      <c r="BS140"/>
      <c r="BT140"/>
    </row>
    <row r="141" spans="1:72" x14ac:dyDescent="0.25">
      <c r="A141" t="s">
        <v>862</v>
      </c>
      <c r="B141">
        <v>22469496</v>
      </c>
      <c r="C141">
        <v>23338931</v>
      </c>
      <c r="D141">
        <v>22111956</v>
      </c>
      <c r="E141">
        <v>23181756.809999999</v>
      </c>
      <c r="F141">
        <v>23032080</v>
      </c>
      <c r="G141">
        <v>22042799</v>
      </c>
      <c r="H141">
        <v>22878915</v>
      </c>
      <c r="I141">
        <v>24046681.350000001</v>
      </c>
      <c r="J141">
        <v>23638917</v>
      </c>
      <c r="K141">
        <v>23869872</v>
      </c>
      <c r="L141">
        <v>21834905</v>
      </c>
      <c r="M141">
        <v>22706258.989999998</v>
      </c>
      <c r="N141">
        <v>21170349</v>
      </c>
      <c r="O141">
        <v>20770693</v>
      </c>
      <c r="P141">
        <v>19838773</v>
      </c>
      <c r="Q141">
        <v>20305500.359999999</v>
      </c>
      <c r="R141">
        <v>20003348</v>
      </c>
      <c r="S141">
        <v>19150619</v>
      </c>
      <c r="T141">
        <v>17840384</v>
      </c>
      <c r="U141">
        <v>18182706.100000001</v>
      </c>
      <c r="V141">
        <v>18063436</v>
      </c>
      <c r="W141">
        <v>18435327</v>
      </c>
      <c r="X141">
        <v>16509115</v>
      </c>
      <c r="Y141">
        <v>16379404.73</v>
      </c>
      <c r="Z141">
        <v>15994853</v>
      </c>
      <c r="AA141">
        <v>15481647</v>
      </c>
      <c r="AB141">
        <v>14153287</v>
      </c>
      <c r="AC141">
        <v>15758619.890000001</v>
      </c>
      <c r="AD141">
        <v>13913869</v>
      </c>
      <c r="AE141">
        <v>14133158</v>
      </c>
      <c r="AF141">
        <v>12262903</v>
      </c>
      <c r="AG141">
        <v>13343917.699999999</v>
      </c>
      <c r="AH141">
        <v>12773097</v>
      </c>
      <c r="AI141">
        <v>10551328</v>
      </c>
      <c r="AJ141">
        <v>9736244</v>
      </c>
      <c r="AK141">
        <v>10096698.83</v>
      </c>
      <c r="AL141">
        <v>9747647</v>
      </c>
      <c r="AM141">
        <v>8924611</v>
      </c>
      <c r="AN141">
        <v>7492022</v>
      </c>
      <c r="AO141">
        <v>6809280.0899999999</v>
      </c>
      <c r="AP141">
        <v>7120128</v>
      </c>
      <c r="AQ141">
        <v>6906899</v>
      </c>
      <c r="AR141">
        <v>6297196</v>
      </c>
      <c r="AS141">
        <v>6902481.8899999997</v>
      </c>
      <c r="AT141">
        <v>5997966</v>
      </c>
      <c r="AU141">
        <v>5829805</v>
      </c>
      <c r="AV141">
        <v>5470380</v>
      </c>
      <c r="AW141">
        <v>5825006.0199999996</v>
      </c>
      <c r="AX141">
        <v>5119062</v>
      </c>
      <c r="AY141">
        <v>4978867</v>
      </c>
      <c r="AZ141">
        <v>0</v>
      </c>
      <c r="BA141">
        <v>0</v>
      </c>
      <c r="BB141">
        <v>0</v>
      </c>
      <c r="BC141">
        <v>0</v>
      </c>
      <c r="BD141">
        <v>0</v>
      </c>
      <c r="BE141"/>
      <c r="BF141"/>
      <c r="BG141"/>
      <c r="BH141"/>
      <c r="BI141"/>
      <c r="BJ141"/>
      <c r="BK141"/>
      <c r="BL141"/>
      <c r="BM141"/>
      <c r="BN141"/>
      <c r="BO141"/>
      <c r="BP141"/>
      <c r="BQ141"/>
      <c r="BR141"/>
      <c r="BS141"/>
      <c r="BT141"/>
    </row>
    <row r="142" spans="1:72" x14ac:dyDescent="0.25">
      <c r="A142" t="s">
        <v>863</v>
      </c>
      <c r="B142">
        <v>4132833</v>
      </c>
      <c r="C142">
        <v>4098901</v>
      </c>
      <c r="D142">
        <v>4105185</v>
      </c>
      <c r="E142">
        <v>4050115.07</v>
      </c>
      <c r="F142">
        <v>4274607</v>
      </c>
      <c r="G142">
        <v>3969995</v>
      </c>
      <c r="H142">
        <v>4427930</v>
      </c>
      <c r="I142">
        <v>4817202.34</v>
      </c>
      <c r="J142">
        <v>4390407</v>
      </c>
      <c r="K142">
        <v>4978941</v>
      </c>
      <c r="L142">
        <v>3985139</v>
      </c>
      <c r="M142">
        <v>4482760.22</v>
      </c>
      <c r="N142">
        <v>3827296</v>
      </c>
      <c r="O142">
        <v>3833537</v>
      </c>
      <c r="P142">
        <v>3565464</v>
      </c>
      <c r="Q142">
        <v>3948853.25</v>
      </c>
      <c r="R142">
        <v>3621147</v>
      </c>
      <c r="S142">
        <v>3593686</v>
      </c>
      <c r="T142">
        <v>3438191</v>
      </c>
      <c r="U142">
        <v>3329803.99</v>
      </c>
      <c r="V142">
        <v>3219615</v>
      </c>
      <c r="W142">
        <v>3015486</v>
      </c>
      <c r="X142">
        <v>2910563</v>
      </c>
      <c r="Y142">
        <v>3076004.44</v>
      </c>
      <c r="Z142">
        <v>2911367</v>
      </c>
      <c r="AA142">
        <v>2972431</v>
      </c>
      <c r="AB142">
        <v>2932172</v>
      </c>
      <c r="AC142">
        <v>3002406.5</v>
      </c>
      <c r="AD142">
        <v>2818995</v>
      </c>
      <c r="AE142">
        <v>2752164</v>
      </c>
      <c r="AF142">
        <v>4185904</v>
      </c>
      <c r="AG142">
        <v>4324291.6900000004</v>
      </c>
      <c r="AH142">
        <v>3662460</v>
      </c>
      <c r="AI142">
        <v>2072594</v>
      </c>
      <c r="AJ142">
        <v>1845280</v>
      </c>
      <c r="AK142">
        <v>2143274.4500000002</v>
      </c>
      <c r="AL142">
        <v>1790613</v>
      </c>
      <c r="AM142">
        <v>1600694</v>
      </c>
      <c r="AN142">
        <v>1578186</v>
      </c>
      <c r="AO142">
        <v>1831646.34</v>
      </c>
      <c r="AP142">
        <v>1740916</v>
      </c>
      <c r="AQ142">
        <v>1385612</v>
      </c>
      <c r="AR142">
        <v>1635101</v>
      </c>
      <c r="AS142">
        <v>2191932.77</v>
      </c>
      <c r="AT142">
        <v>2106579</v>
      </c>
      <c r="AU142">
        <v>2148519</v>
      </c>
      <c r="AV142">
        <v>2074622</v>
      </c>
      <c r="AW142">
        <v>2353796.77</v>
      </c>
      <c r="AX142">
        <v>1732415</v>
      </c>
      <c r="AY142">
        <v>1691075</v>
      </c>
      <c r="AZ142">
        <v>0</v>
      </c>
      <c r="BA142">
        <v>0</v>
      </c>
      <c r="BB142">
        <v>0</v>
      </c>
      <c r="BC142">
        <v>0</v>
      </c>
      <c r="BD142">
        <v>0</v>
      </c>
      <c r="BE142"/>
      <c r="BF142"/>
      <c r="BG142"/>
      <c r="BH142"/>
      <c r="BI142"/>
      <c r="BJ142"/>
      <c r="BK142"/>
      <c r="BL142"/>
      <c r="BM142"/>
      <c r="BN142"/>
      <c r="BO142"/>
      <c r="BP142"/>
      <c r="BQ142"/>
      <c r="BR142"/>
      <c r="BS142"/>
      <c r="BT142"/>
    </row>
    <row r="143" spans="1:72" x14ac:dyDescent="0.25">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62064.15</v>
      </c>
      <c r="AL143">
        <v>76860</v>
      </c>
      <c r="AM143">
        <v>126754</v>
      </c>
      <c r="AN143">
        <v>96861</v>
      </c>
      <c r="AO143">
        <v>53214.68</v>
      </c>
      <c r="AP143">
        <v>54529</v>
      </c>
      <c r="AQ143">
        <v>130668</v>
      </c>
      <c r="AR143">
        <v>67241</v>
      </c>
      <c r="AS143">
        <v>69133.48</v>
      </c>
      <c r="AT143">
        <v>66508</v>
      </c>
      <c r="AU143">
        <v>63978</v>
      </c>
      <c r="AV143">
        <v>60761</v>
      </c>
      <c r="AW143">
        <v>-114189.02</v>
      </c>
      <c r="AX143">
        <v>118991</v>
      </c>
      <c r="AY143">
        <v>118032</v>
      </c>
      <c r="AZ143">
        <v>118819</v>
      </c>
      <c r="BA143">
        <v>2159</v>
      </c>
      <c r="BB143">
        <v>2162</v>
      </c>
      <c r="BC143">
        <v>2160</v>
      </c>
      <c r="BD143">
        <v>2160</v>
      </c>
      <c r="BE143"/>
      <c r="BF143"/>
      <c r="BG143"/>
      <c r="BH143"/>
      <c r="BI143"/>
      <c r="BJ143"/>
      <c r="BK143"/>
      <c r="BL143"/>
      <c r="BM143"/>
      <c r="BN143"/>
      <c r="BO143"/>
      <c r="BP143"/>
      <c r="BQ143"/>
      <c r="BR143"/>
      <c r="BS143"/>
      <c r="BT143"/>
    </row>
    <row r="144" spans="1:72" x14ac:dyDescent="0.25">
      <c r="A144" t="s">
        <v>1569</v>
      </c>
      <c r="B144">
        <v>125625650</v>
      </c>
      <c r="C144">
        <v>131520650</v>
      </c>
      <c r="D144">
        <v>127486640</v>
      </c>
      <c r="E144">
        <v>130241450.69</v>
      </c>
      <c r="F144">
        <v>128729170</v>
      </c>
      <c r="G144">
        <v>122672032</v>
      </c>
      <c r="H144">
        <v>137095572</v>
      </c>
      <c r="I144">
        <v>139002484.56999999</v>
      </c>
      <c r="J144">
        <v>132614920</v>
      </c>
      <c r="K144">
        <v>136029615</v>
      </c>
      <c r="L144">
        <v>130064129</v>
      </c>
      <c r="M144">
        <v>131309072.06999999</v>
      </c>
      <c r="N144">
        <v>122472036</v>
      </c>
      <c r="O144">
        <v>122112859</v>
      </c>
      <c r="P144">
        <v>119618404</v>
      </c>
      <c r="Q144">
        <v>119746945.38</v>
      </c>
      <c r="R144">
        <v>115366573</v>
      </c>
      <c r="S144">
        <v>113077540</v>
      </c>
      <c r="T144">
        <v>109712965</v>
      </c>
      <c r="U144">
        <v>108312868.05</v>
      </c>
      <c r="V144">
        <v>105882642</v>
      </c>
      <c r="W144">
        <v>107486184</v>
      </c>
      <c r="X144">
        <v>101672406</v>
      </c>
      <c r="Y144">
        <v>99646393.540000007</v>
      </c>
      <c r="Z144">
        <v>93974293</v>
      </c>
      <c r="AA144">
        <v>94588804</v>
      </c>
      <c r="AB144">
        <v>92210343</v>
      </c>
      <c r="AC144">
        <v>93180328.530000001</v>
      </c>
      <c r="AD144">
        <v>85574633</v>
      </c>
      <c r="AE144">
        <v>86915860</v>
      </c>
      <c r="AF144">
        <v>84600623</v>
      </c>
      <c r="AG144">
        <v>88143079.129999995</v>
      </c>
      <c r="AH144">
        <v>81573362</v>
      </c>
      <c r="AI144">
        <v>50279128</v>
      </c>
      <c r="AJ144">
        <v>48970401</v>
      </c>
      <c r="AK144">
        <v>50720429.100000001</v>
      </c>
      <c r="AL144">
        <v>47596792</v>
      </c>
      <c r="AM144">
        <v>44376915</v>
      </c>
      <c r="AN144">
        <v>41133317</v>
      </c>
      <c r="AO144">
        <v>38346667.579999998</v>
      </c>
      <c r="AP144">
        <v>38849649</v>
      </c>
      <c r="AQ144">
        <v>37740620</v>
      </c>
      <c r="AR144">
        <v>35958062</v>
      </c>
      <c r="AS144">
        <v>36010365.340000004</v>
      </c>
      <c r="AT144">
        <v>32473660</v>
      </c>
      <c r="AU144">
        <v>32221696</v>
      </c>
      <c r="AV144">
        <v>31113983</v>
      </c>
      <c r="AW144">
        <v>30717930.039999999</v>
      </c>
      <c r="AX144">
        <v>27806299</v>
      </c>
      <c r="AY144">
        <v>26887329</v>
      </c>
      <c r="AZ144">
        <v>25553618</v>
      </c>
      <c r="BA144">
        <v>29426272</v>
      </c>
      <c r="BB144">
        <v>33347458</v>
      </c>
      <c r="BC144">
        <v>31311659</v>
      </c>
      <c r="BD144">
        <v>31344587</v>
      </c>
      <c r="BE144"/>
      <c r="BF144"/>
      <c r="BG144"/>
      <c r="BH144"/>
      <c r="BI144"/>
      <c r="BJ144"/>
      <c r="BK144"/>
      <c r="BL144"/>
      <c r="BM144"/>
      <c r="BN144"/>
      <c r="BO144"/>
      <c r="BP144"/>
      <c r="BQ144"/>
      <c r="BR144"/>
      <c r="BS144"/>
      <c r="BT144"/>
    </row>
    <row r="145" spans="1:72" x14ac:dyDescent="0.25">
      <c r="A145" t="s">
        <v>865</v>
      </c>
      <c r="B145">
        <v>-281627</v>
      </c>
      <c r="C145">
        <v>-129095</v>
      </c>
      <c r="D145">
        <v>35738</v>
      </c>
      <c r="E145">
        <v>-62657.21</v>
      </c>
      <c r="F145">
        <v>-523</v>
      </c>
      <c r="G145">
        <v>-235</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c r="BF145"/>
      <c r="BG145"/>
      <c r="BH145"/>
      <c r="BI145"/>
      <c r="BJ145"/>
      <c r="BK145"/>
      <c r="BL145"/>
      <c r="BM145"/>
      <c r="BN145"/>
      <c r="BO145"/>
      <c r="BP145"/>
      <c r="BQ145"/>
      <c r="BR145"/>
      <c r="BS145"/>
      <c r="BT145"/>
    </row>
    <row r="146" spans="1:72" x14ac:dyDescent="0.25">
      <c r="A146" t="s">
        <v>866</v>
      </c>
      <c r="B146">
        <v>23564</v>
      </c>
      <c r="C146">
        <v>283552</v>
      </c>
      <c r="D146">
        <v>59449</v>
      </c>
      <c r="E146">
        <v>161162.67000000001</v>
      </c>
      <c r="F146">
        <v>11306</v>
      </c>
      <c r="G146">
        <v>-2482</v>
      </c>
      <c r="H146">
        <v>55990</v>
      </c>
      <c r="I146">
        <v>68901.240000000005</v>
      </c>
      <c r="J146">
        <v>-22214</v>
      </c>
      <c r="K146">
        <v>58902</v>
      </c>
      <c r="L146">
        <v>-2012</v>
      </c>
      <c r="M146">
        <v>-7339.96</v>
      </c>
      <c r="N146">
        <v>57790</v>
      </c>
      <c r="O146">
        <v>-3933</v>
      </c>
      <c r="P146">
        <v>-6799</v>
      </c>
      <c r="Q146">
        <v>8250.56</v>
      </c>
      <c r="R146">
        <v>4550</v>
      </c>
      <c r="S146">
        <v>-18376</v>
      </c>
      <c r="T146">
        <v>5036</v>
      </c>
      <c r="U146">
        <v>-17328.46</v>
      </c>
      <c r="V146">
        <v>28142</v>
      </c>
      <c r="W146">
        <v>7685</v>
      </c>
      <c r="X146">
        <v>58587</v>
      </c>
      <c r="Y146">
        <v>25740.9</v>
      </c>
      <c r="Z146">
        <v>25535</v>
      </c>
      <c r="AA146">
        <v>-36122</v>
      </c>
      <c r="AB146">
        <v>-19335</v>
      </c>
      <c r="AC146">
        <v>-38190.019999999997</v>
      </c>
      <c r="AD146">
        <v>236946</v>
      </c>
      <c r="AE146">
        <v>1262</v>
      </c>
      <c r="AF146">
        <v>176962</v>
      </c>
      <c r="AG146">
        <v>-146982.76</v>
      </c>
      <c r="AH146">
        <v>-391277</v>
      </c>
      <c r="AI146">
        <v>37253</v>
      </c>
      <c r="AJ146">
        <v>3055</v>
      </c>
      <c r="AK146">
        <v>17623.25</v>
      </c>
      <c r="AL146">
        <v>41999</v>
      </c>
      <c r="AM146">
        <v>-28559</v>
      </c>
      <c r="AN146">
        <v>7524</v>
      </c>
      <c r="AO146">
        <v>59743.49</v>
      </c>
      <c r="AP146">
        <v>53625</v>
      </c>
      <c r="AQ146">
        <v>57863</v>
      </c>
      <c r="AR146">
        <v>45073</v>
      </c>
      <c r="AS146">
        <v>-90825.25</v>
      </c>
      <c r="AT146">
        <v>8351</v>
      </c>
      <c r="AU146">
        <v>-14876</v>
      </c>
      <c r="AV146">
        <v>-9258</v>
      </c>
      <c r="AW146">
        <v>-3582.48</v>
      </c>
      <c r="AX146">
        <v>138</v>
      </c>
      <c r="AY146">
        <v>-4873</v>
      </c>
      <c r="AZ146">
        <v>2294</v>
      </c>
      <c r="BA146">
        <v>4301</v>
      </c>
      <c r="BB146">
        <v>23427</v>
      </c>
      <c r="BC146">
        <v>76014</v>
      </c>
      <c r="BD146">
        <v>137694</v>
      </c>
      <c r="BE146"/>
      <c r="BF146"/>
      <c r="BG146"/>
      <c r="BH146"/>
      <c r="BI146"/>
      <c r="BJ146"/>
      <c r="BK146"/>
      <c r="BL146"/>
      <c r="BM146"/>
      <c r="BN146"/>
      <c r="BO146"/>
      <c r="BP146"/>
      <c r="BQ146"/>
      <c r="BR146"/>
      <c r="BS146"/>
      <c r="BT146"/>
    </row>
    <row r="147" spans="1:72" x14ac:dyDescent="0.25">
      <c r="A147" t="s">
        <v>1570</v>
      </c>
      <c r="B147">
        <v>23564</v>
      </c>
      <c r="C147">
        <v>283552</v>
      </c>
      <c r="D147">
        <v>59449</v>
      </c>
      <c r="E147">
        <v>161162.67000000001</v>
      </c>
      <c r="F147">
        <v>11306</v>
      </c>
      <c r="G147">
        <v>-2482</v>
      </c>
      <c r="H147">
        <v>55990</v>
      </c>
      <c r="I147">
        <v>68901.240000000005</v>
      </c>
      <c r="J147">
        <v>-22214</v>
      </c>
      <c r="K147">
        <v>58902</v>
      </c>
      <c r="L147">
        <v>-2012</v>
      </c>
      <c r="M147">
        <v>-7339.96</v>
      </c>
      <c r="N147">
        <v>57790</v>
      </c>
      <c r="O147">
        <v>-3933</v>
      </c>
      <c r="P147">
        <v>-6799</v>
      </c>
      <c r="Q147">
        <v>8250.56</v>
      </c>
      <c r="R147">
        <v>4550</v>
      </c>
      <c r="S147">
        <v>-18376</v>
      </c>
      <c r="T147">
        <v>5036</v>
      </c>
      <c r="U147">
        <v>-17328.46</v>
      </c>
      <c r="V147">
        <v>28142</v>
      </c>
      <c r="W147">
        <v>7685</v>
      </c>
      <c r="X147">
        <v>58587</v>
      </c>
      <c r="Y147">
        <v>25740.9</v>
      </c>
      <c r="Z147">
        <v>25535</v>
      </c>
      <c r="AA147">
        <v>-36122</v>
      </c>
      <c r="AB147">
        <v>-19335</v>
      </c>
      <c r="AC147">
        <v>-38190.019999999997</v>
      </c>
      <c r="AD147">
        <v>236946</v>
      </c>
      <c r="AE147">
        <v>1262</v>
      </c>
      <c r="AF147">
        <v>176962</v>
      </c>
      <c r="AG147">
        <v>-146982.79</v>
      </c>
      <c r="AH147">
        <v>-391277</v>
      </c>
      <c r="AI147">
        <v>-34449</v>
      </c>
      <c r="AJ147">
        <v>3055</v>
      </c>
      <c r="AK147">
        <v>17623.25</v>
      </c>
      <c r="AL147">
        <v>41999</v>
      </c>
      <c r="AM147">
        <v>-28559</v>
      </c>
      <c r="AN147">
        <v>7524</v>
      </c>
      <c r="AO147">
        <v>59743.49</v>
      </c>
      <c r="AP147">
        <v>53625</v>
      </c>
      <c r="AQ147">
        <v>57863</v>
      </c>
      <c r="AR147">
        <v>45073</v>
      </c>
      <c r="AS147">
        <v>-90825.25</v>
      </c>
      <c r="AT147">
        <v>8351</v>
      </c>
      <c r="AU147">
        <v>-14876</v>
      </c>
      <c r="AV147">
        <v>-9258</v>
      </c>
      <c r="AW147">
        <v>-3582.48</v>
      </c>
      <c r="AX147">
        <v>138</v>
      </c>
      <c r="AY147">
        <v>-4873</v>
      </c>
      <c r="AZ147">
        <v>2294</v>
      </c>
      <c r="BA147">
        <v>4301</v>
      </c>
      <c r="BB147">
        <v>23427</v>
      </c>
      <c r="BC147">
        <v>76014</v>
      </c>
      <c r="BD147">
        <v>137694</v>
      </c>
      <c r="BE147"/>
      <c r="BF147"/>
      <c r="BG147"/>
      <c r="BH147"/>
      <c r="BI147"/>
      <c r="BJ147"/>
      <c r="BK147"/>
      <c r="BL147"/>
      <c r="BM147"/>
      <c r="BN147"/>
      <c r="BO147"/>
      <c r="BP147"/>
      <c r="BQ147"/>
      <c r="BR147"/>
      <c r="BS147"/>
      <c r="BT147"/>
    </row>
    <row r="148" spans="1:72" x14ac:dyDescent="0.25">
      <c r="A148" t="s">
        <v>1571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0.03</v>
      </c>
      <c r="AH148">
        <v>0</v>
      </c>
      <c r="AI148">
        <v>71702</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c r="BF148"/>
      <c r="BG148"/>
      <c r="BH148"/>
      <c r="BI148"/>
      <c r="BJ148"/>
      <c r="BK148"/>
      <c r="BL148"/>
      <c r="BM148"/>
      <c r="BN148"/>
      <c r="BO148"/>
      <c r="BP148"/>
      <c r="BQ148"/>
      <c r="BR148"/>
      <c r="BS148"/>
      <c r="BT148"/>
    </row>
    <row r="149" spans="1:72" x14ac:dyDescent="0.25">
      <c r="A149" t="s">
        <v>1572</v>
      </c>
      <c r="B149">
        <v>4436289</v>
      </c>
      <c r="C149">
        <v>6025250</v>
      </c>
      <c r="D149">
        <v>5980419</v>
      </c>
      <c r="E149">
        <v>6905005.7699999996</v>
      </c>
      <c r="F149">
        <v>6770385</v>
      </c>
      <c r="G149">
        <v>5352571</v>
      </c>
      <c r="H149">
        <v>8760394</v>
      </c>
      <c r="I149">
        <v>8924023.1999999993</v>
      </c>
      <c r="J149">
        <v>8435114</v>
      </c>
      <c r="K149">
        <v>7296127</v>
      </c>
      <c r="L149">
        <v>8829573</v>
      </c>
      <c r="M149">
        <v>8256983.2999999998</v>
      </c>
      <c r="N149">
        <v>8080240</v>
      </c>
      <c r="O149">
        <v>7589488</v>
      </c>
      <c r="P149">
        <v>8420669</v>
      </c>
      <c r="Q149">
        <v>8294601.96</v>
      </c>
      <c r="R149">
        <v>7848497</v>
      </c>
      <c r="S149">
        <v>7556022</v>
      </c>
      <c r="T149">
        <v>7799566</v>
      </c>
      <c r="U149">
        <v>7184176.7300000004</v>
      </c>
      <c r="V149">
        <v>7144984</v>
      </c>
      <c r="W149">
        <v>7142459</v>
      </c>
      <c r="X149">
        <v>7113128</v>
      </c>
      <c r="Y149">
        <v>6778699.9299999997</v>
      </c>
      <c r="Z149">
        <v>6088261</v>
      </c>
      <c r="AA149">
        <v>6051235</v>
      </c>
      <c r="AB149">
        <v>6551028</v>
      </c>
      <c r="AC149">
        <v>5359140.3099999996</v>
      </c>
      <c r="AD149">
        <v>5727173</v>
      </c>
      <c r="AE149">
        <v>5218042</v>
      </c>
      <c r="AF149">
        <v>4725276</v>
      </c>
      <c r="AG149">
        <v>3689788.67</v>
      </c>
      <c r="AH149">
        <v>4191066</v>
      </c>
      <c r="AI149">
        <v>3319218</v>
      </c>
      <c r="AJ149">
        <v>3934593</v>
      </c>
      <c r="AK149">
        <v>3450916.11</v>
      </c>
      <c r="AL149">
        <v>3670249</v>
      </c>
      <c r="AM149">
        <v>3325853</v>
      </c>
      <c r="AN149">
        <v>3541131</v>
      </c>
      <c r="AO149">
        <v>2085876.45</v>
      </c>
      <c r="AP149">
        <v>2966290</v>
      </c>
      <c r="AQ149">
        <v>2999822</v>
      </c>
      <c r="AR149">
        <v>2942795</v>
      </c>
      <c r="AS149">
        <v>2195286.37</v>
      </c>
      <c r="AT149">
        <v>2268779</v>
      </c>
      <c r="AU149">
        <v>2391625</v>
      </c>
      <c r="AV149">
        <v>2301547</v>
      </c>
      <c r="AW149">
        <v>1512836.16</v>
      </c>
      <c r="AX149">
        <v>1873623</v>
      </c>
      <c r="AY149">
        <v>1680260</v>
      </c>
      <c r="AZ149">
        <v>1722859</v>
      </c>
      <c r="BA149">
        <v>786281</v>
      </c>
      <c r="BB149">
        <v>895820</v>
      </c>
      <c r="BC149">
        <v>826605</v>
      </c>
      <c r="BD149">
        <v>1515778</v>
      </c>
      <c r="BE149"/>
      <c r="BF149"/>
      <c r="BG149"/>
      <c r="BH149"/>
      <c r="BI149"/>
      <c r="BJ149"/>
      <c r="BK149"/>
      <c r="BL149"/>
      <c r="BM149"/>
      <c r="BN149"/>
      <c r="BO149"/>
      <c r="BP149"/>
      <c r="BQ149"/>
      <c r="BR149"/>
      <c r="BS149"/>
      <c r="BT149"/>
    </row>
    <row r="150" spans="1:72" x14ac:dyDescent="0.25">
      <c r="A150" t="s">
        <v>867</v>
      </c>
      <c r="B150">
        <v>2599755</v>
      </c>
      <c r="C150">
        <v>3529316</v>
      </c>
      <c r="D150">
        <v>2900760</v>
      </c>
      <c r="E150">
        <v>2677863.02</v>
      </c>
      <c r="F150">
        <v>1991291</v>
      </c>
      <c r="G150">
        <v>1976254</v>
      </c>
      <c r="H150">
        <v>1880584</v>
      </c>
      <c r="I150">
        <v>1616475.7</v>
      </c>
      <c r="J150">
        <v>1671569</v>
      </c>
      <c r="K150">
        <v>1683829</v>
      </c>
      <c r="L150">
        <v>1749106</v>
      </c>
      <c r="M150">
        <v>1739592.76</v>
      </c>
      <c r="N150">
        <v>1834799</v>
      </c>
      <c r="O150">
        <v>1832776</v>
      </c>
      <c r="P150">
        <v>1788503</v>
      </c>
      <c r="Q150">
        <v>1938561.23</v>
      </c>
      <c r="R150">
        <v>2000204</v>
      </c>
      <c r="S150">
        <v>2013538</v>
      </c>
      <c r="T150">
        <v>2040296</v>
      </c>
      <c r="U150">
        <v>2131442.83</v>
      </c>
      <c r="V150">
        <v>2159679</v>
      </c>
      <c r="W150">
        <v>2096779</v>
      </c>
      <c r="X150">
        <v>2054419</v>
      </c>
      <c r="Y150">
        <v>2081732.36</v>
      </c>
      <c r="Z150">
        <v>2073650</v>
      </c>
      <c r="AA150">
        <v>2166959</v>
      </c>
      <c r="AB150">
        <v>2263162</v>
      </c>
      <c r="AC150">
        <v>2359528.7400000002</v>
      </c>
      <c r="AD150">
        <v>2415337</v>
      </c>
      <c r="AE150">
        <v>2397968</v>
      </c>
      <c r="AF150">
        <v>1345661</v>
      </c>
      <c r="AG150">
        <v>1176603.3899999999</v>
      </c>
      <c r="AH150">
        <v>910001</v>
      </c>
      <c r="AI150">
        <v>127413</v>
      </c>
      <c r="AJ150">
        <v>13</v>
      </c>
      <c r="AK150">
        <v>6.26</v>
      </c>
      <c r="AL150">
        <v>8</v>
      </c>
      <c r="AM150">
        <v>10</v>
      </c>
      <c r="AN150">
        <v>1</v>
      </c>
      <c r="AO150">
        <v>6.87</v>
      </c>
      <c r="AP150">
        <v>2</v>
      </c>
      <c r="AQ150">
        <v>3</v>
      </c>
      <c r="AR150">
        <v>0</v>
      </c>
      <c r="AS150">
        <v>2.71</v>
      </c>
      <c r="AT150">
        <v>1</v>
      </c>
      <c r="AU150">
        <v>58</v>
      </c>
      <c r="AV150">
        <v>50</v>
      </c>
      <c r="AW150">
        <v>5.53</v>
      </c>
      <c r="AX150">
        <v>346</v>
      </c>
      <c r="AY150">
        <v>1220</v>
      </c>
      <c r="AZ150">
        <v>902</v>
      </c>
      <c r="BA150">
        <v>60897</v>
      </c>
      <c r="BB150">
        <v>165490</v>
      </c>
      <c r="BC150">
        <v>154714</v>
      </c>
      <c r="BD150">
        <v>148861</v>
      </c>
      <c r="BE150"/>
      <c r="BF150"/>
      <c r="BG150"/>
      <c r="BH150"/>
      <c r="BI150"/>
      <c r="BJ150"/>
      <c r="BK150"/>
      <c r="BL150"/>
      <c r="BM150"/>
      <c r="BN150"/>
      <c r="BO150"/>
      <c r="BP150"/>
      <c r="BQ150"/>
      <c r="BR150"/>
      <c r="BS150"/>
      <c r="BT150"/>
    </row>
    <row r="151" spans="1:72" x14ac:dyDescent="0.25">
      <c r="A151" t="s">
        <v>868</v>
      </c>
      <c r="B151">
        <v>252678</v>
      </c>
      <c r="C151">
        <v>234466</v>
      </c>
      <c r="D151">
        <v>370232</v>
      </c>
      <c r="E151">
        <v>510933.19</v>
      </c>
      <c r="F151">
        <v>682325</v>
      </c>
      <c r="G151">
        <v>433981</v>
      </c>
      <c r="H151">
        <v>1132252</v>
      </c>
      <c r="I151">
        <v>1008438.97</v>
      </c>
      <c r="J151">
        <v>1067705</v>
      </c>
      <c r="K151">
        <v>761854</v>
      </c>
      <c r="L151">
        <v>1231745</v>
      </c>
      <c r="M151">
        <v>861779.45</v>
      </c>
      <c r="N151">
        <v>998129</v>
      </c>
      <c r="O151">
        <v>927663</v>
      </c>
      <c r="P151">
        <v>1181100</v>
      </c>
      <c r="Q151">
        <v>816829.68</v>
      </c>
      <c r="R151">
        <v>852968</v>
      </c>
      <c r="S151">
        <v>866259</v>
      </c>
      <c r="T151">
        <v>950989</v>
      </c>
      <c r="U151">
        <v>714419.94</v>
      </c>
      <c r="V151">
        <v>832198</v>
      </c>
      <c r="W151">
        <v>817142</v>
      </c>
      <c r="X151">
        <v>959576</v>
      </c>
      <c r="Y151">
        <v>790152.37</v>
      </c>
      <c r="Z151">
        <v>718076</v>
      </c>
      <c r="AA151">
        <v>715648</v>
      </c>
      <c r="AB151">
        <v>842338</v>
      </c>
      <c r="AC151">
        <v>449775.64</v>
      </c>
      <c r="AD151">
        <v>595915</v>
      </c>
      <c r="AE151">
        <v>542107</v>
      </c>
      <c r="AF151">
        <v>643191</v>
      </c>
      <c r="AG151">
        <v>431070.52</v>
      </c>
      <c r="AH151">
        <v>585600</v>
      </c>
      <c r="AI151">
        <v>534474</v>
      </c>
      <c r="AJ151">
        <v>741250</v>
      </c>
      <c r="AK151">
        <v>679257.36</v>
      </c>
      <c r="AL151">
        <v>749605</v>
      </c>
      <c r="AM151">
        <v>720238</v>
      </c>
      <c r="AN151">
        <v>781712</v>
      </c>
      <c r="AO151">
        <v>505720.79</v>
      </c>
      <c r="AP151">
        <v>791566</v>
      </c>
      <c r="AQ151">
        <v>827936</v>
      </c>
      <c r="AR151">
        <v>856238</v>
      </c>
      <c r="AS151">
        <v>639050.31999999995</v>
      </c>
      <c r="AT151">
        <v>599821</v>
      </c>
      <c r="AU151">
        <v>624261</v>
      </c>
      <c r="AV151">
        <v>624226</v>
      </c>
      <c r="AW151">
        <v>377440.79</v>
      </c>
      <c r="AX151">
        <v>461807</v>
      </c>
      <c r="AY151">
        <v>452289</v>
      </c>
      <c r="AZ151">
        <v>482430</v>
      </c>
      <c r="BA151">
        <v>228248</v>
      </c>
      <c r="BB151">
        <v>284741</v>
      </c>
      <c r="BC151">
        <v>322281</v>
      </c>
      <c r="BD151">
        <v>369633</v>
      </c>
      <c r="BE151"/>
      <c r="BF151"/>
      <c r="BG151"/>
      <c r="BH151"/>
      <c r="BI151"/>
      <c r="BJ151"/>
      <c r="BK151"/>
      <c r="BL151"/>
      <c r="BM151"/>
      <c r="BN151"/>
      <c r="BO151"/>
      <c r="BP151"/>
      <c r="BQ151"/>
      <c r="BR151"/>
      <c r="BS151"/>
      <c r="BT151"/>
    </row>
    <row r="152" spans="1:72" x14ac:dyDescent="0.25">
      <c r="A152" t="s">
        <v>1573</v>
      </c>
      <c r="B152">
        <v>1583856</v>
      </c>
      <c r="C152">
        <v>2261468</v>
      </c>
      <c r="D152">
        <v>2709427</v>
      </c>
      <c r="E152">
        <v>3716209.56</v>
      </c>
      <c r="F152">
        <v>4096769</v>
      </c>
      <c r="G152">
        <v>2942336</v>
      </c>
      <c r="H152">
        <v>5747558</v>
      </c>
      <c r="I152">
        <v>6299108.5300000003</v>
      </c>
      <c r="J152">
        <v>5695840</v>
      </c>
      <c r="K152">
        <v>4850444</v>
      </c>
      <c r="L152">
        <v>5848722</v>
      </c>
      <c r="M152">
        <v>5655611.0999999996</v>
      </c>
      <c r="N152">
        <v>5247312</v>
      </c>
      <c r="O152">
        <v>4829049</v>
      </c>
      <c r="P152">
        <v>5451066</v>
      </c>
      <c r="Q152">
        <v>5539211.0499999998</v>
      </c>
      <c r="R152">
        <v>4995325</v>
      </c>
      <c r="S152">
        <v>4676225</v>
      </c>
      <c r="T152">
        <v>4808281</v>
      </c>
      <c r="U152">
        <v>4338313.96</v>
      </c>
      <c r="V152">
        <v>4153107</v>
      </c>
      <c r="W152">
        <v>4228538</v>
      </c>
      <c r="X152">
        <v>4099133</v>
      </c>
      <c r="Y152">
        <v>3906815.2</v>
      </c>
      <c r="Z152">
        <v>3296535</v>
      </c>
      <c r="AA152">
        <v>3168628</v>
      </c>
      <c r="AB152">
        <v>3445528</v>
      </c>
      <c r="AC152">
        <v>2549835.9300000002</v>
      </c>
      <c r="AD152">
        <v>2715921</v>
      </c>
      <c r="AE152">
        <v>2277967</v>
      </c>
      <c r="AF152">
        <v>2736424</v>
      </c>
      <c r="AG152">
        <v>2082114.76</v>
      </c>
      <c r="AH152">
        <v>2695465</v>
      </c>
      <c r="AI152">
        <v>2657331</v>
      </c>
      <c r="AJ152">
        <v>3193330</v>
      </c>
      <c r="AK152">
        <v>2771652.49</v>
      </c>
      <c r="AL152">
        <v>2920636</v>
      </c>
      <c r="AM152">
        <v>2605605</v>
      </c>
      <c r="AN152">
        <v>2759418</v>
      </c>
      <c r="AO152">
        <v>1580148.79</v>
      </c>
      <c r="AP152">
        <v>2174722</v>
      </c>
      <c r="AQ152">
        <v>2171883</v>
      </c>
      <c r="AR152">
        <v>2086557</v>
      </c>
      <c r="AS152">
        <v>1556233.35</v>
      </c>
      <c r="AT152">
        <v>1668957</v>
      </c>
      <c r="AU152">
        <v>1767306</v>
      </c>
      <c r="AV152">
        <v>1677271</v>
      </c>
      <c r="AW152">
        <v>1135389.8400000001</v>
      </c>
      <c r="AX152">
        <v>1411470</v>
      </c>
      <c r="AY152">
        <v>1226751</v>
      </c>
      <c r="AZ152">
        <v>1239527</v>
      </c>
      <c r="BA152">
        <v>497136</v>
      </c>
      <c r="BB152">
        <v>445589</v>
      </c>
      <c r="BC152">
        <v>349610</v>
      </c>
      <c r="BD152">
        <v>997284</v>
      </c>
      <c r="BE152"/>
      <c r="BF152"/>
      <c r="BG152"/>
      <c r="BH152"/>
      <c r="BI152"/>
      <c r="BJ152"/>
      <c r="BK152"/>
      <c r="BL152"/>
      <c r="BM152"/>
      <c r="BN152"/>
      <c r="BO152"/>
      <c r="BP152"/>
      <c r="BQ152"/>
      <c r="BR152"/>
      <c r="BS152"/>
      <c r="BT152"/>
    </row>
    <row r="153" spans="1:72" x14ac:dyDescent="0.25">
      <c r="A153" t="s">
        <v>1574</v>
      </c>
      <c r="B153">
        <v>1583856</v>
      </c>
      <c r="C153">
        <v>2261468</v>
      </c>
      <c r="D153">
        <v>2709427</v>
      </c>
      <c r="E153">
        <v>3716209.56</v>
      </c>
      <c r="F153">
        <v>4096769</v>
      </c>
      <c r="G153">
        <v>2942336</v>
      </c>
      <c r="H153">
        <v>5747558</v>
      </c>
      <c r="I153">
        <v>6299108.5300000003</v>
      </c>
      <c r="J153">
        <v>5695840</v>
      </c>
      <c r="K153">
        <v>4850444</v>
      </c>
      <c r="L153">
        <v>5848722</v>
      </c>
      <c r="M153">
        <v>5655611.0999999996</v>
      </c>
      <c r="N153">
        <v>5247312</v>
      </c>
      <c r="O153">
        <v>4829049</v>
      </c>
      <c r="P153">
        <v>5451066</v>
      </c>
      <c r="Q153">
        <v>5539211.0499999998</v>
      </c>
      <c r="R153">
        <v>4995325</v>
      </c>
      <c r="S153">
        <v>4676225</v>
      </c>
      <c r="T153">
        <v>4808281</v>
      </c>
      <c r="U153">
        <v>4338313.96</v>
      </c>
      <c r="V153">
        <v>4153107</v>
      </c>
      <c r="W153">
        <v>4228538</v>
      </c>
      <c r="X153">
        <v>4099133</v>
      </c>
      <c r="Y153">
        <v>3906815.2</v>
      </c>
      <c r="Z153">
        <v>3296535</v>
      </c>
      <c r="AA153">
        <v>3168628</v>
      </c>
      <c r="AB153">
        <v>3445528</v>
      </c>
      <c r="AC153">
        <v>2549835.9300000002</v>
      </c>
      <c r="AD153">
        <v>2715921</v>
      </c>
      <c r="AE153">
        <v>2277967</v>
      </c>
      <c r="AF153">
        <v>2736424</v>
      </c>
      <c r="AG153">
        <v>2082114.76</v>
      </c>
      <c r="AH153">
        <v>2695465</v>
      </c>
      <c r="AI153">
        <v>2657331</v>
      </c>
      <c r="AJ153">
        <v>3193330</v>
      </c>
      <c r="AK153">
        <v>2771652.49</v>
      </c>
      <c r="AL153">
        <v>2920636</v>
      </c>
      <c r="AM153">
        <v>2605605</v>
      </c>
      <c r="AN153">
        <v>2759418</v>
      </c>
      <c r="AO153">
        <v>1580148.79</v>
      </c>
      <c r="AP153">
        <v>2174722</v>
      </c>
      <c r="AQ153">
        <v>2171883</v>
      </c>
      <c r="AR153">
        <v>2086557</v>
      </c>
      <c r="AS153">
        <v>1556233.35</v>
      </c>
      <c r="AT153">
        <v>1668957</v>
      </c>
      <c r="AU153">
        <v>1767306</v>
      </c>
      <c r="AV153">
        <v>1677271</v>
      </c>
      <c r="AW153">
        <v>1135389.8400000001</v>
      </c>
      <c r="AX153">
        <v>1411470</v>
      </c>
      <c r="AY153">
        <v>1226751</v>
      </c>
      <c r="AZ153">
        <v>1239527</v>
      </c>
      <c r="BA153">
        <v>497136</v>
      </c>
      <c r="BB153">
        <v>445589</v>
      </c>
      <c r="BC153">
        <v>349610</v>
      </c>
      <c r="BD153">
        <v>997284</v>
      </c>
      <c r="BE153"/>
      <c r="BF153"/>
      <c r="BG153"/>
      <c r="BH153"/>
      <c r="BI153"/>
      <c r="BJ153"/>
      <c r="BK153"/>
      <c r="BL153"/>
      <c r="BM153"/>
      <c r="BN153"/>
      <c r="BO153"/>
      <c r="BP153"/>
      <c r="BQ153"/>
      <c r="BR153"/>
      <c r="BS153"/>
      <c r="BT153"/>
    </row>
    <row r="154" spans="1:72" x14ac:dyDescent="0.25">
      <c r="A154" t="s">
        <v>1575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1576</v>
      </c>
      <c r="B155">
        <v>1583856</v>
      </c>
      <c r="C155">
        <v>2261468</v>
      </c>
      <c r="D155">
        <v>2709427</v>
      </c>
      <c r="E155">
        <v>3716209.56</v>
      </c>
      <c r="F155">
        <v>4096769</v>
      </c>
      <c r="G155">
        <v>2942336</v>
      </c>
      <c r="H155">
        <v>5747558</v>
      </c>
      <c r="I155">
        <v>6299108.5300000003</v>
      </c>
      <c r="J155">
        <v>5695840</v>
      </c>
      <c r="K155">
        <v>4850444</v>
      </c>
      <c r="L155">
        <v>5848722</v>
      </c>
      <c r="M155">
        <v>5655611.0999999996</v>
      </c>
      <c r="N155">
        <v>5247312</v>
      </c>
      <c r="O155">
        <v>4829049</v>
      </c>
      <c r="P155">
        <v>5451066</v>
      </c>
      <c r="Q155">
        <v>5539211.0499999998</v>
      </c>
      <c r="R155">
        <v>4995325</v>
      </c>
      <c r="S155">
        <v>4676225</v>
      </c>
      <c r="T155">
        <v>4808281</v>
      </c>
      <c r="U155">
        <v>4338313.96</v>
      </c>
      <c r="V155">
        <v>4153107</v>
      </c>
      <c r="W155">
        <v>4228538</v>
      </c>
      <c r="X155">
        <v>4099133</v>
      </c>
      <c r="Y155">
        <v>3906815.2</v>
      </c>
      <c r="Z155">
        <v>3296535</v>
      </c>
      <c r="AA155">
        <v>3168628</v>
      </c>
      <c r="AB155">
        <v>3445528</v>
      </c>
      <c r="AC155">
        <v>2549835.9300000002</v>
      </c>
      <c r="AD155">
        <v>2715921</v>
      </c>
      <c r="AE155">
        <v>2277967</v>
      </c>
      <c r="AF155">
        <v>2736424</v>
      </c>
      <c r="AG155">
        <v>2082114.76</v>
      </c>
      <c r="AH155">
        <v>2695465</v>
      </c>
      <c r="AI155">
        <v>2657331</v>
      </c>
      <c r="AJ155">
        <v>3193330</v>
      </c>
      <c r="AK155">
        <v>2771652.49</v>
      </c>
      <c r="AL155">
        <v>2920636</v>
      </c>
      <c r="AM155">
        <v>2605605</v>
      </c>
      <c r="AN155">
        <v>2759418</v>
      </c>
      <c r="AO155">
        <v>1580148.79</v>
      </c>
      <c r="AP155">
        <v>2174722</v>
      </c>
      <c r="AQ155">
        <v>2171883</v>
      </c>
      <c r="AR155">
        <v>2086557</v>
      </c>
      <c r="AS155">
        <v>0</v>
      </c>
      <c r="AT155">
        <v>0</v>
      </c>
      <c r="AU155">
        <v>0</v>
      </c>
      <c r="AV155">
        <v>0</v>
      </c>
      <c r="AW155">
        <v>0</v>
      </c>
      <c r="AX155">
        <v>0</v>
      </c>
      <c r="AY155">
        <v>0</v>
      </c>
      <c r="AZ155">
        <v>0</v>
      </c>
      <c r="BA155">
        <v>0</v>
      </c>
      <c r="BB155">
        <v>0</v>
      </c>
      <c r="BC155">
        <v>0</v>
      </c>
      <c r="BD155">
        <v>0</v>
      </c>
      <c r="BE155"/>
      <c r="BF155"/>
      <c r="BG155"/>
      <c r="BH155"/>
      <c r="BI155"/>
      <c r="BJ155"/>
      <c r="BK155"/>
      <c r="BL155"/>
      <c r="BM155"/>
      <c r="BN155"/>
      <c r="BO155"/>
      <c r="BP155"/>
      <c r="BQ155"/>
      <c r="BR155"/>
      <c r="BS155"/>
      <c r="BT155"/>
    </row>
    <row r="156" spans="1:72" x14ac:dyDescent="0.25">
      <c r="A156" t="s">
        <v>1577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1578</v>
      </c>
      <c r="B157">
        <v>0</v>
      </c>
      <c r="C157">
        <v>0</v>
      </c>
      <c r="D157">
        <v>0</v>
      </c>
      <c r="E157">
        <v>-4140432.36</v>
      </c>
      <c r="F157">
        <v>1446520</v>
      </c>
      <c r="G157">
        <v>-2004557</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25">
      <c r="A158" t="s">
        <v>1579</v>
      </c>
      <c r="B158">
        <v>675873</v>
      </c>
      <c r="C158">
        <v>317860</v>
      </c>
      <c r="D158">
        <v>430194</v>
      </c>
      <c r="E158">
        <v>-231346.27</v>
      </c>
      <c r="F158">
        <v>714546</v>
      </c>
      <c r="G158">
        <v>-664096</v>
      </c>
      <c r="H158">
        <v>739258</v>
      </c>
      <c r="I158">
        <v>-43252.02</v>
      </c>
      <c r="J158">
        <v>-328803</v>
      </c>
      <c r="K158">
        <v>-551817</v>
      </c>
      <c r="L158">
        <v>63584</v>
      </c>
      <c r="M158">
        <v>23884.81</v>
      </c>
      <c r="N158">
        <v>-603058</v>
      </c>
      <c r="O158">
        <v>137514</v>
      </c>
      <c r="P158">
        <v>-157486</v>
      </c>
      <c r="Q158">
        <v>-19818.63</v>
      </c>
      <c r="R158">
        <v>-43059</v>
      </c>
      <c r="S158">
        <v>37696</v>
      </c>
      <c r="T158">
        <v>-197038</v>
      </c>
      <c r="U158">
        <v>-62838.51</v>
      </c>
      <c r="V158">
        <v>-135833</v>
      </c>
      <c r="W158">
        <v>-196622</v>
      </c>
      <c r="X158">
        <v>-160588</v>
      </c>
      <c r="Y158">
        <v>-158737.85999999999</v>
      </c>
      <c r="Z158">
        <v>242406</v>
      </c>
      <c r="AA158">
        <v>170030</v>
      </c>
      <c r="AB158">
        <v>-48481</v>
      </c>
      <c r="AC158">
        <v>54804.22</v>
      </c>
      <c r="AD158">
        <v>7969</v>
      </c>
      <c r="AE158">
        <v>1545</v>
      </c>
      <c r="AF158">
        <v>-97952</v>
      </c>
      <c r="AG158">
        <v>214485.21</v>
      </c>
      <c r="AH158">
        <v>61805</v>
      </c>
      <c r="AI158">
        <v>283823</v>
      </c>
      <c r="AJ158">
        <v>-189348</v>
      </c>
      <c r="AK158">
        <v>-24462</v>
      </c>
      <c r="AL158">
        <v>-139956</v>
      </c>
      <c r="AM158">
        <v>136708</v>
      </c>
      <c r="AN158">
        <v>-122730</v>
      </c>
      <c r="AO158">
        <v>76500.67</v>
      </c>
      <c r="AP158">
        <v>60942</v>
      </c>
      <c r="AQ158">
        <v>63521</v>
      </c>
      <c r="AR158">
        <v>19549</v>
      </c>
      <c r="AS158">
        <v>0</v>
      </c>
      <c r="AT158">
        <v>0</v>
      </c>
      <c r="AU158">
        <v>0</v>
      </c>
      <c r="AV158">
        <v>0</v>
      </c>
      <c r="AW158">
        <v>0</v>
      </c>
      <c r="AX158">
        <v>0</v>
      </c>
      <c r="AY158">
        <v>0</v>
      </c>
      <c r="AZ158">
        <v>0</v>
      </c>
      <c r="BA158">
        <v>0</v>
      </c>
      <c r="BB158">
        <v>0</v>
      </c>
      <c r="BC158">
        <v>0</v>
      </c>
      <c r="BD158">
        <v>0</v>
      </c>
      <c r="BE158"/>
      <c r="BF158"/>
      <c r="BG158"/>
      <c r="BH158"/>
      <c r="BI158"/>
      <c r="BJ158"/>
      <c r="BK158"/>
      <c r="BL158"/>
      <c r="BM158"/>
      <c r="BN158"/>
      <c r="BO158"/>
      <c r="BP158"/>
      <c r="BQ158"/>
      <c r="BR158"/>
      <c r="BS158"/>
      <c r="BT158"/>
    </row>
    <row r="159" spans="1:72" x14ac:dyDescent="0.25">
      <c r="A159" t="s">
        <v>1580</v>
      </c>
      <c r="B159">
        <v>272703</v>
      </c>
      <c r="C159">
        <v>30909</v>
      </c>
      <c r="D159">
        <v>60659</v>
      </c>
      <c r="E159">
        <v>108510.03</v>
      </c>
      <c r="F159">
        <v>874227</v>
      </c>
      <c r="G159">
        <v>-1001765</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25">
      <c r="A160" t="s">
        <v>1581</v>
      </c>
      <c r="B160">
        <v>0</v>
      </c>
      <c r="C160">
        <v>0</v>
      </c>
      <c r="D160">
        <v>0</v>
      </c>
      <c r="E160">
        <v>-120120.2</v>
      </c>
      <c r="F160">
        <v>-289303</v>
      </c>
      <c r="G160">
        <v>400911</v>
      </c>
      <c r="H160">
        <v>0</v>
      </c>
      <c r="I160">
        <v>24674.58</v>
      </c>
      <c r="J160">
        <v>0</v>
      </c>
      <c r="K160">
        <v>0</v>
      </c>
      <c r="L160">
        <v>0</v>
      </c>
      <c r="M160">
        <v>2361.85</v>
      </c>
      <c r="N160">
        <v>0</v>
      </c>
      <c r="O160">
        <v>0</v>
      </c>
      <c r="P160">
        <v>0</v>
      </c>
      <c r="Q160">
        <v>2454.2600000000002</v>
      </c>
      <c r="R160">
        <v>0</v>
      </c>
      <c r="S160">
        <v>0</v>
      </c>
      <c r="T160">
        <v>0</v>
      </c>
      <c r="U160">
        <v>471.27</v>
      </c>
      <c r="V160">
        <v>29667</v>
      </c>
      <c r="W160">
        <v>0</v>
      </c>
      <c r="X160">
        <v>0</v>
      </c>
      <c r="Y160">
        <v>6160.49</v>
      </c>
      <c r="Z160">
        <v>27899</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1583</v>
      </c>
      <c r="B162">
        <v>0</v>
      </c>
      <c r="C162">
        <v>0</v>
      </c>
      <c r="D162">
        <v>131657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25">
      <c r="A163" t="s">
        <v>1584</v>
      </c>
      <c r="B163">
        <v>0</v>
      </c>
      <c r="C163">
        <v>0</v>
      </c>
      <c r="D163">
        <v>0</v>
      </c>
      <c r="E163">
        <v>12692.38</v>
      </c>
      <c r="F163">
        <v>0</v>
      </c>
      <c r="G163">
        <v>0</v>
      </c>
      <c r="H163">
        <v>0</v>
      </c>
      <c r="I163">
        <v>-136167.13</v>
      </c>
      <c r="J163">
        <v>0</v>
      </c>
      <c r="K163">
        <v>0</v>
      </c>
      <c r="L163">
        <v>0</v>
      </c>
      <c r="M163">
        <v>-13981.2</v>
      </c>
      <c r="N163">
        <v>0</v>
      </c>
      <c r="O163">
        <v>0</v>
      </c>
      <c r="P163">
        <v>0</v>
      </c>
      <c r="Q163">
        <v>-12652.03</v>
      </c>
      <c r="R163">
        <v>0</v>
      </c>
      <c r="S163">
        <v>0</v>
      </c>
      <c r="T163">
        <v>0</v>
      </c>
      <c r="U163">
        <v>-12630.41</v>
      </c>
      <c r="V163">
        <v>-159776</v>
      </c>
      <c r="W163">
        <v>0</v>
      </c>
      <c r="X163">
        <v>0</v>
      </c>
      <c r="Y163">
        <v>-30801.81</v>
      </c>
      <c r="Z163">
        <v>-138082</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25">
      <c r="A164" t="s">
        <v>1585</v>
      </c>
      <c r="B164">
        <v>948576</v>
      </c>
      <c r="C164">
        <v>348769</v>
      </c>
      <c r="D164">
        <v>622510</v>
      </c>
      <c r="E164">
        <v>-4332619.3</v>
      </c>
      <c r="F164">
        <v>2745990</v>
      </c>
      <c r="G164">
        <v>-3269507</v>
      </c>
      <c r="H164">
        <v>739258</v>
      </c>
      <c r="I164">
        <v>-489222.2</v>
      </c>
      <c r="J164">
        <v>-328803</v>
      </c>
      <c r="K164">
        <v>-551817</v>
      </c>
      <c r="L164">
        <v>63584</v>
      </c>
      <c r="M164">
        <v>-22592.58</v>
      </c>
      <c r="N164">
        <v>-603058</v>
      </c>
      <c r="O164">
        <v>137514</v>
      </c>
      <c r="P164">
        <v>-157486</v>
      </c>
      <c r="Q164">
        <v>-60609.71</v>
      </c>
      <c r="R164">
        <v>-43059</v>
      </c>
      <c r="S164">
        <v>37696</v>
      </c>
      <c r="T164">
        <v>-197038</v>
      </c>
      <c r="U164">
        <v>-74997.649999999994</v>
      </c>
      <c r="V164">
        <v>-265942</v>
      </c>
      <c r="W164">
        <v>-196622</v>
      </c>
      <c r="X164">
        <v>-160588</v>
      </c>
      <c r="Y164">
        <v>-183379.19</v>
      </c>
      <c r="Z164">
        <v>132223</v>
      </c>
      <c r="AA164">
        <v>170030</v>
      </c>
      <c r="AB164">
        <v>-48481</v>
      </c>
      <c r="AC164">
        <v>54804.22</v>
      </c>
      <c r="AD164">
        <v>7969</v>
      </c>
      <c r="AE164">
        <v>1545</v>
      </c>
      <c r="AF164">
        <v>-97952</v>
      </c>
      <c r="AG164">
        <v>214485.21</v>
      </c>
      <c r="AH164">
        <v>61805</v>
      </c>
      <c r="AI164">
        <v>283823</v>
      </c>
      <c r="AJ164">
        <v>-189348</v>
      </c>
      <c r="AK164">
        <v>-24462</v>
      </c>
      <c r="AL164">
        <v>-139956</v>
      </c>
      <c r="AM164">
        <v>136708</v>
      </c>
      <c r="AN164">
        <v>-122730</v>
      </c>
      <c r="AO164">
        <v>76500.67</v>
      </c>
      <c r="AP164">
        <v>60942</v>
      </c>
      <c r="AQ164">
        <v>63521</v>
      </c>
      <c r="AR164">
        <v>19549</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25">
      <c r="A165" t="s">
        <v>1586</v>
      </c>
      <c r="B165">
        <v>2532432</v>
      </c>
      <c r="C165">
        <v>2610237</v>
      </c>
      <c r="D165">
        <v>3331937</v>
      </c>
      <c r="E165">
        <v>-616409.74</v>
      </c>
      <c r="F165">
        <v>6842759</v>
      </c>
      <c r="G165">
        <v>-327171</v>
      </c>
      <c r="H165">
        <v>6486816</v>
      </c>
      <c r="I165">
        <v>5809886.3300000001</v>
      </c>
      <c r="J165">
        <v>5367037</v>
      </c>
      <c r="K165">
        <v>4298627</v>
      </c>
      <c r="L165">
        <v>5912306</v>
      </c>
      <c r="M165">
        <v>5633018.5199999996</v>
      </c>
      <c r="N165">
        <v>4644254</v>
      </c>
      <c r="O165">
        <v>4966563</v>
      </c>
      <c r="P165">
        <v>5293580</v>
      </c>
      <c r="Q165">
        <v>5478601.3399999999</v>
      </c>
      <c r="R165">
        <v>4952266</v>
      </c>
      <c r="S165">
        <v>4713921</v>
      </c>
      <c r="T165">
        <v>4611243</v>
      </c>
      <c r="U165">
        <v>4263316.3099999996</v>
      </c>
      <c r="V165">
        <v>3887165</v>
      </c>
      <c r="W165">
        <v>4031916</v>
      </c>
      <c r="X165">
        <v>3938545</v>
      </c>
      <c r="Y165">
        <v>3723436.02</v>
      </c>
      <c r="Z165">
        <v>3428758</v>
      </c>
      <c r="AA165">
        <v>3338658</v>
      </c>
      <c r="AB165">
        <v>3397047</v>
      </c>
      <c r="AC165">
        <v>2604640.15</v>
      </c>
      <c r="AD165">
        <v>2723890</v>
      </c>
      <c r="AE165">
        <v>2279512</v>
      </c>
      <c r="AF165">
        <v>2638472</v>
      </c>
      <c r="AG165">
        <v>2296599.9700000002</v>
      </c>
      <c r="AH165">
        <v>2757270</v>
      </c>
      <c r="AI165">
        <v>2941154</v>
      </c>
      <c r="AJ165">
        <v>3003982</v>
      </c>
      <c r="AK165">
        <v>2747190.5</v>
      </c>
      <c r="AL165">
        <v>2780680</v>
      </c>
      <c r="AM165">
        <v>2742313</v>
      </c>
      <c r="AN165">
        <v>2636688</v>
      </c>
      <c r="AO165">
        <v>1656649.46</v>
      </c>
      <c r="AP165">
        <v>2235664</v>
      </c>
      <c r="AQ165">
        <v>2235404</v>
      </c>
      <c r="AR165">
        <v>2106106</v>
      </c>
      <c r="AS165">
        <v>0</v>
      </c>
      <c r="AT165">
        <v>0</v>
      </c>
      <c r="AU165">
        <v>0</v>
      </c>
      <c r="AV165">
        <v>0</v>
      </c>
      <c r="AW165">
        <v>0</v>
      </c>
      <c r="AX165">
        <v>0</v>
      </c>
      <c r="AY165">
        <v>0</v>
      </c>
      <c r="AZ165">
        <v>0</v>
      </c>
      <c r="BA165">
        <v>0</v>
      </c>
      <c r="BB165">
        <v>0</v>
      </c>
      <c r="BC165">
        <v>0</v>
      </c>
      <c r="BD165">
        <v>0</v>
      </c>
      <c r="BE165"/>
      <c r="BF165"/>
      <c r="BG165"/>
      <c r="BH165"/>
      <c r="BI165"/>
      <c r="BJ165"/>
      <c r="BK165"/>
      <c r="BL165"/>
      <c r="BM165"/>
      <c r="BN165"/>
      <c r="BO165"/>
      <c r="BP165"/>
      <c r="BQ165"/>
      <c r="BR165"/>
      <c r="BS165"/>
      <c r="BT165"/>
    </row>
    <row r="166" spans="1:72" x14ac:dyDescent="0.25">
      <c r="A166" t="s">
        <v>1587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2003</v>
      </c>
      <c r="B167">
        <v>1493009</v>
      </c>
      <c r="C167">
        <v>2189699</v>
      </c>
      <c r="D167">
        <v>2599055</v>
      </c>
      <c r="E167">
        <v>3572575.9</v>
      </c>
      <c r="F167">
        <v>3997703</v>
      </c>
      <c r="G167">
        <v>2887028</v>
      </c>
      <c r="H167">
        <v>5645110</v>
      </c>
      <c r="I167">
        <v>6167450.75</v>
      </c>
      <c r="J167">
        <v>5611835</v>
      </c>
      <c r="K167">
        <v>4794614</v>
      </c>
      <c r="L167">
        <v>5769185</v>
      </c>
      <c r="M167">
        <v>5551853.2999999998</v>
      </c>
      <c r="N167">
        <v>5181786</v>
      </c>
      <c r="O167">
        <v>4779175</v>
      </c>
      <c r="P167">
        <v>5416836</v>
      </c>
      <c r="Q167">
        <v>5525196.1600000001</v>
      </c>
      <c r="R167">
        <v>4970338</v>
      </c>
      <c r="S167">
        <v>4647184</v>
      </c>
      <c r="T167">
        <v>4764990</v>
      </c>
      <c r="U167">
        <v>4300715.41</v>
      </c>
      <c r="V167">
        <v>4115162</v>
      </c>
      <c r="W167">
        <v>4195948</v>
      </c>
      <c r="X167">
        <v>4064685</v>
      </c>
      <c r="Y167">
        <v>3876624.32</v>
      </c>
      <c r="Z167">
        <v>3257896</v>
      </c>
      <c r="AA167">
        <v>3139595</v>
      </c>
      <c r="AB167">
        <v>3408344</v>
      </c>
      <c r="AC167">
        <v>2515555.12</v>
      </c>
      <c r="AD167">
        <v>2687650</v>
      </c>
      <c r="AE167">
        <v>2251570</v>
      </c>
      <c r="AF167">
        <v>2705199</v>
      </c>
      <c r="AG167">
        <v>2042456.83</v>
      </c>
      <c r="AH167">
        <v>2659581</v>
      </c>
      <c r="AI167">
        <v>2649212</v>
      </c>
      <c r="AJ167">
        <v>3185739</v>
      </c>
      <c r="AK167">
        <v>2762028.09</v>
      </c>
      <c r="AL167">
        <v>2902488</v>
      </c>
      <c r="AM167">
        <v>2600389</v>
      </c>
      <c r="AN167">
        <v>2758326</v>
      </c>
      <c r="AO167">
        <v>1580824.68</v>
      </c>
      <c r="AP167">
        <v>2173034</v>
      </c>
      <c r="AQ167">
        <v>2169777</v>
      </c>
      <c r="AR167">
        <v>2083933</v>
      </c>
      <c r="AS167">
        <v>1547957.78</v>
      </c>
      <c r="AT167">
        <v>1670264</v>
      </c>
      <c r="AU167">
        <v>1769347</v>
      </c>
      <c r="AV167">
        <v>1675894</v>
      </c>
      <c r="AW167">
        <v>1095102.55</v>
      </c>
      <c r="AX167">
        <v>1415969</v>
      </c>
      <c r="AY167">
        <v>1234393</v>
      </c>
      <c r="AZ167">
        <v>1246607</v>
      </c>
      <c r="BA167">
        <v>509169</v>
      </c>
      <c r="BB167">
        <v>843667</v>
      </c>
      <c r="BC167">
        <v>864441</v>
      </c>
      <c r="BD167">
        <v>1084194</v>
      </c>
      <c r="BE167"/>
      <c r="BF167"/>
      <c r="BG167"/>
      <c r="BH167"/>
      <c r="BI167"/>
      <c r="BJ167"/>
      <c r="BK167"/>
      <c r="BL167"/>
      <c r="BM167"/>
      <c r="BN167"/>
      <c r="BO167"/>
      <c r="BP167"/>
      <c r="BQ167"/>
      <c r="BR167"/>
      <c r="BS167"/>
      <c r="BT167"/>
    </row>
    <row r="168" spans="1:72" x14ac:dyDescent="0.25">
      <c r="A168" t="s">
        <v>2006</v>
      </c>
      <c r="B168">
        <v>90847</v>
      </c>
      <c r="C168">
        <v>71769</v>
      </c>
      <c r="D168">
        <v>110372</v>
      </c>
      <c r="E168">
        <v>143633.66</v>
      </c>
      <c r="F168">
        <v>99066</v>
      </c>
      <c r="G168">
        <v>55308</v>
      </c>
      <c r="H168">
        <v>102448</v>
      </c>
      <c r="I168">
        <v>131657.78</v>
      </c>
      <c r="J168">
        <v>84005</v>
      </c>
      <c r="K168">
        <v>55830</v>
      </c>
      <c r="L168">
        <v>79537</v>
      </c>
      <c r="M168">
        <v>103757.8</v>
      </c>
      <c r="N168">
        <v>65526</v>
      </c>
      <c r="O168">
        <v>49874</v>
      </c>
      <c r="P168">
        <v>34230</v>
      </c>
      <c r="Q168">
        <v>14014.89</v>
      </c>
      <c r="R168">
        <v>24987</v>
      </c>
      <c r="S168">
        <v>29041</v>
      </c>
      <c r="T168">
        <v>43291</v>
      </c>
      <c r="U168">
        <v>37598.559999999998</v>
      </c>
      <c r="V168">
        <v>37945</v>
      </c>
      <c r="W168">
        <v>32590</v>
      </c>
      <c r="X168">
        <v>34448</v>
      </c>
      <c r="Y168">
        <v>30190.880000000001</v>
      </c>
      <c r="Z168">
        <v>38639</v>
      </c>
      <c r="AA168">
        <v>29033</v>
      </c>
      <c r="AB168">
        <v>37184</v>
      </c>
      <c r="AC168">
        <v>34280.82</v>
      </c>
      <c r="AD168">
        <v>28271</v>
      </c>
      <c r="AE168">
        <v>26397</v>
      </c>
      <c r="AF168">
        <v>31225</v>
      </c>
      <c r="AG168">
        <v>39657.94</v>
      </c>
      <c r="AH168">
        <v>35884</v>
      </c>
      <c r="AI168">
        <v>8119</v>
      </c>
      <c r="AJ168">
        <v>7591</v>
      </c>
      <c r="AK168">
        <v>9624.41</v>
      </c>
      <c r="AL168">
        <v>18148</v>
      </c>
      <c r="AM168">
        <v>5216</v>
      </c>
      <c r="AN168">
        <v>1092</v>
      </c>
      <c r="AO168">
        <v>-675.89</v>
      </c>
      <c r="AP168">
        <v>1688</v>
      </c>
      <c r="AQ168">
        <v>2106</v>
      </c>
      <c r="AR168">
        <v>2624</v>
      </c>
      <c r="AS168">
        <v>8275.58</v>
      </c>
      <c r="AT168">
        <v>-1307</v>
      </c>
      <c r="AU168">
        <v>-2041</v>
      </c>
      <c r="AV168">
        <v>1377</v>
      </c>
      <c r="AW168">
        <v>40287.29</v>
      </c>
      <c r="AX168">
        <v>-4499</v>
      </c>
      <c r="AY168">
        <v>-7642</v>
      </c>
      <c r="AZ168">
        <v>-7080</v>
      </c>
      <c r="BA168">
        <v>-12033</v>
      </c>
      <c r="BB168">
        <v>-398078</v>
      </c>
      <c r="BC168">
        <v>-514831</v>
      </c>
      <c r="BD168">
        <v>-86910</v>
      </c>
      <c r="BE168"/>
      <c r="BF168"/>
      <c r="BG168"/>
      <c r="BH168"/>
      <c r="BI168"/>
      <c r="BJ168"/>
      <c r="BK168"/>
      <c r="BL168"/>
      <c r="BM168"/>
      <c r="BN168"/>
      <c r="BO168"/>
      <c r="BP168"/>
      <c r="BQ168"/>
      <c r="BR168"/>
      <c r="BS168"/>
      <c r="BT168"/>
    </row>
    <row r="169" spans="1:72" x14ac:dyDescent="0.25">
      <c r="A169" t="s">
        <v>1588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2007</v>
      </c>
      <c r="B170">
        <v>2416017</v>
      </c>
      <c r="C170">
        <v>2533926</v>
      </c>
      <c r="D170">
        <v>3202199</v>
      </c>
      <c r="E170">
        <v>-734813.04</v>
      </c>
      <c r="F170">
        <v>6728335</v>
      </c>
      <c r="G170">
        <v>-337144</v>
      </c>
      <c r="H170">
        <v>6328117</v>
      </c>
      <c r="I170">
        <v>5688194.8499999996</v>
      </c>
      <c r="J170">
        <v>5289917</v>
      </c>
      <c r="K170">
        <v>4263330</v>
      </c>
      <c r="L170">
        <v>5827920</v>
      </c>
      <c r="M170">
        <v>5534070.4500000002</v>
      </c>
      <c r="N170">
        <v>4593387</v>
      </c>
      <c r="O170">
        <v>4894285</v>
      </c>
      <c r="P170">
        <v>5276119</v>
      </c>
      <c r="Q170">
        <v>5471357.7699999996</v>
      </c>
      <c r="R170">
        <v>4932048</v>
      </c>
      <c r="S170">
        <v>4691407</v>
      </c>
      <c r="T170">
        <v>4568807</v>
      </c>
      <c r="U170">
        <v>4225776.7300000004</v>
      </c>
      <c r="V170">
        <v>3849390</v>
      </c>
      <c r="W170">
        <v>3999326</v>
      </c>
      <c r="X170">
        <v>3904100</v>
      </c>
      <c r="Y170">
        <v>3693763.06</v>
      </c>
      <c r="Z170">
        <v>3390465</v>
      </c>
      <c r="AA170">
        <v>3309629</v>
      </c>
      <c r="AB170">
        <v>3359859</v>
      </c>
      <c r="AC170">
        <v>2570365.33</v>
      </c>
      <c r="AD170">
        <v>2695618</v>
      </c>
      <c r="AE170">
        <v>2253114</v>
      </c>
      <c r="AF170">
        <v>2607234</v>
      </c>
      <c r="AG170">
        <v>2256942.04</v>
      </c>
      <c r="AH170">
        <v>2721386</v>
      </c>
      <c r="AI170">
        <v>2933035</v>
      </c>
      <c r="AJ170">
        <v>2996391</v>
      </c>
      <c r="AK170">
        <v>2737566.09</v>
      </c>
      <c r="AL170">
        <v>2762532</v>
      </c>
      <c r="AM170">
        <v>2737097</v>
      </c>
      <c r="AN170">
        <v>2635596</v>
      </c>
      <c r="AO170">
        <v>1657325.35</v>
      </c>
      <c r="AP170">
        <v>2233976</v>
      </c>
      <c r="AQ170">
        <v>2233298</v>
      </c>
      <c r="AR170">
        <v>2103482</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25">
      <c r="A171" t="s">
        <v>2008</v>
      </c>
      <c r="B171">
        <v>116415</v>
      </c>
      <c r="C171">
        <v>76311</v>
      </c>
      <c r="D171">
        <v>129738</v>
      </c>
      <c r="E171">
        <v>118403.31</v>
      </c>
      <c r="F171">
        <v>114424</v>
      </c>
      <c r="G171">
        <v>9973</v>
      </c>
      <c r="H171">
        <v>158699</v>
      </c>
      <c r="I171">
        <v>121691.48</v>
      </c>
      <c r="J171">
        <v>77120</v>
      </c>
      <c r="K171">
        <v>35297</v>
      </c>
      <c r="L171">
        <v>84386</v>
      </c>
      <c r="M171">
        <v>98948.07</v>
      </c>
      <c r="N171">
        <v>50867</v>
      </c>
      <c r="O171">
        <v>72278</v>
      </c>
      <c r="P171">
        <v>17461</v>
      </c>
      <c r="Q171">
        <v>7243.57</v>
      </c>
      <c r="R171">
        <v>20218</v>
      </c>
      <c r="S171">
        <v>22514</v>
      </c>
      <c r="T171">
        <v>42436</v>
      </c>
      <c r="U171">
        <v>37539.58</v>
      </c>
      <c r="V171">
        <v>37775</v>
      </c>
      <c r="W171">
        <v>32590</v>
      </c>
      <c r="X171">
        <v>34445</v>
      </c>
      <c r="Y171">
        <v>29672.959999999999</v>
      </c>
      <c r="Z171">
        <v>38293</v>
      </c>
      <c r="AA171">
        <v>29029</v>
      </c>
      <c r="AB171">
        <v>37188</v>
      </c>
      <c r="AC171">
        <v>34274.82</v>
      </c>
      <c r="AD171">
        <v>28272</v>
      </c>
      <c r="AE171">
        <v>26398</v>
      </c>
      <c r="AF171">
        <v>31238</v>
      </c>
      <c r="AG171">
        <v>39657.94</v>
      </c>
      <c r="AH171">
        <v>35884</v>
      </c>
      <c r="AI171">
        <v>8119</v>
      </c>
      <c r="AJ171">
        <v>7591</v>
      </c>
      <c r="AK171">
        <v>9624.41</v>
      </c>
      <c r="AL171">
        <v>18148</v>
      </c>
      <c r="AM171">
        <v>5216</v>
      </c>
      <c r="AN171">
        <v>1092</v>
      </c>
      <c r="AO171">
        <v>-675.89</v>
      </c>
      <c r="AP171">
        <v>1688</v>
      </c>
      <c r="AQ171">
        <v>2106</v>
      </c>
      <c r="AR171">
        <v>2624</v>
      </c>
      <c r="AS171">
        <v>0</v>
      </c>
      <c r="AT171">
        <v>0</v>
      </c>
      <c r="AU171">
        <v>0</v>
      </c>
      <c r="AV171">
        <v>0</v>
      </c>
      <c r="AW171">
        <v>0</v>
      </c>
      <c r="AX171">
        <v>0</v>
      </c>
      <c r="AY171">
        <v>0</v>
      </c>
      <c r="AZ171">
        <v>0</v>
      </c>
      <c r="BA171">
        <v>0</v>
      </c>
      <c r="BB171">
        <v>0</v>
      </c>
      <c r="BC171">
        <v>0</v>
      </c>
      <c r="BD171">
        <v>0</v>
      </c>
      <c r="BE171"/>
      <c r="BF171"/>
      <c r="BG171"/>
      <c r="BH171"/>
      <c r="BI171"/>
      <c r="BJ171"/>
      <c r="BK171"/>
      <c r="BL171"/>
      <c r="BM171"/>
      <c r="BN171"/>
      <c r="BO171"/>
      <c r="BP171"/>
      <c r="BQ171"/>
      <c r="BR171"/>
      <c r="BS171"/>
      <c r="BT171"/>
    </row>
    <row r="172" spans="1:72" x14ac:dyDescent="0.25">
      <c r="A172" t="s">
        <v>1589</v>
      </c>
      <c r="B172">
        <v>0.14000000000000001</v>
      </c>
      <c r="C172">
        <v>0.22</v>
      </c>
      <c r="D172">
        <v>0.26</v>
      </c>
      <c r="E172">
        <v>0.37</v>
      </c>
      <c r="F172">
        <v>0.42</v>
      </c>
      <c r="G172">
        <v>0.28999999999999998</v>
      </c>
      <c r="H172">
        <v>0.6</v>
      </c>
      <c r="I172">
        <v>0.66</v>
      </c>
      <c r="J172">
        <v>0.6</v>
      </c>
      <c r="K172">
        <v>0.51</v>
      </c>
      <c r="L172">
        <v>0.61</v>
      </c>
      <c r="M172">
        <v>0.59</v>
      </c>
      <c r="N172">
        <v>0.55000000000000004</v>
      </c>
      <c r="O172">
        <v>0.5</v>
      </c>
      <c r="P172">
        <v>0.57999999999999996</v>
      </c>
      <c r="Q172">
        <v>0.59</v>
      </c>
      <c r="R172">
        <v>0.53</v>
      </c>
      <c r="S172">
        <v>0.5</v>
      </c>
      <c r="T172">
        <v>0.52</v>
      </c>
      <c r="U172">
        <v>0.47</v>
      </c>
      <c r="V172">
        <v>0.46</v>
      </c>
      <c r="W172">
        <v>0.47072000000000003</v>
      </c>
      <c r="X172">
        <v>0.45</v>
      </c>
      <c r="Y172">
        <v>0.43</v>
      </c>
      <c r="Z172">
        <v>0.36</v>
      </c>
      <c r="AA172">
        <v>0.35</v>
      </c>
      <c r="AB172">
        <v>0.38</v>
      </c>
      <c r="AC172">
        <v>0.28000000000000003</v>
      </c>
      <c r="AD172">
        <v>0.3</v>
      </c>
      <c r="AE172">
        <v>0.25</v>
      </c>
      <c r="AF172">
        <v>0.3</v>
      </c>
      <c r="AG172">
        <v>0.22</v>
      </c>
      <c r="AH172">
        <v>0.3</v>
      </c>
      <c r="AI172">
        <v>0.28999999999999998</v>
      </c>
      <c r="AJ172">
        <v>0.35</v>
      </c>
      <c r="AK172">
        <v>0.31</v>
      </c>
      <c r="AL172">
        <v>0.32</v>
      </c>
      <c r="AM172">
        <v>0.28999999999999998</v>
      </c>
      <c r="AN172">
        <v>0.61</v>
      </c>
      <c r="AO172">
        <v>0.35</v>
      </c>
      <c r="AP172">
        <v>0.48</v>
      </c>
      <c r="AQ172">
        <v>0.48</v>
      </c>
      <c r="AR172">
        <v>0.46</v>
      </c>
      <c r="AS172">
        <v>0.34</v>
      </c>
      <c r="AT172">
        <v>0.37</v>
      </c>
      <c r="AU172">
        <v>0.39</v>
      </c>
      <c r="AV172">
        <v>0.37</v>
      </c>
      <c r="AW172">
        <v>0.24</v>
      </c>
      <c r="AX172">
        <v>0.32</v>
      </c>
      <c r="AY172">
        <v>0.27</v>
      </c>
      <c r="AZ172">
        <v>0.28000000000000003</v>
      </c>
      <c r="BA172">
        <v>0.12</v>
      </c>
      <c r="BB172">
        <v>0.19</v>
      </c>
      <c r="BC172">
        <v>0.19</v>
      </c>
      <c r="BD172">
        <v>0.24</v>
      </c>
      <c r="BE172"/>
      <c r="BF172"/>
      <c r="BG172"/>
      <c r="BH172"/>
      <c r="BI172"/>
      <c r="BJ172"/>
      <c r="BK172"/>
      <c r="BL172"/>
      <c r="BM172"/>
      <c r="BN172"/>
      <c r="BO172"/>
      <c r="BP172"/>
      <c r="BQ172"/>
      <c r="BR172"/>
      <c r="BS172"/>
      <c r="BT172"/>
    </row>
    <row r="173" spans="1:72" x14ac:dyDescent="0.25">
      <c r="A173" t="s">
        <v>1590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0.24</v>
      </c>
      <c r="AX173">
        <v>0.32</v>
      </c>
      <c r="AY173">
        <v>0.27</v>
      </c>
      <c r="AZ173">
        <v>0.28000000000000003</v>
      </c>
      <c r="BA173">
        <v>0.12</v>
      </c>
      <c r="BB173">
        <v>0.19</v>
      </c>
      <c r="BC173">
        <v>0.19</v>
      </c>
      <c r="BD173">
        <v>0.24</v>
      </c>
      <c r="BE173"/>
      <c r="BF173"/>
      <c r="BG173"/>
      <c r="BH173"/>
      <c r="BI173"/>
      <c r="BJ173"/>
      <c r="BK173"/>
      <c r="BL173"/>
      <c r="BM173"/>
      <c r="BN173"/>
      <c r="BO173"/>
      <c r="BP173"/>
      <c r="BQ173"/>
      <c r="BR173"/>
      <c r="BS173"/>
      <c r="BT173"/>
    </row>
    <row r="174" spans="1:72" x14ac:dyDescent="0.25">
      <c r="A174" t="s">
        <v>1666</v>
      </c>
      <c r="B174" t="s">
        <v>2333</v>
      </c>
      <c r="C174" t="s">
        <v>2005</v>
      </c>
      <c r="D174" t="s">
        <v>1667</v>
      </c>
      <c r="E174" t="s">
        <v>1668</v>
      </c>
      <c r="F174" t="s">
        <v>1669</v>
      </c>
      <c r="G174" t="s">
        <v>1670</v>
      </c>
      <c r="H174" t="s">
        <v>1671</v>
      </c>
      <c r="I174" t="s">
        <v>1672</v>
      </c>
      <c r="J174" t="s">
        <v>1673</v>
      </c>
      <c r="K174" t="s">
        <v>1674</v>
      </c>
      <c r="L174" t="s">
        <v>1675</v>
      </c>
      <c r="M174" t="s">
        <v>1676</v>
      </c>
      <c r="N174" t="s">
        <v>1677</v>
      </c>
      <c r="O174" t="s">
        <v>1678</v>
      </c>
      <c r="P174" t="s">
        <v>1679</v>
      </c>
      <c r="Q174" t="s">
        <v>1680</v>
      </c>
      <c r="R174" t="s">
        <v>1681</v>
      </c>
      <c r="S174" t="s">
        <v>1682</v>
      </c>
      <c r="T174" t="s">
        <v>1683</v>
      </c>
      <c r="U174" t="s">
        <v>1684</v>
      </c>
      <c r="V174" t="s">
        <v>1685</v>
      </c>
      <c r="W174" t="s">
        <v>1686</v>
      </c>
      <c r="X174" t="s">
        <v>1687</v>
      </c>
      <c r="Y174" t="s">
        <v>1688</v>
      </c>
      <c r="Z174" t="s">
        <v>1689</v>
      </c>
      <c r="AA174" t="s">
        <v>1690</v>
      </c>
      <c r="AB174" t="s">
        <v>1691</v>
      </c>
      <c r="AC174" t="s">
        <v>1692</v>
      </c>
      <c r="AD174" t="s">
        <v>1693</v>
      </c>
      <c r="AE174" t="s">
        <v>1694</v>
      </c>
      <c r="AF174" t="s">
        <v>1695</v>
      </c>
      <c r="AG174" t="s">
        <v>1696</v>
      </c>
      <c r="AH174" t="s">
        <v>1697</v>
      </c>
      <c r="AI174" t="s">
        <v>1698</v>
      </c>
      <c r="AJ174" t="s">
        <v>1699</v>
      </c>
      <c r="AK174" t="s">
        <v>1700</v>
      </c>
      <c r="AL174" t="s">
        <v>1701</v>
      </c>
      <c r="AM174" t="s">
        <v>1702</v>
      </c>
      <c r="AN174" t="s">
        <v>1703</v>
      </c>
      <c r="AO174" t="s">
        <v>1704</v>
      </c>
      <c r="AP174" t="s">
        <v>1705</v>
      </c>
      <c r="AQ174" t="s">
        <v>1706</v>
      </c>
      <c r="AR174" t="s">
        <v>1707</v>
      </c>
      <c r="AS174" t="s">
        <v>1708</v>
      </c>
      <c r="AT174" t="s">
        <v>1709</v>
      </c>
      <c r="AU174" t="s">
        <v>1710</v>
      </c>
      <c r="AV174" t="s">
        <v>1711</v>
      </c>
      <c r="AW174" t="s">
        <v>1712</v>
      </c>
      <c r="AX174" t="s">
        <v>1713</v>
      </c>
      <c r="AY174" t="s">
        <v>1714</v>
      </c>
      <c r="AZ174" t="s">
        <v>1715</v>
      </c>
      <c r="BA174" t="s">
        <v>1716</v>
      </c>
      <c r="BB174" t="s">
        <v>1717</v>
      </c>
      <c r="BC174" t="s">
        <v>1718</v>
      </c>
      <c r="BD174" t="s">
        <v>1719</v>
      </c>
      <c r="BE174"/>
      <c r="BF174"/>
      <c r="BG174"/>
      <c r="BH174"/>
      <c r="BI174"/>
      <c r="BJ174"/>
      <c r="BK174"/>
      <c r="BL174"/>
      <c r="BM174"/>
      <c r="BN174"/>
      <c r="BO174"/>
      <c r="BP174"/>
      <c r="BQ174"/>
      <c r="BR174"/>
      <c r="BS174"/>
      <c r="BT174"/>
    </row>
    <row r="175" spans="1:72" x14ac:dyDescent="0.25">
      <c r="A175" t="s">
        <v>1720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62064.15</v>
      </c>
      <c r="AL213" s="132">
        <f t="shared" si="7"/>
        <v>76860</v>
      </c>
      <c r="AM213" s="132">
        <f t="shared" si="7"/>
        <v>126754</v>
      </c>
      <c r="AN213" s="132">
        <f t="shared" si="7"/>
        <v>96861</v>
      </c>
      <c r="AO213" s="132">
        <f t="shared" si="7"/>
        <v>53214.68</v>
      </c>
      <c r="AP213" s="132">
        <f t="shared" si="7"/>
        <v>54529</v>
      </c>
      <c r="AQ213" s="132">
        <f t="shared" si="7"/>
        <v>130668</v>
      </c>
      <c r="AR213" s="132">
        <f t="shared" si="7"/>
        <v>67241</v>
      </c>
      <c r="AS213" s="132">
        <f t="shared" si="7"/>
        <v>69133.48</v>
      </c>
      <c r="AT213" s="132">
        <f t="shared" si="7"/>
        <v>66508</v>
      </c>
      <c r="AU213" s="132">
        <f t="shared" si="7"/>
        <v>63978</v>
      </c>
      <c r="AV213" s="132">
        <f t="shared" si="7"/>
        <v>60761</v>
      </c>
      <c r="AW213" s="132">
        <f t="shared" si="7"/>
        <v>-114189.02</v>
      </c>
      <c r="AX213" s="132">
        <f t="shared" si="7"/>
        <v>118991</v>
      </c>
      <c r="AY213" s="132">
        <f t="shared" si="7"/>
        <v>118032</v>
      </c>
      <c r="AZ213" s="132">
        <f t="shared" si="7"/>
        <v>118819</v>
      </c>
      <c r="BA213" s="132">
        <f t="shared" si="7"/>
        <v>2159</v>
      </c>
      <c r="BB213" s="132">
        <f t="shared" si="7"/>
        <v>2162</v>
      </c>
      <c r="BC213" s="132">
        <f t="shared" si="7"/>
        <v>2160</v>
      </c>
      <c r="BD213" s="132">
        <f t="shared" si="7"/>
        <v>2160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62064.15</v>
      </c>
      <c r="AL215" s="80">
        <f t="shared" si="8"/>
        <v>76860</v>
      </c>
      <c r="AM215" s="80">
        <f t="shared" si="8"/>
        <v>126754</v>
      </c>
      <c r="AN215" s="80">
        <f t="shared" si="8"/>
        <v>96861</v>
      </c>
      <c r="AO215" s="80">
        <f t="shared" si="8"/>
        <v>53214.68</v>
      </c>
      <c r="AP215" s="80">
        <f t="shared" si="8"/>
        <v>54529</v>
      </c>
      <c r="AQ215" s="80">
        <f t="shared" si="8"/>
        <v>130668</v>
      </c>
      <c r="AR215" s="80">
        <f t="shared" si="8"/>
        <v>67241</v>
      </c>
      <c r="AS215" s="80">
        <f t="shared" si="8"/>
        <v>69133.48</v>
      </c>
      <c r="AT215" s="80">
        <f t="shared" si="8"/>
        <v>66508</v>
      </c>
      <c r="AU215" s="80">
        <f t="shared" si="8"/>
        <v>63978</v>
      </c>
      <c r="AV215" s="80">
        <f t="shared" si="8"/>
        <v>60761</v>
      </c>
      <c r="AW215" s="80">
        <f t="shared" si="8"/>
        <v>-114189.02</v>
      </c>
      <c r="AX215" s="80">
        <f t="shared" si="8"/>
        <v>118991</v>
      </c>
      <c r="AY215" s="80">
        <f t="shared" si="8"/>
        <v>118032</v>
      </c>
      <c r="AZ215" s="80">
        <f t="shared" si="8"/>
        <v>118819</v>
      </c>
      <c r="BA215" s="80">
        <f t="shared" si="8"/>
        <v>2159</v>
      </c>
      <c r="BB215" s="80">
        <f t="shared" si="8"/>
        <v>2162</v>
      </c>
      <c r="BC215" s="80">
        <f t="shared" si="8"/>
        <v>2160</v>
      </c>
      <c r="BD215" s="80">
        <f t="shared" si="8"/>
        <v>2160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s="7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6554751</v>
      </c>
      <c r="C221">
        <v>4970895</v>
      </c>
      <c r="D221">
        <v>2709427</v>
      </c>
      <c r="E221">
        <v>16502872.560000001</v>
      </c>
      <c r="F221">
        <v>12786663</v>
      </c>
      <c r="G221">
        <v>8689894</v>
      </c>
      <c r="H221">
        <v>5747558</v>
      </c>
      <c r="I221">
        <v>22694114.530000001</v>
      </c>
      <c r="J221">
        <v>16395006</v>
      </c>
      <c r="K221">
        <v>10699166</v>
      </c>
      <c r="L221">
        <v>5848722</v>
      </c>
      <c r="M221">
        <v>21183038.100000001</v>
      </c>
      <c r="N221">
        <v>15527427</v>
      </c>
      <c r="O221">
        <v>10280115</v>
      </c>
      <c r="P221">
        <v>5451066</v>
      </c>
      <c r="Q221">
        <v>20019042.050000001</v>
      </c>
      <c r="R221">
        <v>14479831</v>
      </c>
      <c r="S221">
        <v>9484506</v>
      </c>
      <c r="T221">
        <v>4808281</v>
      </c>
      <c r="U221">
        <v>16819091.960000001</v>
      </c>
      <c r="V221">
        <v>12480778</v>
      </c>
      <c r="W221">
        <v>8327671</v>
      </c>
      <c r="X221">
        <v>4099133</v>
      </c>
      <c r="Y221">
        <v>13817506.199999999</v>
      </c>
      <c r="Z221">
        <v>9910691</v>
      </c>
      <c r="AA221">
        <v>6614156</v>
      </c>
      <c r="AB221">
        <v>3445528</v>
      </c>
      <c r="AC221">
        <v>10272335.93</v>
      </c>
      <c r="AD221">
        <v>7722500</v>
      </c>
      <c r="AE221">
        <v>5006579</v>
      </c>
      <c r="AF221">
        <v>2736424</v>
      </c>
      <c r="AG221">
        <v>10628240.76</v>
      </c>
      <c r="AH221">
        <v>8546126</v>
      </c>
      <c r="AI221">
        <v>5850661</v>
      </c>
      <c r="AJ221">
        <v>3193330</v>
      </c>
      <c r="AK221">
        <v>11057311.49</v>
      </c>
      <c r="AL221">
        <v>8285659</v>
      </c>
      <c r="AM221">
        <v>5365023</v>
      </c>
      <c r="AN221">
        <v>2759418</v>
      </c>
      <c r="AO221">
        <v>8013310.79</v>
      </c>
      <c r="AP221">
        <v>6433162</v>
      </c>
      <c r="AQ221">
        <v>4258440</v>
      </c>
      <c r="AR221">
        <v>2086557</v>
      </c>
      <c r="AS221">
        <v>6669767.3499999996</v>
      </c>
      <c r="AT221">
        <v>5113534</v>
      </c>
      <c r="AU221">
        <v>3444577</v>
      </c>
      <c r="AV221">
        <v>1677271</v>
      </c>
      <c r="AW221">
        <v>5013137.84</v>
      </c>
      <c r="AX221">
        <v>3877748</v>
      </c>
      <c r="AY221">
        <v>2466278</v>
      </c>
      <c r="AZ221">
        <v>1239527</v>
      </c>
      <c r="BA221">
        <v>2289619</v>
      </c>
      <c r="BB221">
        <v>1792483</v>
      </c>
      <c r="BC221">
        <v>1346894</v>
      </c>
      <c r="BD221" s="79">
        <v>997284</v>
      </c>
    </row>
    <row r="222" spans="1:118" x14ac:dyDescent="0.25">
      <c r="A222" t="s">
        <v>869</v>
      </c>
      <c r="B222">
        <v>16378865</v>
      </c>
      <c r="C222">
        <v>10860507</v>
      </c>
      <c r="D222">
        <v>5369077</v>
      </c>
      <c r="E222">
        <v>20649950.66</v>
      </c>
      <c r="F222">
        <v>15280580</v>
      </c>
      <c r="G222">
        <v>10111386</v>
      </c>
      <c r="H222">
        <v>4980177</v>
      </c>
      <c r="I222">
        <v>11219849.960000001</v>
      </c>
      <c r="J222">
        <v>8267197</v>
      </c>
      <c r="K222">
        <v>5401563</v>
      </c>
      <c r="L222">
        <v>2671345</v>
      </c>
      <c r="M222">
        <v>10444149.07</v>
      </c>
      <c r="N222">
        <v>7761837</v>
      </c>
      <c r="O222">
        <v>5101528</v>
      </c>
      <c r="P222">
        <v>2490427</v>
      </c>
      <c r="Q222">
        <v>9558177.6999999993</v>
      </c>
      <c r="R222">
        <v>7079354</v>
      </c>
      <c r="S222">
        <v>4651534</v>
      </c>
      <c r="T222">
        <v>2286771</v>
      </c>
      <c r="U222">
        <v>8314008.04</v>
      </c>
      <c r="V222">
        <v>6127646</v>
      </c>
      <c r="W222">
        <v>3981595</v>
      </c>
      <c r="X222">
        <v>1939968</v>
      </c>
      <c r="Y222">
        <v>7357496.3300000001</v>
      </c>
      <c r="Z222">
        <v>5380350</v>
      </c>
      <c r="AA222">
        <v>3494637</v>
      </c>
      <c r="AB222">
        <v>1703925</v>
      </c>
      <c r="AC222">
        <v>6309769.4100000001</v>
      </c>
      <c r="AD222">
        <v>4630203</v>
      </c>
      <c r="AE222">
        <v>3010609</v>
      </c>
      <c r="AF222">
        <v>1485973</v>
      </c>
      <c r="AG222">
        <v>4625318.1100000003</v>
      </c>
      <c r="AH222">
        <v>3151603</v>
      </c>
      <c r="AI222">
        <v>1823100</v>
      </c>
      <c r="AJ222">
        <v>889775</v>
      </c>
      <c r="AK222">
        <v>3368442.02</v>
      </c>
      <c r="AL222">
        <v>2498300</v>
      </c>
      <c r="AM222">
        <v>1648506</v>
      </c>
      <c r="AN222">
        <v>823055</v>
      </c>
      <c r="AO222">
        <v>3302001.88</v>
      </c>
      <c r="AP222">
        <v>2422391</v>
      </c>
      <c r="AQ222">
        <v>1592391</v>
      </c>
      <c r="AR222">
        <v>783698</v>
      </c>
      <c r="AS222">
        <v>3092992.86</v>
      </c>
      <c r="AT222">
        <v>2288263</v>
      </c>
      <c r="AU222">
        <v>1499057</v>
      </c>
      <c r="AV222">
        <v>738772</v>
      </c>
      <c r="AW222">
        <v>2858689.13</v>
      </c>
      <c r="AX222">
        <v>2104060</v>
      </c>
      <c r="AY222">
        <v>1378259</v>
      </c>
      <c r="AZ222">
        <v>677866</v>
      </c>
      <c r="BA222">
        <v>3017289</v>
      </c>
      <c r="BB222">
        <v>2254890</v>
      </c>
      <c r="BC222">
        <v>1465788</v>
      </c>
      <c r="BD222" s="79">
        <v>712730</v>
      </c>
    </row>
    <row r="223" spans="1:118" x14ac:dyDescent="0.25">
      <c r="A223" t="s">
        <v>1593</v>
      </c>
      <c r="B223">
        <v>15802802</v>
      </c>
      <c r="C223">
        <v>10479426</v>
      </c>
      <c r="D223">
        <v>5181730</v>
      </c>
      <c r="E223">
        <v>19895366.300000001</v>
      </c>
      <c r="F223">
        <v>14702321</v>
      </c>
      <c r="G223">
        <v>9706734</v>
      </c>
      <c r="H223">
        <v>4783180</v>
      </c>
      <c r="I223">
        <v>10165615.98</v>
      </c>
      <c r="J223">
        <v>7497424</v>
      </c>
      <c r="K223">
        <v>4911475</v>
      </c>
      <c r="L223">
        <v>2426622</v>
      </c>
      <c r="M223">
        <v>9507405.8300000001</v>
      </c>
      <c r="N223">
        <v>7068327</v>
      </c>
      <c r="O223">
        <v>4660118</v>
      </c>
      <c r="P223">
        <v>2270704</v>
      </c>
      <c r="Q223">
        <v>8744367.8100000005</v>
      </c>
      <c r="R223">
        <v>6471997</v>
      </c>
      <c r="S223">
        <v>4250964</v>
      </c>
      <c r="T223">
        <v>2087851</v>
      </c>
      <c r="U223">
        <v>7531514.6900000004</v>
      </c>
      <c r="V223">
        <v>5527636</v>
      </c>
      <c r="W223">
        <v>3597718</v>
      </c>
      <c r="X223">
        <v>1763292</v>
      </c>
      <c r="Y223">
        <v>6693940.6699999999</v>
      </c>
      <c r="Z223">
        <v>4905415</v>
      </c>
      <c r="AA223">
        <v>3186022</v>
      </c>
      <c r="AB223">
        <v>1552956</v>
      </c>
      <c r="AC223">
        <v>5718366.9000000004</v>
      </c>
      <c r="AD223">
        <v>4197238</v>
      </c>
      <c r="AE223">
        <v>2731270</v>
      </c>
      <c r="AF223">
        <v>1329106</v>
      </c>
      <c r="AG223">
        <v>4317951.03</v>
      </c>
      <c r="AH223">
        <v>2965648</v>
      </c>
      <c r="AI223">
        <v>1716081</v>
      </c>
      <c r="AJ223">
        <v>837797</v>
      </c>
      <c r="AK223">
        <v>3173281.36</v>
      </c>
      <c r="AL223">
        <v>2352370</v>
      </c>
      <c r="AM223">
        <v>1551326</v>
      </c>
      <c r="AN223">
        <v>776621</v>
      </c>
      <c r="AO223">
        <v>3122658.88</v>
      </c>
      <c r="AP223">
        <v>2289054</v>
      </c>
      <c r="AQ223">
        <v>1504955</v>
      </c>
      <c r="AR223">
        <v>741162</v>
      </c>
      <c r="AS223">
        <v>2900446.31</v>
      </c>
      <c r="AT223">
        <v>2141794</v>
      </c>
      <c r="AU223">
        <v>1405007</v>
      </c>
      <c r="AV223">
        <v>690637</v>
      </c>
      <c r="AW223">
        <v>2684037.44</v>
      </c>
      <c r="AX223">
        <v>1977026</v>
      </c>
      <c r="AY223">
        <v>1294620</v>
      </c>
      <c r="AZ223">
        <v>637026</v>
      </c>
      <c r="BA223">
        <v>2808847</v>
      </c>
      <c r="BB223">
        <v>2110397</v>
      </c>
      <c r="BC223">
        <v>1370455</v>
      </c>
      <c r="BD223" s="79">
        <v>663850</v>
      </c>
    </row>
    <row r="224" spans="1:118" x14ac:dyDescent="0.25">
      <c r="A224" t="s">
        <v>1594</v>
      </c>
      <c r="B224">
        <v>576063</v>
      </c>
      <c r="C224">
        <v>381081</v>
      </c>
      <c r="D224">
        <v>187347</v>
      </c>
      <c r="E224">
        <v>754584.36</v>
      </c>
      <c r="F224">
        <v>578259</v>
      </c>
      <c r="G224">
        <v>404652</v>
      </c>
      <c r="H224">
        <v>196997</v>
      </c>
      <c r="I224">
        <v>1054233.98</v>
      </c>
      <c r="J224">
        <v>769773</v>
      </c>
      <c r="K224">
        <v>490088</v>
      </c>
      <c r="L224">
        <v>244723</v>
      </c>
      <c r="M224">
        <v>936743.24</v>
      </c>
      <c r="N224">
        <v>693510</v>
      </c>
      <c r="O224">
        <v>441410</v>
      </c>
      <c r="P224">
        <v>219723</v>
      </c>
      <c r="Q224">
        <v>813809.89</v>
      </c>
      <c r="R224">
        <v>607357</v>
      </c>
      <c r="S224">
        <v>400570</v>
      </c>
      <c r="T224">
        <v>198920</v>
      </c>
      <c r="U224">
        <v>782493.36</v>
      </c>
      <c r="V224">
        <v>600010</v>
      </c>
      <c r="W224">
        <v>383877</v>
      </c>
      <c r="X224">
        <v>176676</v>
      </c>
      <c r="Y224">
        <v>663555.66</v>
      </c>
      <c r="Z224">
        <v>474935</v>
      </c>
      <c r="AA224">
        <v>308615</v>
      </c>
      <c r="AB224">
        <v>150969</v>
      </c>
      <c r="AC224">
        <v>591402.52</v>
      </c>
      <c r="AD224">
        <v>432965</v>
      </c>
      <c r="AE224">
        <v>279339</v>
      </c>
      <c r="AF224">
        <v>156867</v>
      </c>
      <c r="AG224">
        <v>307367.08</v>
      </c>
      <c r="AH224">
        <v>185955</v>
      </c>
      <c r="AI224">
        <v>107019</v>
      </c>
      <c r="AJ224">
        <v>51978</v>
      </c>
      <c r="AK224">
        <v>195160.66</v>
      </c>
      <c r="AL224">
        <v>145930</v>
      </c>
      <c r="AM224">
        <v>97180</v>
      </c>
      <c r="AN224">
        <v>46434</v>
      </c>
      <c r="AO224">
        <v>179342.99</v>
      </c>
      <c r="AP224">
        <v>133337</v>
      </c>
      <c r="AQ224">
        <v>87436</v>
      </c>
      <c r="AR224">
        <v>42536</v>
      </c>
      <c r="AS224">
        <v>192546.56</v>
      </c>
      <c r="AT224">
        <v>146469</v>
      </c>
      <c r="AU224">
        <v>94050</v>
      </c>
      <c r="AV224">
        <v>48135</v>
      </c>
      <c r="AW224">
        <v>174651.69</v>
      </c>
      <c r="AX224">
        <v>127034</v>
      </c>
      <c r="AY224">
        <v>83639</v>
      </c>
      <c r="AZ224">
        <v>40840</v>
      </c>
      <c r="BA224">
        <v>208442</v>
      </c>
      <c r="BB224">
        <v>144493</v>
      </c>
      <c r="BC224">
        <v>95333</v>
      </c>
      <c r="BD224" s="79">
        <v>48880</v>
      </c>
    </row>
    <row r="225" spans="1:56" x14ac:dyDescent="0.25">
      <c r="A225" t="s">
        <v>870</v>
      </c>
      <c r="B225">
        <v>0</v>
      </c>
      <c r="C225">
        <v>0</v>
      </c>
      <c r="D225">
        <v>0</v>
      </c>
      <c r="E225">
        <v>49178.29</v>
      </c>
      <c r="F225">
        <v>0</v>
      </c>
      <c r="G225">
        <v>0</v>
      </c>
      <c r="H225">
        <v>0</v>
      </c>
      <c r="I225">
        <v>32879.75</v>
      </c>
      <c r="J225">
        <v>16302</v>
      </c>
      <c r="K225">
        <v>9816</v>
      </c>
      <c r="L225">
        <v>1123</v>
      </c>
      <c r="M225">
        <v>15355.78</v>
      </c>
      <c r="N225">
        <v>6003</v>
      </c>
      <c r="O225">
        <v>6227</v>
      </c>
      <c r="P225">
        <v>4095</v>
      </c>
      <c r="Q225">
        <v>17845.87</v>
      </c>
      <c r="R225">
        <v>1806</v>
      </c>
      <c r="S225">
        <v>4674</v>
      </c>
      <c r="T225">
        <v>1526</v>
      </c>
      <c r="U225">
        <v>12187.27</v>
      </c>
      <c r="V225">
        <v>6011</v>
      </c>
      <c r="W225">
        <v>-1028</v>
      </c>
      <c r="X225">
        <v>-1750</v>
      </c>
      <c r="Y225">
        <v>-5042.62</v>
      </c>
      <c r="Z225">
        <v>-5213</v>
      </c>
      <c r="AA225">
        <v>-5238</v>
      </c>
      <c r="AB225">
        <v>-6327</v>
      </c>
      <c r="AC225">
        <v>1189.8399999999999</v>
      </c>
      <c r="AD225">
        <v>-2475</v>
      </c>
      <c r="AE225">
        <v>-2398</v>
      </c>
      <c r="AF225">
        <v>-13</v>
      </c>
      <c r="AG225">
        <v>10895.02</v>
      </c>
      <c r="AH225">
        <v>15686</v>
      </c>
      <c r="AI225">
        <v>15181</v>
      </c>
      <c r="AJ225">
        <v>357</v>
      </c>
      <c r="AK225">
        <v>11386.02</v>
      </c>
      <c r="AL225">
        <v>11355</v>
      </c>
      <c r="AM225">
        <v>-430</v>
      </c>
      <c r="AN225">
        <v>-450</v>
      </c>
      <c r="AO225">
        <v>-2437.33</v>
      </c>
      <c r="AP225">
        <v>-3387</v>
      </c>
      <c r="AQ225">
        <v>-126</v>
      </c>
      <c r="AR225">
        <v>-81</v>
      </c>
      <c r="AS225">
        <v>2349.0100000000002</v>
      </c>
      <c r="AT225">
        <v>1584</v>
      </c>
      <c r="AU225">
        <v>469</v>
      </c>
      <c r="AV225">
        <v>696</v>
      </c>
      <c r="AW225">
        <v>7767.52</v>
      </c>
      <c r="AX225">
        <v>211</v>
      </c>
      <c r="AY225">
        <v>-179</v>
      </c>
      <c r="AZ225">
        <v>0</v>
      </c>
      <c r="BA225">
        <v>0</v>
      </c>
      <c r="BB225">
        <v>0</v>
      </c>
      <c r="BC225">
        <v>0</v>
      </c>
      <c r="BD225" s="79">
        <v>0</v>
      </c>
    </row>
    <row r="226" spans="1:56" x14ac:dyDescent="0.25">
      <c r="A226" t="s">
        <v>1595</v>
      </c>
      <c r="B226">
        <v>214739</v>
      </c>
      <c r="C226">
        <v>75650</v>
      </c>
      <c r="D226">
        <v>85417</v>
      </c>
      <c r="E226">
        <v>113523.02</v>
      </c>
      <c r="F226">
        <v>0</v>
      </c>
      <c r="G226">
        <v>0</v>
      </c>
      <c r="H226">
        <v>-72962</v>
      </c>
      <c r="I226">
        <v>0</v>
      </c>
      <c r="J226">
        <v>0</v>
      </c>
      <c r="K226">
        <v>0</v>
      </c>
      <c r="L226">
        <v>0</v>
      </c>
      <c r="M226">
        <v>0</v>
      </c>
      <c r="N226">
        <v>0</v>
      </c>
      <c r="O226">
        <v>0</v>
      </c>
      <c r="P226">
        <v>-47771</v>
      </c>
      <c r="Q226">
        <v>-30832.720000000001</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s="79">
        <v>0</v>
      </c>
    </row>
    <row r="227" spans="1:56" x14ac:dyDescent="0.25">
      <c r="A227" t="s">
        <v>1596</v>
      </c>
      <c r="B227">
        <v>374984</v>
      </c>
      <c r="C227">
        <v>93357</v>
      </c>
      <c r="D227">
        <v>-35738</v>
      </c>
      <c r="E227">
        <v>63415.21</v>
      </c>
      <c r="F227">
        <v>758</v>
      </c>
      <c r="G227">
        <v>235</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s="79">
        <v>0</v>
      </c>
    </row>
    <row r="228" spans="1:56" x14ac:dyDescent="0.25">
      <c r="A228" t="s">
        <v>1597</v>
      </c>
      <c r="B228">
        <v>-158033</v>
      </c>
      <c r="C228">
        <v>8911</v>
      </c>
      <c r="D228">
        <v>-444637</v>
      </c>
      <c r="E228">
        <v>-59462.879999999997</v>
      </c>
      <c r="F228">
        <v>-4934</v>
      </c>
      <c r="G228">
        <v>26864</v>
      </c>
      <c r="H228">
        <v>6939</v>
      </c>
      <c r="I228">
        <v>2270.79</v>
      </c>
      <c r="J228">
        <v>4295</v>
      </c>
      <c r="K228">
        <v>-4304</v>
      </c>
      <c r="L228">
        <v>-2268</v>
      </c>
      <c r="M228">
        <v>-7772.57</v>
      </c>
      <c r="N228">
        <v>-821</v>
      </c>
      <c r="O228">
        <v>10065</v>
      </c>
      <c r="P228">
        <v>-8042</v>
      </c>
      <c r="Q228">
        <v>-15695.82</v>
      </c>
      <c r="R228">
        <v>-5272</v>
      </c>
      <c r="S228">
        <v>-2859</v>
      </c>
      <c r="T228">
        <v>-5958</v>
      </c>
      <c r="U228">
        <v>33250.910000000003</v>
      </c>
      <c r="V228">
        <v>11230</v>
      </c>
      <c r="W228">
        <v>9106</v>
      </c>
      <c r="X228">
        <v>6549</v>
      </c>
      <c r="Y228">
        <v>-1410.57</v>
      </c>
      <c r="Z228">
        <v>3762</v>
      </c>
      <c r="AA228">
        <v>-5275</v>
      </c>
      <c r="AB228">
        <v>-6166</v>
      </c>
      <c r="AC228">
        <v>607.52</v>
      </c>
      <c r="AD228">
        <v>-3585</v>
      </c>
      <c r="AE228">
        <v>-39300</v>
      </c>
      <c r="AF228">
        <v>-44249</v>
      </c>
      <c r="AG228">
        <v>1917133.71</v>
      </c>
      <c r="AH228">
        <v>1769686</v>
      </c>
      <c r="AI228">
        <v>375273</v>
      </c>
      <c r="AJ228">
        <v>-20033</v>
      </c>
      <c r="AK228">
        <v>-37327.199999999997</v>
      </c>
      <c r="AL228">
        <v>2456</v>
      </c>
      <c r="AM228">
        <v>27873</v>
      </c>
      <c r="AN228">
        <v>-5081</v>
      </c>
      <c r="AO228">
        <v>-201989.54</v>
      </c>
      <c r="AP228">
        <v>-154616</v>
      </c>
      <c r="AQ228">
        <v>-101222</v>
      </c>
      <c r="AR228">
        <v>-46172</v>
      </c>
      <c r="AS228">
        <v>-33297.01</v>
      </c>
      <c r="AT228">
        <v>3327</v>
      </c>
      <c r="AU228">
        <v>23521</v>
      </c>
      <c r="AV228">
        <v>10548</v>
      </c>
      <c r="AW228">
        <v>5812.97</v>
      </c>
      <c r="AX228">
        <v>2896</v>
      </c>
      <c r="AY228">
        <v>1910</v>
      </c>
      <c r="AZ228">
        <v>0</v>
      </c>
      <c r="BA228">
        <v>0</v>
      </c>
      <c r="BB228">
        <v>0</v>
      </c>
      <c r="BC228">
        <v>0</v>
      </c>
      <c r="BD228" s="79">
        <v>0</v>
      </c>
    </row>
    <row r="229" spans="1:56" x14ac:dyDescent="0.25">
      <c r="A229" t="s">
        <v>1598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-10115.01</v>
      </c>
      <c r="AX229">
        <v>0</v>
      </c>
      <c r="AY229">
        <v>0</v>
      </c>
      <c r="AZ229">
        <v>0</v>
      </c>
      <c r="BA229">
        <v>0</v>
      </c>
      <c r="BB229">
        <v>0</v>
      </c>
      <c r="BC229">
        <v>0</v>
      </c>
      <c r="BD229" s="79">
        <v>0</v>
      </c>
    </row>
    <row r="230" spans="1:56" x14ac:dyDescent="0.25">
      <c r="A230" t="s">
        <v>1599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-71702.03</v>
      </c>
      <c r="AH230">
        <v>-71702</v>
      </c>
      <c r="AI230">
        <v>-71702</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79">
        <v>0</v>
      </c>
    </row>
    <row r="231" spans="1:56" x14ac:dyDescent="0.25">
      <c r="A231" t="s">
        <v>1600</v>
      </c>
      <c r="B231">
        <v>-24247</v>
      </c>
      <c r="C231">
        <v>-10569</v>
      </c>
      <c r="D231">
        <v>495</v>
      </c>
      <c r="E231">
        <v>138428.84</v>
      </c>
      <c r="F231">
        <v>112820</v>
      </c>
      <c r="G231">
        <v>73977</v>
      </c>
      <c r="H231">
        <v>28827</v>
      </c>
      <c r="I231">
        <v>147627.69</v>
      </c>
      <c r="J231">
        <v>86853</v>
      </c>
      <c r="K231">
        <v>44911</v>
      </c>
      <c r="L231">
        <v>28299</v>
      </c>
      <c r="M231">
        <v>139051.35999999999</v>
      </c>
      <c r="N231">
        <v>76179</v>
      </c>
      <c r="O231">
        <v>36794</v>
      </c>
      <c r="P231">
        <v>17044</v>
      </c>
      <c r="Q231">
        <v>110062.69</v>
      </c>
      <c r="R231">
        <v>72204</v>
      </c>
      <c r="S231">
        <v>38510</v>
      </c>
      <c r="T231">
        <v>13976</v>
      </c>
      <c r="U231">
        <v>17262.36</v>
      </c>
      <c r="V231">
        <v>7919</v>
      </c>
      <c r="W231">
        <v>-10495</v>
      </c>
      <c r="X231">
        <v>-22675</v>
      </c>
      <c r="Y231">
        <v>41554.15</v>
      </c>
      <c r="Z231">
        <v>31607</v>
      </c>
      <c r="AA231">
        <v>20237</v>
      </c>
      <c r="AB231">
        <v>1684</v>
      </c>
      <c r="AC231">
        <v>52859.64</v>
      </c>
      <c r="AD231">
        <v>39318</v>
      </c>
      <c r="AE231">
        <v>10572</v>
      </c>
      <c r="AF231">
        <v>1575</v>
      </c>
      <c r="AG231">
        <v>109864.11</v>
      </c>
      <c r="AH231">
        <v>72186</v>
      </c>
      <c r="AI231">
        <v>55535</v>
      </c>
      <c r="AJ231">
        <v>31003</v>
      </c>
      <c r="AK231">
        <v>143251.85</v>
      </c>
      <c r="AL231">
        <v>83364</v>
      </c>
      <c r="AM231">
        <v>47959</v>
      </c>
      <c r="AN231">
        <v>20265</v>
      </c>
      <c r="AO231">
        <v>31951.07</v>
      </c>
      <c r="AP231">
        <v>13573</v>
      </c>
      <c r="AQ231">
        <v>4749</v>
      </c>
      <c r="AR231">
        <v>408</v>
      </c>
      <c r="AS231">
        <v>37269.89</v>
      </c>
      <c r="AT231">
        <v>25097</v>
      </c>
      <c r="AU231">
        <v>15163</v>
      </c>
      <c r="AV231">
        <v>5858</v>
      </c>
      <c r="AW231">
        <v>48628.88</v>
      </c>
      <c r="AX231">
        <v>34991</v>
      </c>
      <c r="AY231">
        <v>21576</v>
      </c>
      <c r="AZ231">
        <v>0</v>
      </c>
      <c r="BA231">
        <v>0</v>
      </c>
      <c r="BB231">
        <v>0</v>
      </c>
      <c r="BC231">
        <v>0</v>
      </c>
      <c r="BD231" s="79">
        <v>0</v>
      </c>
    </row>
    <row r="232" spans="1:56" x14ac:dyDescent="0.25">
      <c r="A232" t="s">
        <v>1601</v>
      </c>
      <c r="B232">
        <v>0</v>
      </c>
      <c r="C232">
        <v>0</v>
      </c>
      <c r="D232">
        <v>0</v>
      </c>
      <c r="E232">
        <v>139295.73000000001</v>
      </c>
      <c r="F232">
        <v>112820</v>
      </c>
      <c r="G232">
        <v>73977</v>
      </c>
      <c r="H232">
        <v>28823</v>
      </c>
      <c r="I232">
        <v>147627.69</v>
      </c>
      <c r="J232">
        <v>86853</v>
      </c>
      <c r="K232">
        <v>44911</v>
      </c>
      <c r="L232">
        <v>28299</v>
      </c>
      <c r="M232">
        <v>139051.35999999999</v>
      </c>
      <c r="N232">
        <v>76179</v>
      </c>
      <c r="O232">
        <v>36794</v>
      </c>
      <c r="P232">
        <v>16997</v>
      </c>
      <c r="Q232">
        <v>110062.69</v>
      </c>
      <c r="R232">
        <v>72204</v>
      </c>
      <c r="S232">
        <v>38510</v>
      </c>
      <c r="T232">
        <v>13976</v>
      </c>
      <c r="U232">
        <v>17262.36</v>
      </c>
      <c r="V232">
        <v>7919</v>
      </c>
      <c r="W232">
        <v>-10495</v>
      </c>
      <c r="X232">
        <v>-22675</v>
      </c>
      <c r="Y232">
        <v>41554.15</v>
      </c>
      <c r="Z232">
        <v>31607</v>
      </c>
      <c r="AA232">
        <v>20237</v>
      </c>
      <c r="AB232">
        <v>1684</v>
      </c>
      <c r="AC232">
        <v>52859.64</v>
      </c>
      <c r="AD232">
        <v>39318</v>
      </c>
      <c r="AE232">
        <v>10572</v>
      </c>
      <c r="AF232">
        <v>1575</v>
      </c>
      <c r="AG232">
        <v>109864.11</v>
      </c>
      <c r="AH232">
        <v>72186</v>
      </c>
      <c r="AI232">
        <v>55535</v>
      </c>
      <c r="AJ232">
        <v>31003</v>
      </c>
      <c r="AK232">
        <v>143251.85</v>
      </c>
      <c r="AL232">
        <v>83364</v>
      </c>
      <c r="AM232">
        <v>47959</v>
      </c>
      <c r="AN232">
        <v>20265</v>
      </c>
      <c r="AO232">
        <v>31951.07</v>
      </c>
      <c r="AP232">
        <v>13573</v>
      </c>
      <c r="AQ232">
        <v>4749</v>
      </c>
      <c r="AR232">
        <v>408</v>
      </c>
      <c r="AS232">
        <v>37269.89</v>
      </c>
      <c r="AT232">
        <v>25097</v>
      </c>
      <c r="AU232">
        <v>15163</v>
      </c>
      <c r="AV232">
        <v>5858</v>
      </c>
      <c r="AW232">
        <v>48628.87</v>
      </c>
      <c r="AX232">
        <v>34991</v>
      </c>
      <c r="AY232">
        <v>21576</v>
      </c>
      <c r="AZ232">
        <v>0</v>
      </c>
      <c r="BA232">
        <v>0</v>
      </c>
      <c r="BB232">
        <v>0</v>
      </c>
      <c r="BC232">
        <v>0</v>
      </c>
      <c r="BD232" s="79">
        <v>0</v>
      </c>
    </row>
    <row r="233" spans="1:56" x14ac:dyDescent="0.25">
      <c r="A233" t="s">
        <v>1602</v>
      </c>
      <c r="B233">
        <v>0</v>
      </c>
      <c r="C233">
        <v>0</v>
      </c>
      <c r="D233">
        <v>0</v>
      </c>
      <c r="E233">
        <v>-866.89</v>
      </c>
      <c r="F233">
        <v>0</v>
      </c>
      <c r="G233">
        <v>0</v>
      </c>
      <c r="H233">
        <v>4</v>
      </c>
      <c r="I233">
        <v>0</v>
      </c>
      <c r="J233">
        <v>0</v>
      </c>
      <c r="K233">
        <v>0</v>
      </c>
      <c r="L233">
        <v>0</v>
      </c>
      <c r="M233">
        <v>0</v>
      </c>
      <c r="N233">
        <v>0</v>
      </c>
      <c r="O233">
        <v>0</v>
      </c>
      <c r="P233">
        <v>47</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0.01</v>
      </c>
      <c r="AX233">
        <v>0</v>
      </c>
      <c r="AY233">
        <v>0</v>
      </c>
      <c r="AZ233">
        <v>0</v>
      </c>
      <c r="BA233">
        <v>0</v>
      </c>
      <c r="BB233">
        <v>0</v>
      </c>
      <c r="BC233">
        <v>0</v>
      </c>
      <c r="BD233" s="79">
        <v>0</v>
      </c>
    </row>
    <row r="234" spans="1:56" x14ac:dyDescent="0.25">
      <c r="A234" t="s">
        <v>1603</v>
      </c>
      <c r="B234">
        <v>0</v>
      </c>
      <c r="C234">
        <v>0</v>
      </c>
      <c r="D234">
        <v>0</v>
      </c>
      <c r="E234">
        <v>-163646.38</v>
      </c>
      <c r="F234">
        <v>-110182</v>
      </c>
      <c r="G234">
        <v>-56081</v>
      </c>
      <c r="H234">
        <v>-3026</v>
      </c>
      <c r="I234">
        <v>0</v>
      </c>
      <c r="J234">
        <v>0</v>
      </c>
      <c r="K234">
        <v>0</v>
      </c>
      <c r="L234">
        <v>0</v>
      </c>
      <c r="M234">
        <v>0</v>
      </c>
      <c r="N234">
        <v>0</v>
      </c>
      <c r="O234">
        <v>0</v>
      </c>
      <c r="P234">
        <v>-2948</v>
      </c>
      <c r="Q234">
        <v>-8944.11</v>
      </c>
      <c r="R234">
        <v>0</v>
      </c>
      <c r="S234">
        <v>0</v>
      </c>
      <c r="T234">
        <v>-2971</v>
      </c>
      <c r="U234">
        <v>-749.06</v>
      </c>
      <c r="V234">
        <v>-749</v>
      </c>
      <c r="W234">
        <v>-7237</v>
      </c>
      <c r="X234">
        <v>-3302</v>
      </c>
      <c r="Y234">
        <v>0</v>
      </c>
      <c r="Z234">
        <v>0</v>
      </c>
      <c r="AA234">
        <v>0</v>
      </c>
      <c r="AB234">
        <v>0</v>
      </c>
      <c r="AC234">
        <v>0</v>
      </c>
      <c r="AD234">
        <v>0</v>
      </c>
      <c r="AE234">
        <v>0</v>
      </c>
      <c r="AF234">
        <v>0</v>
      </c>
      <c r="AG234">
        <v>-8287.48</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79">
        <v>0</v>
      </c>
    </row>
    <row r="235" spans="1:56" x14ac:dyDescent="0.25">
      <c r="A235" t="s">
        <v>1604</v>
      </c>
      <c r="B235">
        <v>0</v>
      </c>
      <c r="C235">
        <v>0</v>
      </c>
      <c r="D235">
        <v>0</v>
      </c>
      <c r="E235">
        <v>-163646.38</v>
      </c>
      <c r="F235">
        <v>-110182</v>
      </c>
      <c r="G235">
        <v>-56081</v>
      </c>
      <c r="H235">
        <v>-3026</v>
      </c>
      <c r="I235">
        <v>0</v>
      </c>
      <c r="J235">
        <v>0</v>
      </c>
      <c r="K235">
        <v>0</v>
      </c>
      <c r="L235">
        <v>0</v>
      </c>
      <c r="M235">
        <v>0</v>
      </c>
      <c r="N235">
        <v>0</v>
      </c>
      <c r="O235">
        <v>0</v>
      </c>
      <c r="P235">
        <v>-2948</v>
      </c>
      <c r="Q235">
        <v>-8944.11</v>
      </c>
      <c r="R235">
        <v>0</v>
      </c>
      <c r="S235">
        <v>0</v>
      </c>
      <c r="T235">
        <v>-2971</v>
      </c>
      <c r="U235">
        <v>-749.06</v>
      </c>
      <c r="V235">
        <v>-749</v>
      </c>
      <c r="W235">
        <v>-7237</v>
      </c>
      <c r="X235">
        <v>-3302</v>
      </c>
      <c r="Y235">
        <v>0</v>
      </c>
      <c r="Z235">
        <v>0</v>
      </c>
      <c r="AA235">
        <v>0</v>
      </c>
      <c r="AB235">
        <v>0</v>
      </c>
      <c r="AC235">
        <v>0</v>
      </c>
      <c r="AD235">
        <v>0</v>
      </c>
      <c r="AE235">
        <v>0</v>
      </c>
      <c r="AF235">
        <v>0</v>
      </c>
      <c r="AG235">
        <v>-8287.48</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79">
        <v>0</v>
      </c>
    </row>
    <row r="236" spans="1:56" x14ac:dyDescent="0.25">
      <c r="A236" t="s">
        <v>1605</v>
      </c>
      <c r="B236">
        <v>6612</v>
      </c>
      <c r="C236">
        <v>-598</v>
      </c>
      <c r="D236">
        <v>-5443</v>
      </c>
      <c r="E236">
        <v>39</v>
      </c>
      <c r="F236">
        <v>3481</v>
      </c>
      <c r="G236">
        <v>-3542</v>
      </c>
      <c r="H236">
        <v>642</v>
      </c>
      <c r="I236">
        <v>3805</v>
      </c>
      <c r="J236">
        <v>8701</v>
      </c>
      <c r="K236">
        <v>1442</v>
      </c>
      <c r="L236">
        <v>1920</v>
      </c>
      <c r="M236">
        <v>5856.16</v>
      </c>
      <c r="N236">
        <v>4481</v>
      </c>
      <c r="O236">
        <v>9058</v>
      </c>
      <c r="P236">
        <v>-2399</v>
      </c>
      <c r="Q236">
        <v>6970</v>
      </c>
      <c r="R236">
        <v>800</v>
      </c>
      <c r="S236">
        <v>2100</v>
      </c>
      <c r="T236">
        <v>1670</v>
      </c>
      <c r="U236">
        <v>-7230</v>
      </c>
      <c r="V236">
        <v>-1270</v>
      </c>
      <c r="W236">
        <v>-1930</v>
      </c>
      <c r="X236">
        <v>-1930</v>
      </c>
      <c r="Y236">
        <v>-3840</v>
      </c>
      <c r="Z236">
        <v>-1396</v>
      </c>
      <c r="AA236">
        <v>2844</v>
      </c>
      <c r="AB236">
        <v>-1392</v>
      </c>
      <c r="AC236">
        <v>-14355.13</v>
      </c>
      <c r="AD236">
        <v>-11125</v>
      </c>
      <c r="AE236">
        <v>-10595</v>
      </c>
      <c r="AF236">
        <v>-12213</v>
      </c>
      <c r="AG236">
        <v>-6106.15</v>
      </c>
      <c r="AH236">
        <v>-5951</v>
      </c>
      <c r="AI236">
        <v>0</v>
      </c>
      <c r="AJ236">
        <v>0</v>
      </c>
      <c r="AK236">
        <v>0</v>
      </c>
      <c r="AL236">
        <v>0</v>
      </c>
      <c r="AM236">
        <v>0</v>
      </c>
      <c r="AN236">
        <v>0</v>
      </c>
      <c r="AO236">
        <v>0</v>
      </c>
      <c r="AP236">
        <v>0</v>
      </c>
      <c r="AQ236">
        <v>0</v>
      </c>
      <c r="AR236">
        <v>0</v>
      </c>
      <c r="AS236">
        <v>1898.84</v>
      </c>
      <c r="AT236">
        <v>0</v>
      </c>
      <c r="AU236">
        <v>0</v>
      </c>
      <c r="AV236">
        <v>0</v>
      </c>
      <c r="AW236">
        <v>-2416.21</v>
      </c>
      <c r="AX236">
        <v>-2294</v>
      </c>
      <c r="AY236">
        <v>-1916</v>
      </c>
      <c r="AZ236">
        <v>0</v>
      </c>
      <c r="BA236">
        <v>0</v>
      </c>
      <c r="BB236">
        <v>0</v>
      </c>
      <c r="BC236">
        <v>0</v>
      </c>
      <c r="BD236" s="79">
        <v>0</v>
      </c>
    </row>
    <row r="237" spans="1:56" x14ac:dyDescent="0.25">
      <c r="A237" t="s">
        <v>1606</v>
      </c>
      <c r="B237">
        <v>0</v>
      </c>
      <c r="C237">
        <v>0</v>
      </c>
      <c r="D237">
        <v>0</v>
      </c>
      <c r="E237">
        <v>0</v>
      </c>
      <c r="F237">
        <v>0</v>
      </c>
      <c r="G237">
        <v>0</v>
      </c>
      <c r="H237">
        <v>0</v>
      </c>
      <c r="I237">
        <v>411.58</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25">
      <c r="A238" t="s">
        <v>1607</v>
      </c>
      <c r="B238">
        <v>-2164</v>
      </c>
      <c r="C238">
        <v>3483</v>
      </c>
      <c r="D238">
        <v>139</v>
      </c>
      <c r="E238">
        <v>0</v>
      </c>
      <c r="F238">
        <v>54055</v>
      </c>
      <c r="G238">
        <v>44594</v>
      </c>
      <c r="H238">
        <v>15064</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25">
      <c r="A239" t="s">
        <v>1608</v>
      </c>
      <c r="B239">
        <v>-76841</v>
      </c>
      <c r="C239">
        <v>-54381</v>
      </c>
      <c r="D239">
        <v>-32869</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79">
        <v>0</v>
      </c>
    </row>
    <row r="240" spans="1:56" x14ac:dyDescent="0.25">
      <c r="A240" t="s">
        <v>1567</v>
      </c>
      <c r="B240">
        <v>-237</v>
      </c>
      <c r="C240">
        <v>-155</v>
      </c>
      <c r="D240">
        <v>-76</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25">
      <c r="A241" t="s">
        <v>858</v>
      </c>
      <c r="B241">
        <v>-76604</v>
      </c>
      <c r="C241">
        <v>-54226</v>
      </c>
      <c r="D241">
        <v>-32793</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25">
      <c r="A242" t="s">
        <v>867</v>
      </c>
      <c r="B242">
        <v>9029831</v>
      </c>
      <c r="C242">
        <v>6430076</v>
      </c>
      <c r="D242">
        <v>2900760</v>
      </c>
      <c r="E242">
        <v>8525992.0199999996</v>
      </c>
      <c r="F242">
        <v>5848129</v>
      </c>
      <c r="G242">
        <v>3856838</v>
      </c>
      <c r="H242">
        <v>1880584</v>
      </c>
      <c r="I242">
        <v>6720979.7000000002</v>
      </c>
      <c r="J242">
        <v>5104504</v>
      </c>
      <c r="K242">
        <v>3432935</v>
      </c>
      <c r="L242">
        <v>1749106</v>
      </c>
      <c r="M242">
        <v>7195670.7599999998</v>
      </c>
      <c r="N242">
        <v>5456078</v>
      </c>
      <c r="O242">
        <v>3621279</v>
      </c>
      <c r="P242">
        <v>1788503</v>
      </c>
      <c r="Q242">
        <v>7992599.2300000004</v>
      </c>
      <c r="R242">
        <v>6054038</v>
      </c>
      <c r="S242">
        <v>4053834</v>
      </c>
      <c r="T242">
        <v>2040296</v>
      </c>
      <c r="U242">
        <v>8442319.8300000001</v>
      </c>
      <c r="V242">
        <v>6310877</v>
      </c>
      <c r="W242">
        <v>4151198</v>
      </c>
      <c r="X242">
        <v>2054419</v>
      </c>
      <c r="Y242">
        <v>8585503.3599999994</v>
      </c>
      <c r="Z242">
        <v>6503771</v>
      </c>
      <c r="AA242">
        <v>4430121</v>
      </c>
      <c r="AB242">
        <v>2263162</v>
      </c>
      <c r="AC242">
        <v>8518494.7400000002</v>
      </c>
      <c r="AD242">
        <v>6158966</v>
      </c>
      <c r="AE242">
        <v>3743629</v>
      </c>
      <c r="AF242">
        <v>1345661</v>
      </c>
      <c r="AG242">
        <v>2214030.39</v>
      </c>
      <c r="AH242">
        <v>1037427</v>
      </c>
      <c r="AI242">
        <v>127426</v>
      </c>
      <c r="AJ242">
        <v>13</v>
      </c>
      <c r="AK242">
        <v>25.26</v>
      </c>
      <c r="AL242">
        <v>19</v>
      </c>
      <c r="AM242">
        <v>11</v>
      </c>
      <c r="AN242">
        <v>1</v>
      </c>
      <c r="AO242">
        <v>11.87</v>
      </c>
      <c r="AP242">
        <v>5</v>
      </c>
      <c r="AQ242">
        <v>3</v>
      </c>
      <c r="AR242">
        <v>0</v>
      </c>
      <c r="AS242">
        <v>111.71</v>
      </c>
      <c r="AT242">
        <v>109</v>
      </c>
      <c r="AU242">
        <v>108</v>
      </c>
      <c r="AV242">
        <v>50</v>
      </c>
      <c r="AW242">
        <v>2473.5300000000002</v>
      </c>
      <c r="AX242">
        <v>2468</v>
      </c>
      <c r="AY242">
        <v>2122</v>
      </c>
      <c r="AZ242">
        <v>0</v>
      </c>
      <c r="BA242">
        <v>0</v>
      </c>
      <c r="BB242">
        <v>0</v>
      </c>
      <c r="BC242">
        <v>0</v>
      </c>
      <c r="BD242" s="79">
        <v>0</v>
      </c>
    </row>
    <row r="243" spans="1:56" x14ac:dyDescent="0.25">
      <c r="A243" t="s">
        <v>868</v>
      </c>
      <c r="B243">
        <v>857376</v>
      </c>
      <c r="C243">
        <v>604698</v>
      </c>
      <c r="D243">
        <v>370232</v>
      </c>
      <c r="E243">
        <v>2759491.19</v>
      </c>
      <c r="F243">
        <v>2248558</v>
      </c>
      <c r="G243">
        <v>1566233</v>
      </c>
      <c r="H243">
        <v>1132252</v>
      </c>
      <c r="I243">
        <v>4069742.97</v>
      </c>
      <c r="J243">
        <v>3061304</v>
      </c>
      <c r="K243">
        <v>1993599</v>
      </c>
      <c r="L243">
        <v>1231745</v>
      </c>
      <c r="M243">
        <v>3968671.45</v>
      </c>
      <c r="N243">
        <v>3106892</v>
      </c>
      <c r="O243">
        <v>2108763</v>
      </c>
      <c r="P243">
        <v>1181100</v>
      </c>
      <c r="Q243">
        <v>3487045.68</v>
      </c>
      <c r="R243">
        <v>2670216</v>
      </c>
      <c r="S243">
        <v>1817248</v>
      </c>
      <c r="T243">
        <v>950989</v>
      </c>
      <c r="U243">
        <v>3323335.94</v>
      </c>
      <c r="V243">
        <v>2608916</v>
      </c>
      <c r="W243">
        <v>1776718</v>
      </c>
      <c r="X243">
        <v>959576</v>
      </c>
      <c r="Y243">
        <v>3066214.37</v>
      </c>
      <c r="Z243">
        <v>2276062</v>
      </c>
      <c r="AA243">
        <v>1557986</v>
      </c>
      <c r="AB243">
        <v>842338</v>
      </c>
      <c r="AC243">
        <v>2257591.64</v>
      </c>
      <c r="AD243">
        <v>1807816</v>
      </c>
      <c r="AE243">
        <v>1211901</v>
      </c>
      <c r="AF243">
        <v>643191</v>
      </c>
      <c r="AG243">
        <v>2292394.52</v>
      </c>
      <c r="AH243">
        <v>1861324</v>
      </c>
      <c r="AI243">
        <v>1275724</v>
      </c>
      <c r="AJ243">
        <v>741250</v>
      </c>
      <c r="AK243">
        <v>2930812.36</v>
      </c>
      <c r="AL243">
        <v>2251555</v>
      </c>
      <c r="AM243">
        <v>1501950</v>
      </c>
      <c r="AN243">
        <v>781712</v>
      </c>
      <c r="AO243">
        <v>2981460.79</v>
      </c>
      <c r="AP243">
        <v>2475740</v>
      </c>
      <c r="AQ243">
        <v>1684174</v>
      </c>
      <c r="AR243">
        <v>856238</v>
      </c>
      <c r="AS243">
        <v>2487358.3199999998</v>
      </c>
      <c r="AT243">
        <v>1848308</v>
      </c>
      <c r="AU243">
        <v>1248487</v>
      </c>
      <c r="AV243">
        <v>624226</v>
      </c>
      <c r="AW243">
        <v>1773966.79</v>
      </c>
      <c r="AX243">
        <v>1396526</v>
      </c>
      <c r="AY243">
        <v>934719</v>
      </c>
      <c r="AZ243">
        <v>0</v>
      </c>
      <c r="BA243">
        <v>0</v>
      </c>
      <c r="BB243">
        <v>0</v>
      </c>
      <c r="BC243">
        <v>0</v>
      </c>
      <c r="BD243" s="79">
        <v>0</v>
      </c>
    </row>
    <row r="244" spans="1:56" x14ac:dyDescent="0.25">
      <c r="A244" t="s">
        <v>1609</v>
      </c>
      <c r="B244">
        <v>321067</v>
      </c>
      <c r="C244">
        <v>213994</v>
      </c>
      <c r="D244">
        <v>106853</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79">
        <v>0</v>
      </c>
    </row>
    <row r="245" spans="1:56" x14ac:dyDescent="0.25">
      <c r="A245" t="s">
        <v>1610</v>
      </c>
      <c r="B245">
        <v>-377558</v>
      </c>
      <c r="C245">
        <v>-220434</v>
      </c>
      <c r="D245">
        <v>-89904</v>
      </c>
      <c r="E245">
        <v>296123.57</v>
      </c>
      <c r="F245">
        <v>272284</v>
      </c>
      <c r="G245">
        <v>196471</v>
      </c>
      <c r="H245">
        <v>59566</v>
      </c>
      <c r="I245">
        <v>876644.65</v>
      </c>
      <c r="J245">
        <v>808566</v>
      </c>
      <c r="K245">
        <v>818288</v>
      </c>
      <c r="L245">
        <v>-11049</v>
      </c>
      <c r="M245">
        <v>36162.03</v>
      </c>
      <c r="N245">
        <v>17688</v>
      </c>
      <c r="O245">
        <v>17531</v>
      </c>
      <c r="P245">
        <v>49719</v>
      </c>
      <c r="Q245">
        <v>54210.41</v>
      </c>
      <c r="R245">
        <v>24150</v>
      </c>
      <c r="S245">
        <v>-5344</v>
      </c>
      <c r="T245">
        <v>-23502</v>
      </c>
      <c r="U245">
        <v>-25864.3</v>
      </c>
      <c r="V245">
        <v>-12859</v>
      </c>
      <c r="W245">
        <v>34050</v>
      </c>
      <c r="X245">
        <v>37211</v>
      </c>
      <c r="Y245">
        <v>186289.32</v>
      </c>
      <c r="Z245">
        <v>-41231</v>
      </c>
      <c r="AA245">
        <v>-40937</v>
      </c>
      <c r="AB245">
        <v>-63747</v>
      </c>
      <c r="AC245">
        <v>184515.98</v>
      </c>
      <c r="AD245">
        <v>64674</v>
      </c>
      <c r="AE245">
        <v>-18496</v>
      </c>
      <c r="AF245">
        <v>-5836</v>
      </c>
      <c r="AG245">
        <v>-398425.86</v>
      </c>
      <c r="AH245">
        <v>-274475</v>
      </c>
      <c r="AI245">
        <v>-253152</v>
      </c>
      <c r="AJ245">
        <v>-148894</v>
      </c>
      <c r="AK245">
        <v>-453880.29</v>
      </c>
      <c r="AL245">
        <v>-391528</v>
      </c>
      <c r="AM245">
        <v>-260159</v>
      </c>
      <c r="AN245">
        <v>-105705</v>
      </c>
      <c r="AO245">
        <v>-220491.94</v>
      </c>
      <c r="AP245">
        <v>-205879</v>
      </c>
      <c r="AQ245">
        <v>-85072</v>
      </c>
      <c r="AR245">
        <v>-17271</v>
      </c>
      <c r="AS245">
        <v>87881.56</v>
      </c>
      <c r="AT245">
        <v>-222009</v>
      </c>
      <c r="AU245">
        <v>-232491</v>
      </c>
      <c r="AV245">
        <v>-105721</v>
      </c>
      <c r="AW245">
        <v>-81923.03</v>
      </c>
      <c r="AX245">
        <v>-136947</v>
      </c>
      <c r="AY245">
        <v>-55485</v>
      </c>
      <c r="AZ245">
        <v>462099</v>
      </c>
      <c r="BA245">
        <v>1853440</v>
      </c>
      <c r="BB245">
        <v>1506271</v>
      </c>
      <c r="BC245">
        <v>945760</v>
      </c>
      <c r="BD245" s="79">
        <v>28043</v>
      </c>
    </row>
    <row r="246" spans="1:56" x14ac:dyDescent="0.25">
      <c r="A246" t="s">
        <v>1611</v>
      </c>
      <c r="B246">
        <v>33099382</v>
      </c>
      <c r="C246">
        <v>22975589</v>
      </c>
      <c r="D246">
        <v>10933809</v>
      </c>
      <c r="E246">
        <v>48875905.100000001</v>
      </c>
      <c r="F246">
        <v>36492212</v>
      </c>
      <c r="G246">
        <v>24506869</v>
      </c>
      <c r="H246">
        <v>13775621</v>
      </c>
      <c r="I246">
        <v>45768326.609999999</v>
      </c>
      <c r="J246">
        <v>33752728</v>
      </c>
      <c r="K246">
        <v>22397416</v>
      </c>
      <c r="L246">
        <v>11518943</v>
      </c>
      <c r="M246">
        <v>42980182.130000003</v>
      </c>
      <c r="N246">
        <v>31955764</v>
      </c>
      <c r="O246">
        <v>21191360</v>
      </c>
      <c r="P246">
        <v>10920794</v>
      </c>
      <c r="Q246">
        <v>41190480.969999999</v>
      </c>
      <c r="R246">
        <v>30377127</v>
      </c>
      <c r="S246">
        <v>20044203</v>
      </c>
      <c r="T246">
        <v>10071078</v>
      </c>
      <c r="U246">
        <v>36927612.960000001</v>
      </c>
      <c r="V246">
        <v>27538499</v>
      </c>
      <c r="W246">
        <v>18259648</v>
      </c>
      <c r="X246">
        <v>9067199</v>
      </c>
      <c r="Y246">
        <v>33044270.530000001</v>
      </c>
      <c r="Z246">
        <v>24058403</v>
      </c>
      <c r="AA246">
        <v>16068531</v>
      </c>
      <c r="AB246">
        <v>8179005</v>
      </c>
      <c r="AC246">
        <v>27583009.57</v>
      </c>
      <c r="AD246">
        <v>20406292</v>
      </c>
      <c r="AE246">
        <v>12912501</v>
      </c>
      <c r="AF246">
        <v>6150513</v>
      </c>
      <c r="AG246">
        <v>21313355.079999998</v>
      </c>
      <c r="AH246">
        <v>16101910</v>
      </c>
      <c r="AI246">
        <v>9198046</v>
      </c>
      <c r="AJ246">
        <v>4686801</v>
      </c>
      <c r="AK246">
        <v>17020021.52</v>
      </c>
      <c r="AL246">
        <v>12741180</v>
      </c>
      <c r="AM246">
        <v>8330733</v>
      </c>
      <c r="AN246">
        <v>4273215</v>
      </c>
      <c r="AO246">
        <v>13903817.59</v>
      </c>
      <c r="AP246">
        <v>10980989</v>
      </c>
      <c r="AQ246">
        <v>7353337</v>
      </c>
      <c r="AR246">
        <v>3663377</v>
      </c>
      <c r="AS246">
        <v>12346332.529999999</v>
      </c>
      <c r="AT246">
        <v>9058213</v>
      </c>
      <c r="AU246">
        <v>5998891</v>
      </c>
      <c r="AV246">
        <v>2951700</v>
      </c>
      <c r="AW246">
        <v>9616022.4100000001</v>
      </c>
      <c r="AX246">
        <v>7279659</v>
      </c>
      <c r="AY246">
        <v>4747284</v>
      </c>
      <c r="AZ246">
        <v>2379492</v>
      </c>
      <c r="BA246">
        <v>7160348</v>
      </c>
      <c r="BB246">
        <v>5553644</v>
      </c>
      <c r="BC246">
        <v>3758442</v>
      </c>
      <c r="BD246" s="79">
        <v>1738057</v>
      </c>
    </row>
    <row r="247" spans="1:56"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6" x14ac:dyDescent="0.25">
      <c r="A248" t="s">
        <v>1613</v>
      </c>
      <c r="B248">
        <v>-1182993</v>
      </c>
      <c r="C248">
        <v>201157</v>
      </c>
      <c r="D248">
        <v>814736</v>
      </c>
      <c r="E248">
        <v>644012.13</v>
      </c>
      <c r="F248">
        <v>909149</v>
      </c>
      <c r="G248">
        <v>306399</v>
      </c>
      <c r="H248">
        <v>750195</v>
      </c>
      <c r="I248">
        <v>-235343.48</v>
      </c>
      <c r="J248">
        <v>964282</v>
      </c>
      <c r="K248">
        <v>1472049</v>
      </c>
      <c r="L248">
        <v>1339369</v>
      </c>
      <c r="M248">
        <v>-1158915.3500000001</v>
      </c>
      <c r="N248">
        <v>613514</v>
      </c>
      <c r="O248">
        <v>827667</v>
      </c>
      <c r="P248">
        <v>753880</v>
      </c>
      <c r="Q248">
        <v>-46265.62</v>
      </c>
      <c r="R248">
        <v>410555</v>
      </c>
      <c r="S248">
        <v>1061360</v>
      </c>
      <c r="T248">
        <v>601397</v>
      </c>
      <c r="U248">
        <v>-446026.7</v>
      </c>
      <c r="V248">
        <v>-145605</v>
      </c>
      <c r="W248">
        <v>-495976</v>
      </c>
      <c r="X248">
        <v>212048</v>
      </c>
      <c r="Y248">
        <v>-161962.82999999999</v>
      </c>
      <c r="Z248">
        <v>-106182</v>
      </c>
      <c r="AA248">
        <v>60152</v>
      </c>
      <c r="AB248">
        <v>164746</v>
      </c>
      <c r="AC248">
        <v>-294137.19</v>
      </c>
      <c r="AD248">
        <v>217442</v>
      </c>
      <c r="AE248">
        <v>348465</v>
      </c>
      <c r="AF248">
        <v>307100</v>
      </c>
      <c r="AG248">
        <v>-363086.05</v>
      </c>
      <c r="AH248">
        <v>31699</v>
      </c>
      <c r="AI248">
        <v>-245005</v>
      </c>
      <c r="AJ248">
        <v>446535</v>
      </c>
      <c r="AK248">
        <v>-923615.22</v>
      </c>
      <c r="AL248">
        <v>-682491</v>
      </c>
      <c r="AM248">
        <v>-606093</v>
      </c>
      <c r="AN248">
        <v>-325308</v>
      </c>
      <c r="AO248">
        <v>251051.69</v>
      </c>
      <c r="AP248">
        <v>16045</v>
      </c>
      <c r="AQ248">
        <v>-48311</v>
      </c>
      <c r="AR248">
        <v>-68198</v>
      </c>
      <c r="AS248">
        <v>-37530.94</v>
      </c>
      <c r="AT248">
        <v>10844</v>
      </c>
      <c r="AU248">
        <v>52465</v>
      </c>
      <c r="AV248">
        <v>73500</v>
      </c>
      <c r="AW248">
        <v>106518.81</v>
      </c>
      <c r="AX248">
        <v>76115</v>
      </c>
      <c r="AY248">
        <v>137147</v>
      </c>
      <c r="AZ248">
        <v>0</v>
      </c>
      <c r="BA248">
        <v>0</v>
      </c>
      <c r="BB248">
        <v>0</v>
      </c>
      <c r="BC248">
        <v>0</v>
      </c>
      <c r="BD248" s="79">
        <v>0</v>
      </c>
    </row>
    <row r="249" spans="1:56" x14ac:dyDescent="0.25">
      <c r="A249" t="s">
        <v>1614</v>
      </c>
      <c r="B249">
        <v>149001</v>
      </c>
      <c r="C249">
        <v>1317781</v>
      </c>
      <c r="D249">
        <v>858873</v>
      </c>
      <c r="E249">
        <v>-324450.12</v>
      </c>
      <c r="F249">
        <v>1802051</v>
      </c>
      <c r="G249">
        <v>2612017</v>
      </c>
      <c r="H249">
        <v>-149937</v>
      </c>
      <c r="I249">
        <v>-1945814.77</v>
      </c>
      <c r="J249">
        <v>1426437</v>
      </c>
      <c r="K249">
        <v>1598237</v>
      </c>
      <c r="L249">
        <v>142053</v>
      </c>
      <c r="M249">
        <v>-1940788.38</v>
      </c>
      <c r="N249">
        <v>1009949</v>
      </c>
      <c r="O249">
        <v>1408356</v>
      </c>
      <c r="P249">
        <v>-425704</v>
      </c>
      <c r="Q249">
        <v>-301254.52</v>
      </c>
      <c r="R249">
        <v>2182127</v>
      </c>
      <c r="S249">
        <v>2807426</v>
      </c>
      <c r="T249">
        <v>266714</v>
      </c>
      <c r="U249">
        <v>-1571418.75</v>
      </c>
      <c r="V249">
        <v>2065475</v>
      </c>
      <c r="W249">
        <v>1542223</v>
      </c>
      <c r="X249">
        <v>400054</v>
      </c>
      <c r="Y249">
        <v>-3030043.63</v>
      </c>
      <c r="Z249">
        <v>199899</v>
      </c>
      <c r="AA249">
        <v>836703</v>
      </c>
      <c r="AB249">
        <v>133856</v>
      </c>
      <c r="AC249">
        <v>-2377813.58</v>
      </c>
      <c r="AD249">
        <v>500994</v>
      </c>
      <c r="AE249">
        <v>319339</v>
      </c>
      <c r="AF249">
        <v>-8259</v>
      </c>
      <c r="AG249">
        <v>-3073080.59</v>
      </c>
      <c r="AH249">
        <v>-622467</v>
      </c>
      <c r="AI249">
        <v>133490</v>
      </c>
      <c r="AJ249">
        <v>-339986</v>
      </c>
      <c r="AK249">
        <v>-552833.25</v>
      </c>
      <c r="AL249">
        <v>359921</v>
      </c>
      <c r="AM249">
        <v>437385</v>
      </c>
      <c r="AN249">
        <v>319187</v>
      </c>
      <c r="AO249">
        <v>-2089019.26</v>
      </c>
      <c r="AP249">
        <v>97403</v>
      </c>
      <c r="AQ249">
        <v>101244</v>
      </c>
      <c r="AR249">
        <v>-283753</v>
      </c>
      <c r="AS249">
        <v>-826775.43</v>
      </c>
      <c r="AT249">
        <v>178011</v>
      </c>
      <c r="AU249">
        <v>455180</v>
      </c>
      <c r="AV249">
        <v>181972</v>
      </c>
      <c r="AW249">
        <v>-593808.87</v>
      </c>
      <c r="AX249">
        <v>183631</v>
      </c>
      <c r="AY249">
        <v>531041</v>
      </c>
      <c r="AZ249">
        <v>0</v>
      </c>
      <c r="BA249">
        <v>0</v>
      </c>
      <c r="BB249">
        <v>0</v>
      </c>
      <c r="BC249">
        <v>0</v>
      </c>
      <c r="BD249" s="79">
        <v>0</v>
      </c>
    </row>
    <row r="250" spans="1:56" x14ac:dyDescent="0.25">
      <c r="A250" t="s">
        <v>1615</v>
      </c>
      <c r="B250">
        <v>-118733</v>
      </c>
      <c r="C250">
        <v>-40887</v>
      </c>
      <c r="D250">
        <v>-25415</v>
      </c>
      <c r="E250">
        <v>-111116.31</v>
      </c>
      <c r="F250">
        <v>-754483</v>
      </c>
      <c r="G250">
        <v>886961</v>
      </c>
      <c r="H250">
        <v>-473591</v>
      </c>
      <c r="I250">
        <v>26141.79</v>
      </c>
      <c r="J250">
        <v>-231426</v>
      </c>
      <c r="K250">
        <v>-170619</v>
      </c>
      <c r="L250">
        <v>107196</v>
      </c>
      <c r="M250">
        <v>-122035.2</v>
      </c>
      <c r="N250">
        <v>7104</v>
      </c>
      <c r="O250">
        <v>-13657</v>
      </c>
      <c r="P250">
        <v>-93553</v>
      </c>
      <c r="Q250">
        <v>-47466.13</v>
      </c>
      <c r="R250">
        <v>-84862</v>
      </c>
      <c r="S250">
        <v>-44519</v>
      </c>
      <c r="T250">
        <v>-22029</v>
      </c>
      <c r="U250">
        <v>524135.77</v>
      </c>
      <c r="V250">
        <v>1343708</v>
      </c>
      <c r="W250">
        <v>771422</v>
      </c>
      <c r="X250">
        <v>-186937</v>
      </c>
      <c r="Y250">
        <v>198361.48</v>
      </c>
      <c r="Z250">
        <v>499065</v>
      </c>
      <c r="AA250">
        <v>426898</v>
      </c>
      <c r="AB250">
        <v>663354</v>
      </c>
      <c r="AC250">
        <v>-946787.77</v>
      </c>
      <c r="AD250">
        <v>-313668</v>
      </c>
      <c r="AE250">
        <v>-609002</v>
      </c>
      <c r="AF250">
        <v>-700327</v>
      </c>
      <c r="AG250">
        <v>-1692788.33</v>
      </c>
      <c r="AH250">
        <v>-2526348</v>
      </c>
      <c r="AI250">
        <v>-1782372</v>
      </c>
      <c r="AJ250">
        <v>74724</v>
      </c>
      <c r="AK250">
        <v>-159594.28</v>
      </c>
      <c r="AL250">
        <v>29166</v>
      </c>
      <c r="AM250">
        <v>554770</v>
      </c>
      <c r="AN250">
        <v>382890</v>
      </c>
      <c r="AO250">
        <v>52616.75</v>
      </c>
      <c r="AP250">
        <v>958952</v>
      </c>
      <c r="AQ250">
        <v>1280813</v>
      </c>
      <c r="AR250">
        <v>1292935</v>
      </c>
      <c r="AS250">
        <v>-781476.51</v>
      </c>
      <c r="AT250">
        <v>1156302</v>
      </c>
      <c r="AU250">
        <v>1255239</v>
      </c>
      <c r="AV250">
        <v>1020919</v>
      </c>
      <c r="AW250">
        <v>-672906.75</v>
      </c>
      <c r="AX250">
        <v>536988</v>
      </c>
      <c r="AY250">
        <v>520819</v>
      </c>
      <c r="AZ250">
        <v>707311</v>
      </c>
      <c r="BA250">
        <v>-798846</v>
      </c>
      <c r="BB250">
        <v>180772</v>
      </c>
      <c r="BC250">
        <v>757927</v>
      </c>
      <c r="BD250" s="79">
        <v>641161</v>
      </c>
    </row>
    <row r="251" spans="1:56"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6" x14ac:dyDescent="0.25">
      <c r="A252" t="s">
        <v>1617</v>
      </c>
      <c r="B252">
        <v>-9828291</v>
      </c>
      <c r="C252">
        <v>-8335630</v>
      </c>
      <c r="D252">
        <v>-5996977</v>
      </c>
      <c r="E252">
        <v>-6179335.0300000003</v>
      </c>
      <c r="F252">
        <v>-13786538</v>
      </c>
      <c r="G252">
        <v>-17357584</v>
      </c>
      <c r="H252">
        <v>-6426578</v>
      </c>
      <c r="I252">
        <v>494091.4</v>
      </c>
      <c r="J252">
        <v>-8415516</v>
      </c>
      <c r="K252">
        <v>-6782338</v>
      </c>
      <c r="L252">
        <v>-4222511</v>
      </c>
      <c r="M252">
        <v>5114234.21</v>
      </c>
      <c r="N252">
        <v>-6323037</v>
      </c>
      <c r="O252">
        <v>-8826467</v>
      </c>
      <c r="P252">
        <v>-4301880</v>
      </c>
      <c r="Q252">
        <v>8590993.6799999997</v>
      </c>
      <c r="R252">
        <v>741157</v>
      </c>
      <c r="S252">
        <v>-8889835</v>
      </c>
      <c r="T252">
        <v>-5819562</v>
      </c>
      <c r="U252">
        <v>4377442.96</v>
      </c>
      <c r="V252">
        <v>-5340605</v>
      </c>
      <c r="W252">
        <v>-5119016</v>
      </c>
      <c r="X252">
        <v>-4413962</v>
      </c>
      <c r="Y252">
        <v>3546398.46</v>
      </c>
      <c r="Z252">
        <v>-6018092</v>
      </c>
      <c r="AA252">
        <v>-6704497</v>
      </c>
      <c r="AB252">
        <v>-4624893</v>
      </c>
      <c r="AC252">
        <v>4640247.16</v>
      </c>
      <c r="AD252">
        <v>-6905219</v>
      </c>
      <c r="AE252">
        <v>-6726681</v>
      </c>
      <c r="AF252">
        <v>-5562972</v>
      </c>
      <c r="AG252">
        <v>8452569.6699999999</v>
      </c>
      <c r="AH252">
        <v>-13567</v>
      </c>
      <c r="AI252">
        <v>-1372839</v>
      </c>
      <c r="AJ252">
        <v>-1196637</v>
      </c>
      <c r="AK252">
        <v>8461336.6400000006</v>
      </c>
      <c r="AL252">
        <v>5539883</v>
      </c>
      <c r="AM252">
        <v>2576756</v>
      </c>
      <c r="AN252">
        <v>1567673</v>
      </c>
      <c r="AO252">
        <v>2780415.94</v>
      </c>
      <c r="AP252">
        <v>30662</v>
      </c>
      <c r="AQ252">
        <v>-1296673</v>
      </c>
      <c r="AR252">
        <v>-302476</v>
      </c>
      <c r="AS252">
        <v>2423667.59</v>
      </c>
      <c r="AT252">
        <v>-908514</v>
      </c>
      <c r="AU252">
        <v>-1470061</v>
      </c>
      <c r="AV252">
        <v>-707133</v>
      </c>
      <c r="AW252">
        <v>1455734</v>
      </c>
      <c r="AX252">
        <v>-1101141</v>
      </c>
      <c r="AY252">
        <v>-2036137</v>
      </c>
      <c r="AZ252">
        <v>0</v>
      </c>
      <c r="BA252">
        <v>0</v>
      </c>
      <c r="BB252">
        <v>0</v>
      </c>
      <c r="BC252">
        <v>0</v>
      </c>
      <c r="BD252" s="79">
        <v>0</v>
      </c>
    </row>
    <row r="253" spans="1:56" x14ac:dyDescent="0.25">
      <c r="A253" t="s">
        <v>1618</v>
      </c>
      <c r="B253">
        <v>-48341</v>
      </c>
      <c r="C253">
        <v>-38215</v>
      </c>
      <c r="D253">
        <v>-7661</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s="79">
        <v>0</v>
      </c>
    </row>
    <row r="254" spans="1:56" x14ac:dyDescent="0.25">
      <c r="A254" t="s">
        <v>1619</v>
      </c>
      <c r="B254">
        <v>94688</v>
      </c>
      <c r="C254">
        <v>-26063</v>
      </c>
      <c r="D254">
        <v>-139902</v>
      </c>
      <c r="E254">
        <v>-197328.79</v>
      </c>
      <c r="F254">
        <v>521887</v>
      </c>
      <c r="G254">
        <v>62132</v>
      </c>
      <c r="H254">
        <v>199512</v>
      </c>
      <c r="I254">
        <v>579920.34</v>
      </c>
      <c r="J254">
        <v>646730</v>
      </c>
      <c r="K254">
        <v>263563</v>
      </c>
      <c r="L254">
        <v>172721</v>
      </c>
      <c r="M254">
        <v>343659.23</v>
      </c>
      <c r="N254">
        <v>-6269</v>
      </c>
      <c r="O254">
        <v>-130057</v>
      </c>
      <c r="P254">
        <v>-159853</v>
      </c>
      <c r="Q254">
        <v>273883.46000000002</v>
      </c>
      <c r="R254">
        <v>137230</v>
      </c>
      <c r="S254">
        <v>-32952</v>
      </c>
      <c r="T254">
        <v>166318</v>
      </c>
      <c r="U254">
        <v>1673236.22</v>
      </c>
      <c r="V254">
        <v>2040716</v>
      </c>
      <c r="W254">
        <v>-262545</v>
      </c>
      <c r="X254">
        <v>23404</v>
      </c>
      <c r="Y254">
        <v>649628.69999999995</v>
      </c>
      <c r="Z254">
        <v>1682741</v>
      </c>
      <c r="AA254">
        <v>-478881</v>
      </c>
      <c r="AB254">
        <v>-50810</v>
      </c>
      <c r="AC254">
        <v>257982.28</v>
      </c>
      <c r="AD254">
        <v>133460</v>
      </c>
      <c r="AE254">
        <v>-1008400</v>
      </c>
      <c r="AF254">
        <v>-752191</v>
      </c>
      <c r="AG254">
        <v>306936.95</v>
      </c>
      <c r="AH254">
        <v>350350</v>
      </c>
      <c r="AI254">
        <v>-1051435</v>
      </c>
      <c r="AJ254">
        <v>-1355688</v>
      </c>
      <c r="AK254">
        <v>2052705.79</v>
      </c>
      <c r="AL254">
        <v>1413302</v>
      </c>
      <c r="AM254">
        <v>448752</v>
      </c>
      <c r="AN254">
        <v>-270021</v>
      </c>
      <c r="AO254">
        <v>626269.81999999995</v>
      </c>
      <c r="AP254">
        <v>325313</v>
      </c>
      <c r="AQ254">
        <v>-273315</v>
      </c>
      <c r="AR254">
        <v>-516140</v>
      </c>
      <c r="AS254">
        <v>1299124.29</v>
      </c>
      <c r="AT254">
        <v>553063</v>
      </c>
      <c r="AU254">
        <v>182763</v>
      </c>
      <c r="AV254">
        <v>-221520</v>
      </c>
      <c r="AW254">
        <v>586260.06000000006</v>
      </c>
      <c r="AX254">
        <v>-492337</v>
      </c>
      <c r="AY254">
        <v>-610221</v>
      </c>
      <c r="AZ254">
        <v>-2081362</v>
      </c>
      <c r="BA254">
        <v>4163782</v>
      </c>
      <c r="BB254">
        <v>-1073449</v>
      </c>
      <c r="BC254">
        <v>-2911583</v>
      </c>
      <c r="BD254" s="79">
        <v>-1305445</v>
      </c>
    </row>
    <row r="255" spans="1:56" x14ac:dyDescent="0.25">
      <c r="A255" t="s">
        <v>1620</v>
      </c>
      <c r="B255">
        <v>22164713</v>
      </c>
      <c r="C255">
        <v>16053732</v>
      </c>
      <c r="D255">
        <v>6437463</v>
      </c>
      <c r="E255">
        <v>42707686.969999999</v>
      </c>
      <c r="F255">
        <v>25184278</v>
      </c>
      <c r="G255">
        <v>11016794</v>
      </c>
      <c r="H255">
        <v>7675222</v>
      </c>
      <c r="I255">
        <v>44687321.899999999</v>
      </c>
      <c r="J255">
        <v>28143235</v>
      </c>
      <c r="K255">
        <v>18778308</v>
      </c>
      <c r="L255">
        <v>9057771</v>
      </c>
      <c r="M255">
        <v>45216336.630000003</v>
      </c>
      <c r="N255">
        <v>27257025</v>
      </c>
      <c r="O255">
        <v>14457202</v>
      </c>
      <c r="P255">
        <v>6693684</v>
      </c>
      <c r="Q255">
        <v>49660371.840000004</v>
      </c>
      <c r="R255">
        <v>33763334</v>
      </c>
      <c r="S255">
        <v>14945683</v>
      </c>
      <c r="T255">
        <v>5263916</v>
      </c>
      <c r="U255">
        <v>41484982.460000001</v>
      </c>
      <c r="V255">
        <v>27502188</v>
      </c>
      <c r="W255">
        <v>14695756</v>
      </c>
      <c r="X255">
        <v>5101806</v>
      </c>
      <c r="Y255">
        <v>34246652.710000001</v>
      </c>
      <c r="Z255">
        <v>20315834</v>
      </c>
      <c r="AA255">
        <v>10208906</v>
      </c>
      <c r="AB255">
        <v>4465258</v>
      </c>
      <c r="AC255">
        <v>28862500.469999999</v>
      </c>
      <c r="AD255">
        <v>14039301</v>
      </c>
      <c r="AE255">
        <v>5236222</v>
      </c>
      <c r="AF255">
        <v>-566136</v>
      </c>
      <c r="AG255">
        <v>24943906.719999999</v>
      </c>
      <c r="AH255">
        <v>13321577</v>
      </c>
      <c r="AI255">
        <v>4879885</v>
      </c>
      <c r="AJ255">
        <v>2315749</v>
      </c>
      <c r="AK255">
        <v>25898021.199999999</v>
      </c>
      <c r="AL255">
        <v>19400961</v>
      </c>
      <c r="AM255">
        <v>11742303</v>
      </c>
      <c r="AN255">
        <v>5947636</v>
      </c>
      <c r="AO255">
        <v>15525152.529999999</v>
      </c>
      <c r="AP255">
        <v>12409364</v>
      </c>
      <c r="AQ255">
        <v>7117095</v>
      </c>
      <c r="AR255">
        <v>3785745</v>
      </c>
      <c r="AS255">
        <v>14423341.529999999</v>
      </c>
      <c r="AT255">
        <v>10047919</v>
      </c>
      <c r="AU255">
        <v>6474477</v>
      </c>
      <c r="AV255">
        <v>3299438</v>
      </c>
      <c r="AW255">
        <v>10497819.66</v>
      </c>
      <c r="AX255">
        <v>6482915</v>
      </c>
      <c r="AY255">
        <v>3289933</v>
      </c>
      <c r="AZ255">
        <v>1005441</v>
      </c>
      <c r="BA255">
        <v>10525284</v>
      </c>
      <c r="BB255">
        <v>4660967</v>
      </c>
      <c r="BC255">
        <v>1604786</v>
      </c>
      <c r="BD255" s="79">
        <v>1073773</v>
      </c>
    </row>
    <row r="256" spans="1:56" x14ac:dyDescent="0.25">
      <c r="A256" t="s">
        <v>1621</v>
      </c>
      <c r="B256">
        <v>-3029071</v>
      </c>
      <c r="C256">
        <v>-1901302</v>
      </c>
      <c r="D256">
        <v>-351037</v>
      </c>
      <c r="E256">
        <v>-3559342.66</v>
      </c>
      <c r="F256">
        <v>-3214603</v>
      </c>
      <c r="G256">
        <v>-1665382</v>
      </c>
      <c r="H256">
        <v>-343586</v>
      </c>
      <c r="I256">
        <v>-4210463</v>
      </c>
      <c r="J256">
        <v>-3868093</v>
      </c>
      <c r="K256">
        <v>-2013313</v>
      </c>
      <c r="L256">
        <v>-351944</v>
      </c>
      <c r="M256">
        <v>-3989499.32</v>
      </c>
      <c r="N256">
        <v>-3670376</v>
      </c>
      <c r="O256">
        <v>-1856788</v>
      </c>
      <c r="P256">
        <v>-340227</v>
      </c>
      <c r="Q256">
        <v>-3502425.69</v>
      </c>
      <c r="R256">
        <v>-3181340</v>
      </c>
      <c r="S256">
        <v>-1630828</v>
      </c>
      <c r="T256">
        <v>-313063</v>
      </c>
      <c r="U256">
        <v>-3545531.91</v>
      </c>
      <c r="V256">
        <v>-3261574</v>
      </c>
      <c r="W256">
        <v>-1651874</v>
      </c>
      <c r="X256">
        <v>-281315</v>
      </c>
      <c r="Y256">
        <v>-2827774.02</v>
      </c>
      <c r="Z256">
        <v>-2575554</v>
      </c>
      <c r="AA256">
        <v>-1293801</v>
      </c>
      <c r="AB256">
        <v>-266574</v>
      </c>
      <c r="AC256">
        <v>-2491923.2000000002</v>
      </c>
      <c r="AD256">
        <v>-2261601</v>
      </c>
      <c r="AE256">
        <v>-1073844</v>
      </c>
      <c r="AF256">
        <v>-237719</v>
      </c>
      <c r="AG256">
        <v>-3319793.26</v>
      </c>
      <c r="AH256">
        <v>-3082074</v>
      </c>
      <c r="AI256">
        <v>-1447316</v>
      </c>
      <c r="AJ256">
        <v>-135415</v>
      </c>
      <c r="AK256">
        <v>-2866433.8</v>
      </c>
      <c r="AL256">
        <v>-2735984</v>
      </c>
      <c r="AM256">
        <v>-1318038</v>
      </c>
      <c r="AN256">
        <v>-79404</v>
      </c>
      <c r="AO256">
        <v>-2935029.5</v>
      </c>
      <c r="AP256">
        <v>-2828603</v>
      </c>
      <c r="AQ256">
        <v>-1271745</v>
      </c>
      <c r="AR256">
        <v>-81884</v>
      </c>
      <c r="AS256">
        <v>-2083431.8</v>
      </c>
      <c r="AT256">
        <v>-1991797</v>
      </c>
      <c r="AU256">
        <v>-842721</v>
      </c>
      <c r="AV256">
        <v>-72047</v>
      </c>
      <c r="AW256">
        <v>-1492428.94</v>
      </c>
      <c r="AX256">
        <v>-1393214</v>
      </c>
      <c r="AY256">
        <v>-524466</v>
      </c>
      <c r="AZ256">
        <v>0</v>
      </c>
      <c r="BA256">
        <v>-1089972</v>
      </c>
      <c r="BB256">
        <v>-1018050</v>
      </c>
      <c r="BC256">
        <v>0</v>
      </c>
      <c r="BD256" s="79">
        <v>0</v>
      </c>
    </row>
    <row r="257" spans="1:56" x14ac:dyDescent="0.25">
      <c r="A257" t="s">
        <v>871</v>
      </c>
      <c r="B257">
        <v>19135642</v>
      </c>
      <c r="C257">
        <v>14152430</v>
      </c>
      <c r="D257">
        <v>6086426</v>
      </c>
      <c r="E257">
        <v>39148344.310000002</v>
      </c>
      <c r="F257">
        <v>21969675</v>
      </c>
      <c r="G257">
        <v>9351412</v>
      </c>
      <c r="H257">
        <v>7331636</v>
      </c>
      <c r="I257">
        <v>40476858.899999999</v>
      </c>
      <c r="J257">
        <v>24275142</v>
      </c>
      <c r="K257">
        <v>16764995</v>
      </c>
      <c r="L257">
        <v>8705827</v>
      </c>
      <c r="M257">
        <v>41226837.310000002</v>
      </c>
      <c r="N257">
        <v>23586649</v>
      </c>
      <c r="O257">
        <v>12600414</v>
      </c>
      <c r="P257">
        <v>6353457</v>
      </c>
      <c r="Q257">
        <v>46157946.149999999</v>
      </c>
      <c r="R257">
        <v>30581994</v>
      </c>
      <c r="S257">
        <v>13314855</v>
      </c>
      <c r="T257">
        <v>4950853</v>
      </c>
      <c r="U257">
        <v>37939450.549999997</v>
      </c>
      <c r="V257">
        <v>24240614</v>
      </c>
      <c r="W257">
        <v>13043882</v>
      </c>
      <c r="X257">
        <v>4820491</v>
      </c>
      <c r="Y257">
        <v>31418878.690000001</v>
      </c>
      <c r="Z257">
        <v>17740280</v>
      </c>
      <c r="AA257">
        <v>8915105</v>
      </c>
      <c r="AB257">
        <v>4198684</v>
      </c>
      <c r="AC257">
        <v>26370577.27</v>
      </c>
      <c r="AD257">
        <v>11777700</v>
      </c>
      <c r="AE257">
        <v>4162378</v>
      </c>
      <c r="AF257">
        <v>-803855</v>
      </c>
      <c r="AG257">
        <v>21624113.460000001</v>
      </c>
      <c r="AH257">
        <v>10239503</v>
      </c>
      <c r="AI257">
        <v>3432569</v>
      </c>
      <c r="AJ257">
        <v>2180334</v>
      </c>
      <c r="AK257">
        <v>23031587.399999999</v>
      </c>
      <c r="AL257">
        <v>16664977</v>
      </c>
      <c r="AM257">
        <v>10424265</v>
      </c>
      <c r="AN257">
        <v>5868232</v>
      </c>
      <c r="AO257">
        <v>12590123.02</v>
      </c>
      <c r="AP257">
        <v>9580761</v>
      </c>
      <c r="AQ257">
        <v>5845350</v>
      </c>
      <c r="AR257">
        <v>3703861</v>
      </c>
      <c r="AS257">
        <v>12339909.73</v>
      </c>
      <c r="AT257">
        <v>8056122</v>
      </c>
      <c r="AU257">
        <v>5631756</v>
      </c>
      <c r="AV257">
        <v>3227391</v>
      </c>
      <c r="AW257">
        <v>9005390.7200000007</v>
      </c>
      <c r="AX257">
        <v>5089701</v>
      </c>
      <c r="AY257">
        <v>2765467</v>
      </c>
      <c r="AZ257">
        <v>1005441</v>
      </c>
      <c r="BA257">
        <v>9435312</v>
      </c>
      <c r="BB257">
        <v>3642917</v>
      </c>
      <c r="BC257">
        <v>1604786</v>
      </c>
      <c r="BD257" s="79">
        <v>1073773</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25">
      <c r="A259" t="s">
        <v>1623</v>
      </c>
      <c r="B259">
        <v>0</v>
      </c>
      <c r="C259">
        <v>0</v>
      </c>
      <c r="D259">
        <v>0</v>
      </c>
      <c r="E259">
        <v>620928.06999999995</v>
      </c>
      <c r="F259">
        <v>459814</v>
      </c>
      <c r="G259">
        <v>432443</v>
      </c>
      <c r="H259">
        <v>470854</v>
      </c>
      <c r="I259">
        <v>805866.47</v>
      </c>
      <c r="J259">
        <v>849335</v>
      </c>
      <c r="K259">
        <v>757134</v>
      </c>
      <c r="L259">
        <v>-120524</v>
      </c>
      <c r="M259">
        <v>-83301.83</v>
      </c>
      <c r="N259">
        <v>-77470</v>
      </c>
      <c r="O259">
        <v>-25304</v>
      </c>
      <c r="P259">
        <v>-320264</v>
      </c>
      <c r="Q259">
        <v>-9439.14</v>
      </c>
      <c r="R259">
        <v>3922</v>
      </c>
      <c r="S259">
        <v>-11785</v>
      </c>
      <c r="T259">
        <v>-30899</v>
      </c>
      <c r="U259">
        <v>26250.14</v>
      </c>
      <c r="V259">
        <v>18841</v>
      </c>
      <c r="W259">
        <v>15880</v>
      </c>
      <c r="X259">
        <v>8600</v>
      </c>
      <c r="Y259">
        <v>-168287.67</v>
      </c>
      <c r="Z259">
        <v>-105121</v>
      </c>
      <c r="AA259">
        <v>-100035</v>
      </c>
      <c r="AB259">
        <v>9657</v>
      </c>
      <c r="AC259">
        <v>-182209.21</v>
      </c>
      <c r="AD259">
        <v>-152059</v>
      </c>
      <c r="AE259">
        <v>-102000</v>
      </c>
      <c r="AF259">
        <v>0</v>
      </c>
      <c r="AG259">
        <v>11017220.5</v>
      </c>
      <c r="AH259">
        <v>11057680</v>
      </c>
      <c r="AI259">
        <v>8439240</v>
      </c>
      <c r="AJ259">
        <v>-528141</v>
      </c>
      <c r="AK259">
        <v>-2225827.94</v>
      </c>
      <c r="AL259">
        <v>-223468</v>
      </c>
      <c r="AM259">
        <v>2192460</v>
      </c>
      <c r="AN259">
        <v>346997</v>
      </c>
      <c r="AO259">
        <v>-5052501.5199999996</v>
      </c>
      <c r="AP259">
        <v>-1989847</v>
      </c>
      <c r="AQ259">
        <v>714391</v>
      </c>
      <c r="AR259">
        <v>298417</v>
      </c>
      <c r="AS259">
        <v>-3172359.43</v>
      </c>
      <c r="AT259">
        <v>796867</v>
      </c>
      <c r="AU259">
        <v>995283</v>
      </c>
      <c r="AV259">
        <v>250000</v>
      </c>
      <c r="AW259">
        <v>-445692.26</v>
      </c>
      <c r="AX259">
        <v>-119285</v>
      </c>
      <c r="AY259">
        <v>360734</v>
      </c>
      <c r="AZ259">
        <v>0</v>
      </c>
      <c r="BA259">
        <v>0</v>
      </c>
      <c r="BB259">
        <v>0</v>
      </c>
      <c r="BC259">
        <v>0</v>
      </c>
      <c r="BD259" s="79">
        <v>0</v>
      </c>
    </row>
    <row r="260" spans="1:56" x14ac:dyDescent="0.25">
      <c r="A260" t="s">
        <v>1624</v>
      </c>
      <c r="B260">
        <v>36183</v>
      </c>
      <c r="C260">
        <v>33494</v>
      </c>
      <c r="D260">
        <v>33494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100000</v>
      </c>
      <c r="Z260">
        <v>100000</v>
      </c>
      <c r="AA260">
        <v>100000</v>
      </c>
      <c r="AB260">
        <v>100000</v>
      </c>
      <c r="AC260">
        <v>700</v>
      </c>
      <c r="AD260">
        <v>700</v>
      </c>
      <c r="AE260">
        <v>0</v>
      </c>
      <c r="AF260">
        <v>0</v>
      </c>
      <c r="AG260">
        <v>2090000</v>
      </c>
      <c r="AH260">
        <v>2090000</v>
      </c>
      <c r="AI260">
        <v>2090000</v>
      </c>
      <c r="AJ260">
        <v>0</v>
      </c>
      <c r="AK260">
        <v>350000</v>
      </c>
      <c r="AL260">
        <v>350000</v>
      </c>
      <c r="AM260">
        <v>300000</v>
      </c>
      <c r="AN260">
        <v>0</v>
      </c>
      <c r="AO260">
        <v>50183.16</v>
      </c>
      <c r="AP260">
        <v>50183</v>
      </c>
      <c r="AQ260">
        <v>50183</v>
      </c>
      <c r="AR260">
        <v>0</v>
      </c>
      <c r="AS260">
        <v>3787726.2</v>
      </c>
      <c r="AT260">
        <v>3787726</v>
      </c>
      <c r="AU260">
        <v>0</v>
      </c>
      <c r="AV260">
        <v>0</v>
      </c>
      <c r="AW260">
        <v>0</v>
      </c>
      <c r="AX260">
        <v>0</v>
      </c>
      <c r="AY260">
        <v>0</v>
      </c>
      <c r="AZ260">
        <v>220733</v>
      </c>
      <c r="BA260">
        <v>0</v>
      </c>
      <c r="BB260">
        <v>0</v>
      </c>
      <c r="BC260">
        <v>0</v>
      </c>
      <c r="BD260" s="79">
        <v>0</v>
      </c>
    </row>
    <row r="261" spans="1:56" x14ac:dyDescent="0.25">
      <c r="A261" t="s">
        <v>1625</v>
      </c>
      <c r="B261">
        <v>36183</v>
      </c>
      <c r="C261">
        <v>33494</v>
      </c>
      <c r="D261">
        <v>33494</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25">
      <c r="A262" t="s">
        <v>1626</v>
      </c>
      <c r="B262">
        <v>0</v>
      </c>
      <c r="C262">
        <v>0</v>
      </c>
      <c r="D262">
        <v>0</v>
      </c>
      <c r="E262">
        <v>0</v>
      </c>
      <c r="F262">
        <v>0</v>
      </c>
      <c r="G262">
        <v>0</v>
      </c>
      <c r="H262">
        <v>0</v>
      </c>
      <c r="I262">
        <v>-1464.9</v>
      </c>
      <c r="J262">
        <v>-1464</v>
      </c>
      <c r="K262">
        <v>0</v>
      </c>
      <c r="L262">
        <v>0</v>
      </c>
      <c r="M262">
        <v>-576.9</v>
      </c>
      <c r="N262">
        <v>-577</v>
      </c>
      <c r="O262">
        <v>-577</v>
      </c>
      <c r="P262">
        <v>-577</v>
      </c>
      <c r="Q262">
        <v>0</v>
      </c>
      <c r="R262">
        <v>0</v>
      </c>
      <c r="S262">
        <v>0</v>
      </c>
      <c r="T262">
        <v>0</v>
      </c>
      <c r="U262">
        <v>-10000</v>
      </c>
      <c r="V262">
        <v>-10000</v>
      </c>
      <c r="W262">
        <v>0</v>
      </c>
      <c r="X262">
        <v>0</v>
      </c>
      <c r="Y262">
        <v>0</v>
      </c>
      <c r="Z262">
        <v>0</v>
      </c>
      <c r="AA262">
        <v>0</v>
      </c>
      <c r="AB262">
        <v>0</v>
      </c>
      <c r="AC262">
        <v>0</v>
      </c>
      <c r="AD262">
        <v>0</v>
      </c>
      <c r="AE262">
        <v>0</v>
      </c>
      <c r="AF262">
        <v>0</v>
      </c>
      <c r="AG262">
        <v>0</v>
      </c>
      <c r="AH262">
        <v>0</v>
      </c>
      <c r="AI262">
        <v>0</v>
      </c>
      <c r="AJ262">
        <v>0</v>
      </c>
      <c r="AK262">
        <v>-806000</v>
      </c>
      <c r="AL262">
        <v>-706000</v>
      </c>
      <c r="AM262">
        <v>-706000</v>
      </c>
      <c r="AN262">
        <v>-206000</v>
      </c>
      <c r="AO262">
        <v>-1118000</v>
      </c>
      <c r="AP262">
        <v>-1106000</v>
      </c>
      <c r="AQ262">
        <v>-1106000</v>
      </c>
      <c r="AR262">
        <v>-300000</v>
      </c>
      <c r="AS262">
        <v>-640883.16</v>
      </c>
      <c r="AT262">
        <v>-550883</v>
      </c>
      <c r="AU262">
        <v>-50183</v>
      </c>
      <c r="AV262">
        <v>-50183</v>
      </c>
      <c r="AW262">
        <v>-1271370.0900000001</v>
      </c>
      <c r="AX262">
        <v>-1271370</v>
      </c>
      <c r="AY262">
        <v>0</v>
      </c>
      <c r="AZ262">
        <v>0</v>
      </c>
      <c r="BA262">
        <v>-1025756</v>
      </c>
      <c r="BB262">
        <v>-2085197</v>
      </c>
      <c r="BC262">
        <v>-736965</v>
      </c>
      <c r="BD262" s="79">
        <v>-350601</v>
      </c>
    </row>
    <row r="263" spans="1:56" x14ac:dyDescent="0.25">
      <c r="A263" t="s">
        <v>1627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0.08</v>
      </c>
      <c r="AX263">
        <v>0</v>
      </c>
      <c r="AY263">
        <v>0</v>
      </c>
      <c r="AZ263">
        <v>0</v>
      </c>
      <c r="BA263">
        <v>0</v>
      </c>
      <c r="BB263">
        <v>0</v>
      </c>
      <c r="BC263">
        <v>0</v>
      </c>
      <c r="BD263" s="79">
        <v>0</v>
      </c>
    </row>
    <row r="264" spans="1:56" x14ac:dyDescent="0.25">
      <c r="A264" t="s">
        <v>1628</v>
      </c>
      <c r="B264">
        <v>0</v>
      </c>
      <c r="C264">
        <v>0</v>
      </c>
      <c r="D264">
        <v>0</v>
      </c>
      <c r="E264">
        <v>-80936378.430000007</v>
      </c>
      <c r="F264">
        <v>-502000</v>
      </c>
      <c r="G264">
        <v>-252000</v>
      </c>
      <c r="H264">
        <v>-252000</v>
      </c>
      <c r="I264">
        <v>0</v>
      </c>
      <c r="J264">
        <v>0</v>
      </c>
      <c r="K264">
        <v>0</v>
      </c>
      <c r="L264">
        <v>0</v>
      </c>
      <c r="M264">
        <v>0</v>
      </c>
      <c r="N264">
        <v>0</v>
      </c>
      <c r="O264">
        <v>0</v>
      </c>
      <c r="P264">
        <v>0</v>
      </c>
      <c r="Q264">
        <v>-2720264.2</v>
      </c>
      <c r="R264">
        <v>-2618402</v>
      </c>
      <c r="S264">
        <v>-2618402</v>
      </c>
      <c r="T264">
        <v>-2618402</v>
      </c>
      <c r="U264">
        <v>0</v>
      </c>
      <c r="V264">
        <v>0</v>
      </c>
      <c r="W264">
        <v>-10000</v>
      </c>
      <c r="X264">
        <v>0</v>
      </c>
      <c r="Y264">
        <v>0</v>
      </c>
      <c r="Z264">
        <v>0</v>
      </c>
      <c r="AA264">
        <v>0</v>
      </c>
      <c r="AB264">
        <v>0</v>
      </c>
      <c r="AC264">
        <v>0</v>
      </c>
      <c r="AD264">
        <v>0</v>
      </c>
      <c r="AE264">
        <v>0</v>
      </c>
      <c r="AF264">
        <v>0</v>
      </c>
      <c r="AG264">
        <v>-193126864.13</v>
      </c>
      <c r="AH264">
        <v>-193126864</v>
      </c>
      <c r="AI264">
        <v>-133179205</v>
      </c>
      <c r="AJ264">
        <v>0</v>
      </c>
      <c r="AK264">
        <v>0</v>
      </c>
      <c r="AL264">
        <v>0</v>
      </c>
      <c r="AM264">
        <v>0</v>
      </c>
      <c r="AN264">
        <v>0</v>
      </c>
      <c r="AO264">
        <v>0</v>
      </c>
      <c r="AP264">
        <v>0</v>
      </c>
      <c r="AQ264">
        <v>0</v>
      </c>
      <c r="AR264">
        <v>0</v>
      </c>
      <c r="AS264">
        <v>-0.03</v>
      </c>
      <c r="AT264">
        <v>0</v>
      </c>
      <c r="AU264">
        <v>0</v>
      </c>
      <c r="AV264">
        <v>0</v>
      </c>
      <c r="AW264">
        <v>0</v>
      </c>
      <c r="AX264">
        <v>0</v>
      </c>
      <c r="AY264">
        <v>0</v>
      </c>
      <c r="AZ264">
        <v>0</v>
      </c>
      <c r="BA264">
        <v>0</v>
      </c>
      <c r="BB264">
        <v>0</v>
      </c>
      <c r="BC264">
        <v>0</v>
      </c>
      <c r="BD264" s="79">
        <v>0</v>
      </c>
    </row>
    <row r="265" spans="1:56" x14ac:dyDescent="0.25">
      <c r="A265" t="s">
        <v>1629</v>
      </c>
      <c r="B265">
        <v>165154</v>
      </c>
      <c r="C265">
        <v>121403</v>
      </c>
      <c r="D265">
        <v>72365</v>
      </c>
      <c r="E265">
        <v>124774.45</v>
      </c>
      <c r="F265">
        <v>66670</v>
      </c>
      <c r="G265">
        <v>29462</v>
      </c>
      <c r="H265">
        <v>11738</v>
      </c>
      <c r="I265">
        <v>222660.37</v>
      </c>
      <c r="J265">
        <v>190173</v>
      </c>
      <c r="K265">
        <v>144219</v>
      </c>
      <c r="L265">
        <v>52685</v>
      </c>
      <c r="M265">
        <v>218661.32</v>
      </c>
      <c r="N265">
        <v>168683</v>
      </c>
      <c r="O265">
        <v>133584</v>
      </c>
      <c r="P265">
        <v>44713</v>
      </c>
      <c r="Q265">
        <v>168970.56</v>
      </c>
      <c r="R265">
        <v>114783</v>
      </c>
      <c r="S265">
        <v>79132</v>
      </c>
      <c r="T265">
        <v>38113</v>
      </c>
      <c r="U265">
        <v>299667.81</v>
      </c>
      <c r="V265">
        <v>239274</v>
      </c>
      <c r="W265">
        <v>75039</v>
      </c>
      <c r="X265">
        <v>45182</v>
      </c>
      <c r="Y265">
        <v>111943.96</v>
      </c>
      <c r="Z265">
        <v>71054</v>
      </c>
      <c r="AA265">
        <v>47778</v>
      </c>
      <c r="AB265">
        <v>21964</v>
      </c>
      <c r="AC265">
        <v>384377.82</v>
      </c>
      <c r="AD265">
        <v>97863</v>
      </c>
      <c r="AE265">
        <v>76105</v>
      </c>
      <c r="AF265">
        <v>56226</v>
      </c>
      <c r="AG265">
        <v>84425.72</v>
      </c>
      <c r="AH265">
        <v>64918</v>
      </c>
      <c r="AI265">
        <v>45289</v>
      </c>
      <c r="AJ265">
        <v>23868</v>
      </c>
      <c r="AK265">
        <v>315559.90999999997</v>
      </c>
      <c r="AL265">
        <v>251379</v>
      </c>
      <c r="AM265">
        <v>171817</v>
      </c>
      <c r="AN265">
        <v>64747</v>
      </c>
      <c r="AO265">
        <v>243675.62</v>
      </c>
      <c r="AP265">
        <v>123839</v>
      </c>
      <c r="AQ265">
        <v>60612</v>
      </c>
      <c r="AR265">
        <v>42329</v>
      </c>
      <c r="AS265">
        <v>229977.23</v>
      </c>
      <c r="AT265">
        <v>120046</v>
      </c>
      <c r="AU265">
        <v>72309</v>
      </c>
      <c r="AV265">
        <v>31514</v>
      </c>
      <c r="AW265">
        <v>130459.76</v>
      </c>
      <c r="AX265">
        <v>77654</v>
      </c>
      <c r="AY265">
        <v>42498</v>
      </c>
      <c r="AZ265">
        <v>16829</v>
      </c>
      <c r="BA265">
        <v>117754</v>
      </c>
      <c r="BB265">
        <v>59490</v>
      </c>
      <c r="BC265">
        <v>28761</v>
      </c>
      <c r="BD265" s="79">
        <v>15838</v>
      </c>
    </row>
    <row r="266" spans="1:56" x14ac:dyDescent="0.25">
      <c r="A266" t="s">
        <v>1630</v>
      </c>
      <c r="B266">
        <v>131406</v>
      </c>
      <c r="C266">
        <v>89616</v>
      </c>
      <c r="D266">
        <v>42721</v>
      </c>
      <c r="E266">
        <v>124774.45</v>
      </c>
      <c r="F266">
        <v>66670</v>
      </c>
      <c r="G266">
        <v>29462</v>
      </c>
      <c r="H266">
        <v>11738</v>
      </c>
      <c r="I266">
        <v>208558.35</v>
      </c>
      <c r="J266">
        <v>180471</v>
      </c>
      <c r="K266">
        <v>137915</v>
      </c>
      <c r="L266">
        <v>49576</v>
      </c>
      <c r="M266">
        <v>203985.8</v>
      </c>
      <c r="N266">
        <v>158417</v>
      </c>
      <c r="O266">
        <v>117830</v>
      </c>
      <c r="P266">
        <v>44675</v>
      </c>
      <c r="Q266">
        <v>166686.20000000001</v>
      </c>
      <c r="R266">
        <v>104843</v>
      </c>
      <c r="S266">
        <v>72699</v>
      </c>
      <c r="T266">
        <v>38113</v>
      </c>
      <c r="U266">
        <v>284223.64</v>
      </c>
      <c r="V266">
        <v>228355</v>
      </c>
      <c r="W266">
        <v>73737</v>
      </c>
      <c r="X266">
        <v>45182</v>
      </c>
      <c r="Y266">
        <v>95692.23</v>
      </c>
      <c r="Z266">
        <v>58399</v>
      </c>
      <c r="AA266">
        <v>35752</v>
      </c>
      <c r="AB266">
        <v>15274</v>
      </c>
      <c r="AC266">
        <v>364865.95</v>
      </c>
      <c r="AD266">
        <v>83486</v>
      </c>
      <c r="AE266">
        <v>65564</v>
      </c>
      <c r="AF266">
        <v>48700</v>
      </c>
      <c r="AG266">
        <v>81241.73</v>
      </c>
      <c r="AH266">
        <v>57823</v>
      </c>
      <c r="AI266">
        <v>40524</v>
      </c>
      <c r="AJ266">
        <v>21251</v>
      </c>
      <c r="AK266">
        <v>306627.8</v>
      </c>
      <c r="AL266">
        <v>245120</v>
      </c>
      <c r="AM266">
        <v>167757</v>
      </c>
      <c r="AN266">
        <v>62598</v>
      </c>
      <c r="AO266">
        <v>233822.75</v>
      </c>
      <c r="AP266">
        <v>116969</v>
      </c>
      <c r="AQ266">
        <v>54991</v>
      </c>
      <c r="AR266">
        <v>39436</v>
      </c>
      <c r="AS266">
        <v>224318.48</v>
      </c>
      <c r="AT266">
        <v>115072</v>
      </c>
      <c r="AU266">
        <v>69574</v>
      </c>
      <c r="AV266">
        <v>29771</v>
      </c>
      <c r="AW266">
        <v>123044.11</v>
      </c>
      <c r="AX266">
        <v>72919</v>
      </c>
      <c r="AY266">
        <v>40043</v>
      </c>
      <c r="AZ266">
        <v>16829</v>
      </c>
      <c r="BA266">
        <v>117754</v>
      </c>
      <c r="BB266">
        <v>59490</v>
      </c>
      <c r="BC266">
        <v>28761</v>
      </c>
      <c r="BD266" s="79">
        <v>15838</v>
      </c>
    </row>
    <row r="267" spans="1:56" x14ac:dyDescent="0.25">
      <c r="A267" t="s">
        <v>1631</v>
      </c>
      <c r="B267">
        <v>27530</v>
      </c>
      <c r="C267">
        <v>27573</v>
      </c>
      <c r="D267">
        <v>27518</v>
      </c>
      <c r="E267">
        <v>0</v>
      </c>
      <c r="F267">
        <v>0</v>
      </c>
      <c r="G267">
        <v>0</v>
      </c>
      <c r="H267">
        <v>0</v>
      </c>
      <c r="I267">
        <v>14102.02</v>
      </c>
      <c r="J267">
        <v>9702</v>
      </c>
      <c r="K267">
        <v>6304</v>
      </c>
      <c r="L267">
        <v>3109</v>
      </c>
      <c r="M267">
        <v>14675.52</v>
      </c>
      <c r="N267">
        <v>10266</v>
      </c>
      <c r="O267">
        <v>15754</v>
      </c>
      <c r="P267">
        <v>38</v>
      </c>
      <c r="Q267">
        <v>2284.36</v>
      </c>
      <c r="R267">
        <v>9940</v>
      </c>
      <c r="S267">
        <v>6433</v>
      </c>
      <c r="T267">
        <v>0</v>
      </c>
      <c r="U267">
        <v>14327.61</v>
      </c>
      <c r="V267">
        <v>9802</v>
      </c>
      <c r="W267">
        <v>185</v>
      </c>
      <c r="X267">
        <v>0</v>
      </c>
      <c r="Y267">
        <v>16251.73</v>
      </c>
      <c r="Z267">
        <v>12655</v>
      </c>
      <c r="AA267">
        <v>12026</v>
      </c>
      <c r="AB267">
        <v>6690</v>
      </c>
      <c r="AC267">
        <v>19511.86</v>
      </c>
      <c r="AD267">
        <v>14377</v>
      </c>
      <c r="AE267">
        <v>10541</v>
      </c>
      <c r="AF267">
        <v>7526</v>
      </c>
      <c r="AG267">
        <v>3183.99</v>
      </c>
      <c r="AH267">
        <v>7095</v>
      </c>
      <c r="AI267">
        <v>4765</v>
      </c>
      <c r="AJ267">
        <v>2617</v>
      </c>
      <c r="AK267">
        <v>8932.11</v>
      </c>
      <c r="AL267">
        <v>6259</v>
      </c>
      <c r="AM267">
        <v>4060</v>
      </c>
      <c r="AN267">
        <v>2149</v>
      </c>
      <c r="AO267">
        <v>9852.8700000000008</v>
      </c>
      <c r="AP267">
        <v>6870</v>
      </c>
      <c r="AQ267">
        <v>5621</v>
      </c>
      <c r="AR267">
        <v>2893</v>
      </c>
      <c r="AS267">
        <v>5658.75</v>
      </c>
      <c r="AT267">
        <v>4974</v>
      </c>
      <c r="AU267">
        <v>2735</v>
      </c>
      <c r="AV267">
        <v>1743</v>
      </c>
      <c r="AW267">
        <v>7415.66</v>
      </c>
      <c r="AX267">
        <v>4735</v>
      </c>
      <c r="AY267">
        <v>2455</v>
      </c>
      <c r="AZ267">
        <v>0</v>
      </c>
      <c r="BA267">
        <v>0</v>
      </c>
      <c r="BB267">
        <v>0</v>
      </c>
      <c r="BC267">
        <v>0</v>
      </c>
      <c r="BD267" s="79">
        <v>0</v>
      </c>
    </row>
    <row r="268" spans="1:56" x14ac:dyDescent="0.25">
      <c r="A268" t="s">
        <v>1632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1116.56</v>
      </c>
      <c r="V268">
        <v>1117</v>
      </c>
      <c r="W268">
        <v>1117</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s="79">
        <v>0</v>
      </c>
    </row>
    <row r="269" spans="1:56" x14ac:dyDescent="0.25">
      <c r="A269" t="s">
        <v>1633</v>
      </c>
      <c r="B269">
        <v>6218</v>
      </c>
      <c r="C269">
        <v>4214</v>
      </c>
      <c r="D269">
        <v>2126</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25">
      <c r="A270" t="s">
        <v>872</v>
      </c>
      <c r="B270">
        <v>-10955306</v>
      </c>
      <c r="C270">
        <v>-7134924</v>
      </c>
      <c r="D270">
        <v>-3520489</v>
      </c>
      <c r="E270">
        <v>-16406870.15</v>
      </c>
      <c r="F270">
        <v>-12535126</v>
      </c>
      <c r="G270">
        <v>-8738392</v>
      </c>
      <c r="H270">
        <v>-4282714</v>
      </c>
      <c r="I270">
        <v>-17901725.359999999</v>
      </c>
      <c r="J270">
        <v>-12931060</v>
      </c>
      <c r="K270">
        <v>-8871964</v>
      </c>
      <c r="L270">
        <v>-5116510</v>
      </c>
      <c r="M270">
        <v>-15771337.130000001</v>
      </c>
      <c r="N270">
        <v>-10863662</v>
      </c>
      <c r="O270">
        <v>-6580215</v>
      </c>
      <c r="P270">
        <v>-3122113</v>
      </c>
      <c r="Q270">
        <v>-17038783.800000001</v>
      </c>
      <c r="R270">
        <v>-12891692</v>
      </c>
      <c r="S270">
        <v>-8486126</v>
      </c>
      <c r="T270">
        <v>-3317544</v>
      </c>
      <c r="U270">
        <v>-19308117.309999999</v>
      </c>
      <c r="V270">
        <v>-13304516</v>
      </c>
      <c r="W270">
        <v>-8498603</v>
      </c>
      <c r="X270">
        <v>-4170109</v>
      </c>
      <c r="Y270">
        <v>-17660804.77</v>
      </c>
      <c r="Z270">
        <v>-12401498</v>
      </c>
      <c r="AA270">
        <v>-8049334</v>
      </c>
      <c r="AB270">
        <v>-4525332</v>
      </c>
      <c r="AC270">
        <v>-16402897.720000001</v>
      </c>
      <c r="AD270">
        <v>-10814238</v>
      </c>
      <c r="AE270">
        <v>-7337186</v>
      </c>
      <c r="AF270">
        <v>-3887071</v>
      </c>
      <c r="AG270">
        <v>-11724731.92</v>
      </c>
      <c r="AH270">
        <v>-8571395</v>
      </c>
      <c r="AI270">
        <v>-4753716</v>
      </c>
      <c r="AJ270">
        <v>-2281779</v>
      </c>
      <c r="AK270">
        <v>-6770300.75</v>
      </c>
      <c r="AL270">
        <v>-4489198</v>
      </c>
      <c r="AM270">
        <v>-2734391</v>
      </c>
      <c r="AN270">
        <v>-1311899</v>
      </c>
      <c r="AO270">
        <v>-4155754.59</v>
      </c>
      <c r="AP270">
        <v>-3303534</v>
      </c>
      <c r="AQ270">
        <v>-2155402</v>
      </c>
      <c r="AR270">
        <v>-1130754</v>
      </c>
      <c r="AS270">
        <v>-4259771.6900000004</v>
      </c>
      <c r="AT270">
        <v>-3183236</v>
      </c>
      <c r="AU270">
        <v>-1884975</v>
      </c>
      <c r="AV270">
        <v>-1045949</v>
      </c>
      <c r="AW270">
        <v>-3902300.17</v>
      </c>
      <c r="AX270">
        <v>-2800265</v>
      </c>
      <c r="AY270">
        <v>-1952860</v>
      </c>
      <c r="AZ270">
        <v>-907111</v>
      </c>
      <c r="BA270">
        <v>-3956800</v>
      </c>
      <c r="BB270">
        <v>-2957638</v>
      </c>
      <c r="BC270">
        <v>-1941636</v>
      </c>
      <c r="BD270" s="79">
        <v>-755078</v>
      </c>
    </row>
    <row r="271" spans="1:56" x14ac:dyDescent="0.25">
      <c r="A271" t="s">
        <v>1630</v>
      </c>
      <c r="B271">
        <v>-8913347</v>
      </c>
      <c r="C271">
        <v>-5987030</v>
      </c>
      <c r="D271">
        <v>-2786160</v>
      </c>
      <c r="E271">
        <v>-15387288.289999999</v>
      </c>
      <c r="F271">
        <v>-11796573</v>
      </c>
      <c r="G271">
        <v>-8341863</v>
      </c>
      <c r="H271">
        <v>-4103280</v>
      </c>
      <c r="I271">
        <v>-16837129.879999999</v>
      </c>
      <c r="J271">
        <v>-12227164</v>
      </c>
      <c r="K271">
        <v>-8388105</v>
      </c>
      <c r="L271">
        <v>-4982672</v>
      </c>
      <c r="M271">
        <v>-14434171.789999999</v>
      </c>
      <c r="N271">
        <v>-10018417</v>
      </c>
      <c r="O271">
        <v>-6210136</v>
      </c>
      <c r="P271">
        <v>-3000897</v>
      </c>
      <c r="Q271">
        <v>-15978312.48</v>
      </c>
      <c r="R271">
        <v>-11347975</v>
      </c>
      <c r="S271">
        <v>-7356388</v>
      </c>
      <c r="T271">
        <v>-3227274</v>
      </c>
      <c r="U271">
        <v>-17875623.32</v>
      </c>
      <c r="V271">
        <v>-12539704</v>
      </c>
      <c r="W271">
        <v>-8139121</v>
      </c>
      <c r="X271">
        <v>-3939315</v>
      </c>
      <c r="Y271">
        <v>-16098405.119999999</v>
      </c>
      <c r="Z271">
        <v>-11158676</v>
      </c>
      <c r="AA271">
        <v>-7083183</v>
      </c>
      <c r="AB271">
        <v>-3981116</v>
      </c>
      <c r="AC271">
        <v>-14199863.789999999</v>
      </c>
      <c r="AD271">
        <v>-9881025</v>
      </c>
      <c r="AE271">
        <v>-6615625</v>
      </c>
      <c r="AF271">
        <v>-3655617</v>
      </c>
      <c r="AG271">
        <v>-11272382.060000001</v>
      </c>
      <c r="AH271">
        <v>-8097989</v>
      </c>
      <c r="AI271">
        <v>-4622305</v>
      </c>
      <c r="AJ271">
        <v>-2213509</v>
      </c>
      <c r="AK271">
        <v>-6346566.4800000004</v>
      </c>
      <c r="AL271">
        <v>-4207268</v>
      </c>
      <c r="AM271">
        <v>-2606397</v>
      </c>
      <c r="AN271">
        <v>-1265836</v>
      </c>
      <c r="AO271">
        <v>-3921465.79</v>
      </c>
      <c r="AP271">
        <v>-3133950</v>
      </c>
      <c r="AQ271">
        <v>-2048360</v>
      </c>
      <c r="AR271">
        <v>-1068584</v>
      </c>
      <c r="AS271">
        <v>-4093294.95</v>
      </c>
      <c r="AT271">
        <v>-3050668</v>
      </c>
      <c r="AU271">
        <v>-1788426</v>
      </c>
      <c r="AV271">
        <v>-983846</v>
      </c>
      <c r="AW271">
        <v>-3674588.87</v>
      </c>
      <c r="AX271">
        <v>-2630796</v>
      </c>
      <c r="AY271">
        <v>-1833343</v>
      </c>
      <c r="AZ271">
        <v>-907111</v>
      </c>
      <c r="BA271">
        <v>-3956800</v>
      </c>
      <c r="BB271">
        <v>-2957638</v>
      </c>
      <c r="BC271">
        <v>-1941636</v>
      </c>
      <c r="BD271" s="79">
        <v>-755078</v>
      </c>
    </row>
    <row r="272" spans="1:56" x14ac:dyDescent="0.25">
      <c r="A272" t="s">
        <v>1631</v>
      </c>
      <c r="B272">
        <v>-1013977</v>
      </c>
      <c r="C272">
        <v>-574076</v>
      </c>
      <c r="D272">
        <v>-419020</v>
      </c>
      <c r="E272">
        <v>-1019581.86</v>
      </c>
      <c r="F272">
        <v>-738553</v>
      </c>
      <c r="G272">
        <v>-396529</v>
      </c>
      <c r="H272">
        <v>-179434</v>
      </c>
      <c r="I272">
        <v>-1064595.48</v>
      </c>
      <c r="J272">
        <v>-703896</v>
      </c>
      <c r="K272">
        <v>-483859</v>
      </c>
      <c r="L272">
        <v>-133838</v>
      </c>
      <c r="M272">
        <v>-1337165.3400000001</v>
      </c>
      <c r="N272">
        <v>-845245</v>
      </c>
      <c r="O272">
        <v>-370079</v>
      </c>
      <c r="P272">
        <v>-121216</v>
      </c>
      <c r="Q272">
        <v>-1060471.32</v>
      </c>
      <c r="R272">
        <v>-1543717</v>
      </c>
      <c r="S272">
        <v>-1129738</v>
      </c>
      <c r="T272">
        <v>-90270</v>
      </c>
      <c r="U272">
        <v>-1432494</v>
      </c>
      <c r="V272">
        <v>-764812</v>
      </c>
      <c r="W272">
        <v>-359482</v>
      </c>
      <c r="X272">
        <v>-230794</v>
      </c>
      <c r="Y272">
        <v>-1562399.66</v>
      </c>
      <c r="Z272">
        <v>-1242822</v>
      </c>
      <c r="AA272">
        <v>-966151</v>
      </c>
      <c r="AB272">
        <v>-544216</v>
      </c>
      <c r="AC272">
        <v>-2203033.9300000002</v>
      </c>
      <c r="AD272">
        <v>-933213</v>
      </c>
      <c r="AE272">
        <v>-721561</v>
      </c>
      <c r="AF272">
        <v>-231454</v>
      </c>
      <c r="AG272">
        <v>-452349.87</v>
      </c>
      <c r="AH272">
        <v>-473406</v>
      </c>
      <c r="AI272">
        <v>-131411</v>
      </c>
      <c r="AJ272">
        <v>-68270</v>
      </c>
      <c r="AK272">
        <v>-423734.27</v>
      </c>
      <c r="AL272">
        <v>-281930</v>
      </c>
      <c r="AM272">
        <v>-127994</v>
      </c>
      <c r="AN272">
        <v>-46063</v>
      </c>
      <c r="AO272">
        <v>-234288.81</v>
      </c>
      <c r="AP272">
        <v>-169584</v>
      </c>
      <c r="AQ272">
        <v>-107042</v>
      </c>
      <c r="AR272">
        <v>-62170</v>
      </c>
      <c r="AS272">
        <v>-166476.75</v>
      </c>
      <c r="AT272">
        <v>-132568</v>
      </c>
      <c r="AU272">
        <v>-96549</v>
      </c>
      <c r="AV272">
        <v>-62103</v>
      </c>
      <c r="AW272">
        <v>-227711.3</v>
      </c>
      <c r="AX272">
        <v>-169469</v>
      </c>
      <c r="AY272">
        <v>-119517</v>
      </c>
      <c r="AZ272">
        <v>0</v>
      </c>
      <c r="BA272">
        <v>0</v>
      </c>
      <c r="BB272">
        <v>0</v>
      </c>
      <c r="BC272">
        <v>0</v>
      </c>
      <c r="BD272" s="79">
        <v>0</v>
      </c>
    </row>
    <row r="273" spans="1:56" x14ac:dyDescent="0.25">
      <c r="A273" t="s">
        <v>1633</v>
      </c>
      <c r="B273">
        <v>-1027982</v>
      </c>
      <c r="C273">
        <v>-573818</v>
      </c>
      <c r="D273">
        <v>-315309</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s="79">
        <v>0</v>
      </c>
    </row>
    <row r="274" spans="1:56" x14ac:dyDescent="0.25">
      <c r="A274" t="s">
        <v>1634</v>
      </c>
      <c r="B274">
        <v>237</v>
      </c>
      <c r="C274">
        <v>155</v>
      </c>
      <c r="D274">
        <v>76</v>
      </c>
      <c r="E274">
        <v>299.64</v>
      </c>
      <c r="F274">
        <v>223</v>
      </c>
      <c r="G274">
        <v>150</v>
      </c>
      <c r="H274">
        <v>74</v>
      </c>
      <c r="I274">
        <v>256.41000000000003</v>
      </c>
      <c r="J274">
        <v>185</v>
      </c>
      <c r="K274">
        <v>125</v>
      </c>
      <c r="L274">
        <v>63</v>
      </c>
      <c r="M274">
        <v>222.72</v>
      </c>
      <c r="N274">
        <v>158</v>
      </c>
      <c r="O274">
        <v>104</v>
      </c>
      <c r="P274">
        <v>51</v>
      </c>
      <c r="Q274">
        <v>182.7</v>
      </c>
      <c r="R274">
        <v>134</v>
      </c>
      <c r="S274">
        <v>90</v>
      </c>
      <c r="T274">
        <v>46</v>
      </c>
      <c r="U274">
        <v>163.24</v>
      </c>
      <c r="V274">
        <v>117</v>
      </c>
      <c r="W274">
        <v>78</v>
      </c>
      <c r="X274">
        <v>39</v>
      </c>
      <c r="Y274">
        <v>136.04</v>
      </c>
      <c r="Z274">
        <v>96</v>
      </c>
      <c r="AA274">
        <v>62</v>
      </c>
      <c r="AB274">
        <v>31</v>
      </c>
      <c r="AC274">
        <v>107.46</v>
      </c>
      <c r="AD274">
        <v>76</v>
      </c>
      <c r="AE274">
        <v>52</v>
      </c>
      <c r="AF274">
        <v>26</v>
      </c>
      <c r="AG274">
        <v>476.7</v>
      </c>
      <c r="AH274">
        <v>451</v>
      </c>
      <c r="AI274">
        <v>430</v>
      </c>
      <c r="AJ274">
        <v>19</v>
      </c>
      <c r="AK274">
        <v>3581.32</v>
      </c>
      <c r="AL274">
        <v>39</v>
      </c>
      <c r="AM274">
        <v>26</v>
      </c>
      <c r="AN274">
        <v>13</v>
      </c>
      <c r="AO274">
        <v>46.31</v>
      </c>
      <c r="AP274">
        <v>31</v>
      </c>
      <c r="AQ274">
        <v>21</v>
      </c>
      <c r="AR274">
        <v>10</v>
      </c>
      <c r="AS274">
        <v>37.119999999999997</v>
      </c>
      <c r="AT274">
        <v>27</v>
      </c>
      <c r="AU274">
        <v>18</v>
      </c>
      <c r="AV274">
        <v>9</v>
      </c>
      <c r="AW274">
        <v>33.74</v>
      </c>
      <c r="AX274">
        <v>24</v>
      </c>
      <c r="AY274">
        <v>16</v>
      </c>
      <c r="AZ274">
        <v>9</v>
      </c>
      <c r="BA274">
        <v>1552</v>
      </c>
      <c r="BB274">
        <v>1535</v>
      </c>
      <c r="BC274">
        <v>1535</v>
      </c>
      <c r="BD274" s="79">
        <v>0</v>
      </c>
    </row>
    <row r="275" spans="1:56" x14ac:dyDescent="0.25">
      <c r="A275" t="s">
        <v>1635</v>
      </c>
      <c r="B275">
        <v>59589</v>
      </c>
      <c r="C275">
        <v>24906</v>
      </c>
      <c r="D275">
        <v>22202</v>
      </c>
      <c r="E275">
        <v>163033.15</v>
      </c>
      <c r="F275">
        <v>108618</v>
      </c>
      <c r="G275">
        <v>87421</v>
      </c>
      <c r="H275">
        <v>33502</v>
      </c>
      <c r="I275">
        <v>290846.71999999997</v>
      </c>
      <c r="J275">
        <v>218933</v>
      </c>
      <c r="K275">
        <v>182191</v>
      </c>
      <c r="L275">
        <v>59464</v>
      </c>
      <c r="M275">
        <v>282408.86</v>
      </c>
      <c r="N275">
        <v>171184</v>
      </c>
      <c r="O275">
        <v>133787</v>
      </c>
      <c r="P275">
        <v>28095</v>
      </c>
      <c r="Q275">
        <v>270653.33</v>
      </c>
      <c r="R275">
        <v>195243</v>
      </c>
      <c r="S275">
        <v>175361</v>
      </c>
      <c r="T275">
        <v>96473</v>
      </c>
      <c r="U275">
        <v>197872.78</v>
      </c>
      <c r="V275">
        <v>115915</v>
      </c>
      <c r="W275">
        <v>95940</v>
      </c>
      <c r="X275">
        <v>22118</v>
      </c>
      <c r="Y275">
        <v>207701.42</v>
      </c>
      <c r="Z275">
        <v>144501</v>
      </c>
      <c r="AA275">
        <v>115904</v>
      </c>
      <c r="AB275">
        <v>37795</v>
      </c>
      <c r="AC275">
        <v>241955.11</v>
      </c>
      <c r="AD275">
        <v>155544</v>
      </c>
      <c r="AE275">
        <v>129251</v>
      </c>
      <c r="AF275">
        <v>59685</v>
      </c>
      <c r="AG275">
        <v>633352.89</v>
      </c>
      <c r="AH275">
        <v>532808</v>
      </c>
      <c r="AI275">
        <v>490915</v>
      </c>
      <c r="AJ275">
        <v>148729</v>
      </c>
      <c r="AK275">
        <v>630750.9</v>
      </c>
      <c r="AL275">
        <v>441686</v>
      </c>
      <c r="AM275">
        <v>305802</v>
      </c>
      <c r="AN275">
        <v>54113</v>
      </c>
      <c r="AO275">
        <v>394536.69</v>
      </c>
      <c r="AP275">
        <v>252536</v>
      </c>
      <c r="AQ275">
        <v>178264</v>
      </c>
      <c r="AR275">
        <v>47535</v>
      </c>
      <c r="AS275">
        <v>182653.82</v>
      </c>
      <c r="AT275">
        <v>127144</v>
      </c>
      <c r="AU275">
        <v>106845</v>
      </c>
      <c r="AV275">
        <v>16426</v>
      </c>
      <c r="AW275">
        <v>150303.67000000001</v>
      </c>
      <c r="AX275">
        <v>95998</v>
      </c>
      <c r="AY275">
        <v>88587</v>
      </c>
      <c r="AZ275">
        <v>0</v>
      </c>
      <c r="BA275">
        <v>0</v>
      </c>
      <c r="BB275">
        <v>0</v>
      </c>
      <c r="BC275">
        <v>0</v>
      </c>
      <c r="BD275" s="79">
        <v>0</v>
      </c>
    </row>
    <row r="276" spans="1:56" x14ac:dyDescent="0.25">
      <c r="A276" t="s">
        <v>1636</v>
      </c>
      <c r="B276">
        <v>0</v>
      </c>
      <c r="C276">
        <v>0</v>
      </c>
      <c r="D276">
        <v>0</v>
      </c>
      <c r="E276">
        <v>-970288.54</v>
      </c>
      <c r="F276">
        <v>-643002</v>
      </c>
      <c r="G276">
        <v>-387397</v>
      </c>
      <c r="H276">
        <v>-154857</v>
      </c>
      <c r="I276">
        <v>0</v>
      </c>
      <c r="J276">
        <v>0</v>
      </c>
      <c r="K276">
        <v>0</v>
      </c>
      <c r="L276">
        <v>0</v>
      </c>
      <c r="M276">
        <v>0</v>
      </c>
      <c r="N276">
        <v>0</v>
      </c>
      <c r="O276">
        <v>0</v>
      </c>
      <c r="P276">
        <v>-42275</v>
      </c>
      <c r="Q276">
        <v>-1053610.44</v>
      </c>
      <c r="R276">
        <v>0</v>
      </c>
      <c r="S276">
        <v>0</v>
      </c>
      <c r="T276">
        <v>-23920</v>
      </c>
      <c r="U276">
        <v>0</v>
      </c>
      <c r="V276">
        <v>0</v>
      </c>
      <c r="W276">
        <v>-180888</v>
      </c>
      <c r="X276">
        <v>-132736</v>
      </c>
      <c r="Y276">
        <v>0</v>
      </c>
      <c r="Z276">
        <v>0</v>
      </c>
      <c r="AA276">
        <v>0</v>
      </c>
      <c r="AB276">
        <v>0</v>
      </c>
      <c r="AC276">
        <v>0.03</v>
      </c>
      <c r="AD276">
        <v>0</v>
      </c>
      <c r="AE276">
        <v>0</v>
      </c>
      <c r="AF276">
        <v>0</v>
      </c>
      <c r="AG276">
        <v>-382726.33</v>
      </c>
      <c r="AH276">
        <v>0</v>
      </c>
      <c r="AI276">
        <v>0</v>
      </c>
      <c r="AJ276">
        <v>0</v>
      </c>
      <c r="AK276">
        <v>0.03</v>
      </c>
      <c r="AL276">
        <v>0</v>
      </c>
      <c r="AM276">
        <v>0</v>
      </c>
      <c r="AN276">
        <v>0</v>
      </c>
      <c r="AO276">
        <v>0</v>
      </c>
      <c r="AP276">
        <v>0</v>
      </c>
      <c r="AQ276">
        <v>0</v>
      </c>
      <c r="AR276">
        <v>0</v>
      </c>
      <c r="AS276">
        <v>0</v>
      </c>
      <c r="AT276">
        <v>0</v>
      </c>
      <c r="AU276">
        <v>0</v>
      </c>
      <c r="AV276">
        <v>0</v>
      </c>
      <c r="AW276">
        <v>-0.04</v>
      </c>
      <c r="AX276">
        <v>0</v>
      </c>
      <c r="AY276">
        <v>0</v>
      </c>
      <c r="AZ276">
        <v>-63176</v>
      </c>
      <c r="BA276">
        <v>-1009423</v>
      </c>
      <c r="BB276">
        <v>2105363</v>
      </c>
      <c r="BC276">
        <v>-330770</v>
      </c>
      <c r="BD276" s="79">
        <v>-504807</v>
      </c>
    </row>
    <row r="277" spans="1:56" x14ac:dyDescent="0.25">
      <c r="A277" t="s">
        <v>873</v>
      </c>
      <c r="B277">
        <v>-10694143</v>
      </c>
      <c r="C277">
        <v>-6954966</v>
      </c>
      <c r="D277">
        <v>-3392352</v>
      </c>
      <c r="E277">
        <v>-97404501.810000002</v>
      </c>
      <c r="F277">
        <v>-13044803</v>
      </c>
      <c r="G277">
        <v>-8828313</v>
      </c>
      <c r="H277">
        <v>-4173403</v>
      </c>
      <c r="I277">
        <v>-16583560.300000001</v>
      </c>
      <c r="J277">
        <v>-11673898</v>
      </c>
      <c r="K277">
        <v>-7788295</v>
      </c>
      <c r="L277">
        <v>-5124822</v>
      </c>
      <c r="M277">
        <v>-15353922.949999999</v>
      </c>
      <c r="N277">
        <v>-10601684</v>
      </c>
      <c r="O277">
        <v>-6338621</v>
      </c>
      <c r="P277">
        <v>-3412370</v>
      </c>
      <c r="Q277">
        <v>-20382290.989999998</v>
      </c>
      <c r="R277">
        <v>-15196012</v>
      </c>
      <c r="S277">
        <v>-10861730</v>
      </c>
      <c r="T277">
        <v>-5856133</v>
      </c>
      <c r="U277">
        <v>-18794163.34</v>
      </c>
      <c r="V277">
        <v>-12940369</v>
      </c>
      <c r="W277">
        <v>-8502554</v>
      </c>
      <c r="X277">
        <v>-4226906</v>
      </c>
      <c r="Y277">
        <v>-17409311.02</v>
      </c>
      <c r="Z277">
        <v>-12190968</v>
      </c>
      <c r="AA277">
        <v>-7885625</v>
      </c>
      <c r="AB277">
        <v>-4355885</v>
      </c>
      <c r="AC277">
        <v>-15957966.52</v>
      </c>
      <c r="AD277">
        <v>-10712114</v>
      </c>
      <c r="AE277">
        <v>-7233778</v>
      </c>
      <c r="AF277">
        <v>-3771134</v>
      </c>
      <c r="AG277">
        <v>-191408846.59</v>
      </c>
      <c r="AH277">
        <v>-187952402</v>
      </c>
      <c r="AI277">
        <v>-126867047</v>
      </c>
      <c r="AJ277">
        <v>-2637304</v>
      </c>
      <c r="AK277">
        <v>-8502236.5299999993</v>
      </c>
      <c r="AL277">
        <v>-4375562</v>
      </c>
      <c r="AM277">
        <v>-470286</v>
      </c>
      <c r="AN277">
        <v>-1052029</v>
      </c>
      <c r="AO277">
        <v>-9637814.3300000001</v>
      </c>
      <c r="AP277">
        <v>-5972792</v>
      </c>
      <c r="AQ277">
        <v>-2257931</v>
      </c>
      <c r="AR277">
        <v>-1042463</v>
      </c>
      <c r="AS277">
        <v>-3872619.94</v>
      </c>
      <c r="AT277">
        <v>1097691</v>
      </c>
      <c r="AU277">
        <v>-760703</v>
      </c>
      <c r="AV277">
        <v>-798183</v>
      </c>
      <c r="AW277">
        <v>-5338565.32</v>
      </c>
      <c r="AX277">
        <v>-4017244</v>
      </c>
      <c r="AY277">
        <v>-1461025</v>
      </c>
      <c r="AZ277">
        <v>-732716</v>
      </c>
      <c r="BA277">
        <v>-5872673</v>
      </c>
      <c r="BB277">
        <v>-2876447</v>
      </c>
      <c r="BC277">
        <v>-2979075</v>
      </c>
      <c r="BD277" s="79">
        <v>-1594648</v>
      </c>
    </row>
    <row r="278" spans="1:56" x14ac:dyDescent="0.25">
      <c r="A278" t="s">
        <v>1637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6" x14ac:dyDescent="0.25">
      <c r="A279" t="s">
        <v>1638</v>
      </c>
      <c r="B279">
        <v>13336079</v>
      </c>
      <c r="C279">
        <v>9513247</v>
      </c>
      <c r="D279">
        <v>11566638</v>
      </c>
      <c r="E279">
        <v>-2279128.84</v>
      </c>
      <c r="F279">
        <v>2352526</v>
      </c>
      <c r="G279">
        <v>12532601</v>
      </c>
      <c r="H279">
        <v>377528</v>
      </c>
      <c r="I279">
        <v>-235106</v>
      </c>
      <c r="J279">
        <v>5082417</v>
      </c>
      <c r="K279">
        <v>120039</v>
      </c>
      <c r="L279">
        <v>0</v>
      </c>
      <c r="M279">
        <v>0</v>
      </c>
      <c r="N279">
        <v>0</v>
      </c>
      <c r="O279">
        <v>0</v>
      </c>
      <c r="P279">
        <v>-3704202</v>
      </c>
      <c r="Q279">
        <v>434669.64</v>
      </c>
      <c r="R279">
        <v>0</v>
      </c>
      <c r="S279">
        <v>0</v>
      </c>
      <c r="T279">
        <v>1637903</v>
      </c>
      <c r="U279">
        <v>0</v>
      </c>
      <c r="V279">
        <v>0</v>
      </c>
      <c r="W279">
        <v>-3683839</v>
      </c>
      <c r="X279">
        <v>-5209940</v>
      </c>
      <c r="Y279">
        <v>0</v>
      </c>
      <c r="Z279">
        <v>0</v>
      </c>
      <c r="AA279">
        <v>0</v>
      </c>
      <c r="AB279">
        <v>-9876076</v>
      </c>
      <c r="AC279">
        <v>-120416950.48</v>
      </c>
      <c r="AD279">
        <v>-129479915</v>
      </c>
      <c r="AE279">
        <v>-127958820</v>
      </c>
      <c r="AF279">
        <v>0</v>
      </c>
      <c r="AG279">
        <v>131043521.70999999</v>
      </c>
      <c r="AH279">
        <v>0</v>
      </c>
      <c r="AI279">
        <v>140509665</v>
      </c>
      <c r="AJ279">
        <v>22</v>
      </c>
      <c r="AK279">
        <v>-2173.4699999999998</v>
      </c>
      <c r="AL279">
        <v>18962</v>
      </c>
      <c r="AM279">
        <v>-1732</v>
      </c>
      <c r="AN279">
        <v>5234</v>
      </c>
      <c r="AO279">
        <v>2173.4699999999998</v>
      </c>
      <c r="AP279">
        <v>48</v>
      </c>
      <c r="AQ279">
        <v>39</v>
      </c>
      <c r="AR279">
        <v>3197</v>
      </c>
      <c r="AS279">
        <v>-10212.02</v>
      </c>
      <c r="AT279">
        <v>-10212</v>
      </c>
      <c r="AU279">
        <v>-10212</v>
      </c>
      <c r="AV279">
        <v>7775</v>
      </c>
      <c r="AW279">
        <v>-157783.47</v>
      </c>
      <c r="AX279">
        <v>-156314</v>
      </c>
      <c r="AY279">
        <v>-64502</v>
      </c>
      <c r="AZ279">
        <v>0</v>
      </c>
      <c r="BA279">
        <v>0</v>
      </c>
      <c r="BB279">
        <v>0</v>
      </c>
      <c r="BC279">
        <v>0</v>
      </c>
      <c r="BD279" s="79">
        <v>0</v>
      </c>
    </row>
    <row r="280" spans="1:56" x14ac:dyDescent="0.25">
      <c r="A280" t="s">
        <v>1639</v>
      </c>
      <c r="B280">
        <v>0</v>
      </c>
      <c r="C280">
        <v>0</v>
      </c>
      <c r="D280">
        <v>0</v>
      </c>
      <c r="E280">
        <v>-8762.24</v>
      </c>
      <c r="F280">
        <v>-8798</v>
      </c>
      <c r="G280">
        <v>0</v>
      </c>
      <c r="H280">
        <v>0</v>
      </c>
      <c r="I280">
        <v>14902.85</v>
      </c>
      <c r="J280">
        <v>15026</v>
      </c>
      <c r="K280">
        <v>9480</v>
      </c>
      <c r="L280">
        <v>0</v>
      </c>
      <c r="M280">
        <v>0</v>
      </c>
      <c r="N280">
        <v>0</v>
      </c>
      <c r="O280">
        <v>0</v>
      </c>
      <c r="P280">
        <v>0</v>
      </c>
      <c r="Q280">
        <v>0</v>
      </c>
      <c r="R280">
        <v>0</v>
      </c>
      <c r="S280">
        <v>0</v>
      </c>
      <c r="T280">
        <v>0</v>
      </c>
      <c r="U280">
        <v>0</v>
      </c>
      <c r="V280">
        <v>0</v>
      </c>
      <c r="W280">
        <v>0</v>
      </c>
      <c r="X280">
        <v>0</v>
      </c>
      <c r="Y280">
        <v>-2847500.86</v>
      </c>
      <c r="Z280">
        <v>-1288974</v>
      </c>
      <c r="AA280">
        <v>2009467</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s="79">
        <v>0</v>
      </c>
    </row>
    <row r="281" spans="1:56" x14ac:dyDescent="0.25">
      <c r="A281" t="s">
        <v>1640</v>
      </c>
      <c r="B281">
        <v>0</v>
      </c>
      <c r="C281">
        <v>0</v>
      </c>
      <c r="D281">
        <v>0</v>
      </c>
      <c r="E281">
        <v>-8762.24</v>
      </c>
      <c r="F281">
        <v>-8798</v>
      </c>
      <c r="G281">
        <v>0</v>
      </c>
      <c r="H281">
        <v>0</v>
      </c>
      <c r="I281">
        <v>14902.85</v>
      </c>
      <c r="J281">
        <v>15026</v>
      </c>
      <c r="K281">
        <v>9480</v>
      </c>
      <c r="L281">
        <v>0</v>
      </c>
      <c r="M281">
        <v>0</v>
      </c>
      <c r="N281">
        <v>0</v>
      </c>
      <c r="O281">
        <v>0</v>
      </c>
      <c r="P281">
        <v>0</v>
      </c>
      <c r="Q281">
        <v>0</v>
      </c>
      <c r="R281">
        <v>0</v>
      </c>
      <c r="S281">
        <v>0</v>
      </c>
      <c r="T281">
        <v>0</v>
      </c>
      <c r="U281">
        <v>0</v>
      </c>
      <c r="V281">
        <v>0</v>
      </c>
      <c r="W281">
        <v>0</v>
      </c>
      <c r="X281">
        <v>0</v>
      </c>
      <c r="Y281">
        <v>-2847500.86</v>
      </c>
      <c r="Z281">
        <v>-1288974</v>
      </c>
      <c r="AA281">
        <v>2009467</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25">
      <c r="A282" t="s">
        <v>1641</v>
      </c>
      <c r="B282">
        <v>3000653</v>
      </c>
      <c r="C282">
        <v>3000640</v>
      </c>
      <c r="D282">
        <v>3000632</v>
      </c>
      <c r="E282">
        <v>79244880.349999994</v>
      </c>
      <c r="F282">
        <v>0</v>
      </c>
      <c r="G282">
        <v>0</v>
      </c>
      <c r="H282">
        <v>0</v>
      </c>
      <c r="I282">
        <v>3068.33</v>
      </c>
      <c r="J282">
        <v>0</v>
      </c>
      <c r="K282">
        <v>0</v>
      </c>
      <c r="L282">
        <v>0</v>
      </c>
      <c r="M282">
        <v>5002261.01</v>
      </c>
      <c r="N282">
        <v>4846460</v>
      </c>
      <c r="O282">
        <v>2932272</v>
      </c>
      <c r="P282">
        <v>3090673</v>
      </c>
      <c r="Q282">
        <v>1821279.37</v>
      </c>
      <c r="R282">
        <v>4616277</v>
      </c>
      <c r="S282">
        <v>5353149</v>
      </c>
      <c r="T282">
        <v>930211</v>
      </c>
      <c r="U282">
        <v>576507.80000000005</v>
      </c>
      <c r="V282">
        <v>215833</v>
      </c>
      <c r="W282">
        <v>0</v>
      </c>
      <c r="X282">
        <v>0</v>
      </c>
      <c r="Y282">
        <v>2000000</v>
      </c>
      <c r="Z282">
        <v>0</v>
      </c>
      <c r="AA282">
        <v>0</v>
      </c>
      <c r="AB282">
        <v>0</v>
      </c>
      <c r="AC282">
        <v>95346925</v>
      </c>
      <c r="AD282">
        <v>93346925</v>
      </c>
      <c r="AE282">
        <v>93346925</v>
      </c>
      <c r="AF282">
        <v>93408366</v>
      </c>
      <c r="AG282">
        <v>0</v>
      </c>
      <c r="AH282">
        <v>194951094</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84255</v>
      </c>
      <c r="BC282">
        <v>1322167</v>
      </c>
      <c r="BD282" s="79">
        <v>111690</v>
      </c>
    </row>
    <row r="283" spans="1:56" x14ac:dyDescent="0.25">
      <c r="A283" t="s">
        <v>1642</v>
      </c>
      <c r="B283">
        <v>0</v>
      </c>
      <c r="C283">
        <v>0</v>
      </c>
      <c r="D283">
        <v>0</v>
      </c>
      <c r="E283">
        <v>0</v>
      </c>
      <c r="F283">
        <v>0</v>
      </c>
      <c r="G283">
        <v>0</v>
      </c>
      <c r="H283">
        <v>0</v>
      </c>
      <c r="I283">
        <v>0</v>
      </c>
      <c r="J283">
        <v>0</v>
      </c>
      <c r="K283">
        <v>0</v>
      </c>
      <c r="L283">
        <v>0</v>
      </c>
      <c r="M283">
        <v>0</v>
      </c>
      <c r="N283">
        <v>0</v>
      </c>
      <c r="O283">
        <v>0</v>
      </c>
      <c r="P283">
        <v>0</v>
      </c>
      <c r="Q283">
        <v>0</v>
      </c>
      <c r="R283">
        <v>2844360</v>
      </c>
      <c r="S283">
        <v>3616618</v>
      </c>
      <c r="T283">
        <v>0</v>
      </c>
      <c r="U283">
        <v>0</v>
      </c>
      <c r="V283">
        <v>0</v>
      </c>
      <c r="W283">
        <v>0</v>
      </c>
      <c r="X283">
        <v>0</v>
      </c>
      <c r="Y283">
        <v>0</v>
      </c>
      <c r="Z283">
        <v>0</v>
      </c>
      <c r="AA283">
        <v>0</v>
      </c>
      <c r="AB283">
        <v>0</v>
      </c>
      <c r="AC283">
        <v>0</v>
      </c>
      <c r="AD283">
        <v>0</v>
      </c>
      <c r="AE283">
        <v>0</v>
      </c>
      <c r="AF283">
        <v>61441</v>
      </c>
      <c r="AG283">
        <v>0</v>
      </c>
      <c r="AH283">
        <v>194951094</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s="79">
        <v>0</v>
      </c>
    </row>
    <row r="284" spans="1:56" x14ac:dyDescent="0.25">
      <c r="A284" t="s">
        <v>1643</v>
      </c>
      <c r="B284">
        <v>0</v>
      </c>
      <c r="C284">
        <v>0</v>
      </c>
      <c r="D284">
        <v>0</v>
      </c>
      <c r="E284">
        <v>0</v>
      </c>
      <c r="F284">
        <v>0</v>
      </c>
      <c r="G284">
        <v>0</v>
      </c>
      <c r="H284">
        <v>0</v>
      </c>
      <c r="I284">
        <v>0</v>
      </c>
      <c r="J284">
        <v>0</v>
      </c>
      <c r="K284">
        <v>0</v>
      </c>
      <c r="L284">
        <v>0</v>
      </c>
      <c r="M284">
        <v>0</v>
      </c>
      <c r="N284">
        <v>0</v>
      </c>
      <c r="O284">
        <v>0</v>
      </c>
      <c r="P284">
        <v>0</v>
      </c>
      <c r="Q284">
        <v>0</v>
      </c>
      <c r="R284">
        <v>2844360</v>
      </c>
      <c r="S284">
        <v>3616618</v>
      </c>
      <c r="T284">
        <v>0</v>
      </c>
      <c r="U284">
        <v>0</v>
      </c>
      <c r="V284">
        <v>0</v>
      </c>
      <c r="W284">
        <v>0</v>
      </c>
      <c r="X284">
        <v>0</v>
      </c>
      <c r="Y284">
        <v>0</v>
      </c>
      <c r="Z284">
        <v>0</v>
      </c>
      <c r="AA284">
        <v>0</v>
      </c>
      <c r="AB284">
        <v>0</v>
      </c>
      <c r="AC284">
        <v>0</v>
      </c>
      <c r="AD284">
        <v>0</v>
      </c>
      <c r="AE284">
        <v>0</v>
      </c>
      <c r="AF284">
        <v>61441</v>
      </c>
      <c r="AG284">
        <v>0</v>
      </c>
      <c r="AH284">
        <v>194951094</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s="79">
        <v>0</v>
      </c>
    </row>
    <row r="285" spans="1:56" x14ac:dyDescent="0.25">
      <c r="A285" t="s">
        <v>1644</v>
      </c>
      <c r="B285">
        <v>3000653</v>
      </c>
      <c r="C285">
        <v>3000640</v>
      </c>
      <c r="D285">
        <v>3000632</v>
      </c>
      <c r="E285">
        <v>79244880.349999994</v>
      </c>
      <c r="F285">
        <v>0</v>
      </c>
      <c r="G285">
        <v>0</v>
      </c>
      <c r="H285">
        <v>0</v>
      </c>
      <c r="I285">
        <v>3068.33</v>
      </c>
      <c r="J285">
        <v>0</v>
      </c>
      <c r="K285">
        <v>0</v>
      </c>
      <c r="L285">
        <v>0</v>
      </c>
      <c r="M285">
        <v>5002261.01</v>
      </c>
      <c r="N285">
        <v>4846460</v>
      </c>
      <c r="O285">
        <v>2932272</v>
      </c>
      <c r="P285">
        <v>3090673</v>
      </c>
      <c r="Q285">
        <v>1821279.37</v>
      </c>
      <c r="R285">
        <v>1771917</v>
      </c>
      <c r="S285">
        <v>1736531</v>
      </c>
      <c r="T285">
        <v>930211</v>
      </c>
      <c r="U285">
        <v>576507.80000000005</v>
      </c>
      <c r="V285">
        <v>215833</v>
      </c>
      <c r="W285">
        <v>0</v>
      </c>
      <c r="X285">
        <v>0</v>
      </c>
      <c r="Y285">
        <v>2000000</v>
      </c>
      <c r="Z285">
        <v>0</v>
      </c>
      <c r="AA285">
        <v>0</v>
      </c>
      <c r="AB285">
        <v>0</v>
      </c>
      <c r="AC285">
        <v>95346925</v>
      </c>
      <c r="AD285">
        <v>93346925</v>
      </c>
      <c r="AE285">
        <v>93346925</v>
      </c>
      <c r="AF285">
        <v>93346925</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84255</v>
      </c>
      <c r="BC285">
        <v>1322167</v>
      </c>
      <c r="BD285" s="79">
        <v>111690</v>
      </c>
    </row>
    <row r="286" spans="1:56" x14ac:dyDescent="0.25">
      <c r="A286" t="s">
        <v>1645</v>
      </c>
      <c r="B286">
        <v>3000653</v>
      </c>
      <c r="C286">
        <v>3000640</v>
      </c>
      <c r="D286">
        <v>3000632</v>
      </c>
      <c r="E286">
        <v>79244880.349999994</v>
      </c>
      <c r="F286">
        <v>0</v>
      </c>
      <c r="G286">
        <v>0</v>
      </c>
      <c r="H286">
        <v>0</v>
      </c>
      <c r="I286">
        <v>3068.33</v>
      </c>
      <c r="J286">
        <v>0</v>
      </c>
      <c r="K286">
        <v>0</v>
      </c>
      <c r="L286">
        <v>0</v>
      </c>
      <c r="M286">
        <v>5002261.01</v>
      </c>
      <c r="N286">
        <v>4846460</v>
      </c>
      <c r="O286">
        <v>2932272</v>
      </c>
      <c r="P286">
        <v>3090673</v>
      </c>
      <c r="Q286">
        <v>1821279.37</v>
      </c>
      <c r="R286">
        <v>1771917</v>
      </c>
      <c r="S286">
        <v>1736531</v>
      </c>
      <c r="T286">
        <v>930211</v>
      </c>
      <c r="U286">
        <v>0</v>
      </c>
      <c r="V286">
        <v>0</v>
      </c>
      <c r="W286">
        <v>0</v>
      </c>
      <c r="X286">
        <v>0</v>
      </c>
      <c r="Y286">
        <v>2000000</v>
      </c>
      <c r="Z286">
        <v>0</v>
      </c>
      <c r="AA286">
        <v>0</v>
      </c>
      <c r="AB286">
        <v>0</v>
      </c>
      <c r="AC286">
        <v>95346925</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1231092</v>
      </c>
      <c r="BD286" s="79">
        <v>0</v>
      </c>
    </row>
    <row r="287" spans="1:56" x14ac:dyDescent="0.25">
      <c r="A287" t="s">
        <v>1646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84255</v>
      </c>
      <c r="BC287">
        <v>91075</v>
      </c>
      <c r="BD287" s="79">
        <v>111690</v>
      </c>
    </row>
    <row r="288" spans="1:56" x14ac:dyDescent="0.25">
      <c r="A288" t="s">
        <v>1647</v>
      </c>
      <c r="B288">
        <v>0</v>
      </c>
      <c r="C288">
        <v>0</v>
      </c>
      <c r="D288">
        <v>0</v>
      </c>
      <c r="E288">
        <v>0</v>
      </c>
      <c r="F288">
        <v>0</v>
      </c>
      <c r="G288">
        <v>0</v>
      </c>
      <c r="H288">
        <v>0</v>
      </c>
      <c r="I288">
        <v>0</v>
      </c>
      <c r="J288">
        <v>0</v>
      </c>
      <c r="K288">
        <v>0</v>
      </c>
      <c r="L288">
        <v>0</v>
      </c>
      <c r="M288">
        <v>0</v>
      </c>
      <c r="N288">
        <v>0</v>
      </c>
      <c r="O288">
        <v>0</v>
      </c>
      <c r="P288">
        <v>0</v>
      </c>
      <c r="Q288">
        <v>0</v>
      </c>
      <c r="R288">
        <v>0</v>
      </c>
      <c r="S288">
        <v>0</v>
      </c>
      <c r="T288">
        <v>0</v>
      </c>
      <c r="U288">
        <v>576507.80000000005</v>
      </c>
      <c r="V288">
        <v>215833</v>
      </c>
      <c r="W288">
        <v>0</v>
      </c>
      <c r="X288">
        <v>0</v>
      </c>
      <c r="Y288">
        <v>0</v>
      </c>
      <c r="Z288">
        <v>0</v>
      </c>
      <c r="AA288">
        <v>0</v>
      </c>
      <c r="AB288">
        <v>0</v>
      </c>
      <c r="AC288">
        <v>0</v>
      </c>
      <c r="AD288">
        <v>93346925</v>
      </c>
      <c r="AE288">
        <v>93346925</v>
      </c>
      <c r="AF288">
        <v>93346925</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25">
      <c r="A289" t="s">
        <v>1648</v>
      </c>
      <c r="B289">
        <v>-89017034</v>
      </c>
      <c r="C289">
        <v>-87008145</v>
      </c>
      <c r="D289">
        <v>-24565382</v>
      </c>
      <c r="E289">
        <v>-255785.13</v>
      </c>
      <c r="F289">
        <v>-71134</v>
      </c>
      <c r="G289">
        <v>-66730</v>
      </c>
      <c r="H289">
        <v>-959</v>
      </c>
      <c r="I289">
        <v>-86993.81</v>
      </c>
      <c r="J289">
        <v>-21908</v>
      </c>
      <c r="K289">
        <v>-22647</v>
      </c>
      <c r="L289">
        <v>-2903145</v>
      </c>
      <c r="M289">
        <v>-2790541.2</v>
      </c>
      <c r="N289">
        <v>-896362</v>
      </c>
      <c r="O289">
        <v>-820978</v>
      </c>
      <c r="P289">
        <v>0</v>
      </c>
      <c r="Q289">
        <v>0</v>
      </c>
      <c r="R289">
        <v>0</v>
      </c>
      <c r="S289">
        <v>0</v>
      </c>
      <c r="T289">
        <v>0</v>
      </c>
      <c r="U289">
        <v>-8367065.4100000001</v>
      </c>
      <c r="V289">
        <v>-7005993</v>
      </c>
      <c r="W289">
        <v>0</v>
      </c>
      <c r="X289">
        <v>0</v>
      </c>
      <c r="Y289">
        <v>-41215130.600000001</v>
      </c>
      <c r="Z289">
        <v>-41215131</v>
      </c>
      <c r="AA289">
        <v>-41215131</v>
      </c>
      <c r="AB289">
        <v>-20614250</v>
      </c>
      <c r="AC289">
        <v>-52131794.399999999</v>
      </c>
      <c r="AD289">
        <v>-41517544</v>
      </c>
      <c r="AE289">
        <v>-614250</v>
      </c>
      <c r="AF289">
        <v>-131976646</v>
      </c>
      <c r="AG289">
        <v>0</v>
      </c>
      <c r="AH289">
        <v>-13027341</v>
      </c>
      <c r="AI289">
        <v>0</v>
      </c>
      <c r="AJ289">
        <v>0</v>
      </c>
      <c r="AK289">
        <v>0</v>
      </c>
      <c r="AL289">
        <v>0</v>
      </c>
      <c r="AM289">
        <v>0</v>
      </c>
      <c r="AN289">
        <v>0</v>
      </c>
      <c r="AO289">
        <v>0</v>
      </c>
      <c r="AP289">
        <v>0</v>
      </c>
      <c r="AQ289">
        <v>0</v>
      </c>
      <c r="AR289">
        <v>0</v>
      </c>
      <c r="AS289">
        <v>0</v>
      </c>
      <c r="AT289">
        <v>0</v>
      </c>
      <c r="AU289">
        <v>0</v>
      </c>
      <c r="AV289">
        <v>0</v>
      </c>
      <c r="AW289">
        <v>0</v>
      </c>
      <c r="AX289">
        <v>0</v>
      </c>
      <c r="AY289">
        <v>0</v>
      </c>
      <c r="AZ289">
        <v>-10666</v>
      </c>
      <c r="BA289">
        <v>-1882516</v>
      </c>
      <c r="BB289">
        <v>-1420490</v>
      </c>
      <c r="BC289">
        <v>0</v>
      </c>
      <c r="BD289" s="79">
        <v>-317465</v>
      </c>
    </row>
    <row r="290" spans="1:56" x14ac:dyDescent="0.25">
      <c r="A290" t="s">
        <v>1649</v>
      </c>
      <c r="B290">
        <v>-6302</v>
      </c>
      <c r="C290">
        <v>-6161</v>
      </c>
      <c r="D290">
        <v>0</v>
      </c>
      <c r="E290">
        <v>0</v>
      </c>
      <c r="F290">
        <v>0</v>
      </c>
      <c r="G290">
        <v>0</v>
      </c>
      <c r="H290">
        <v>0</v>
      </c>
      <c r="I290">
        <v>0</v>
      </c>
      <c r="J290">
        <v>0</v>
      </c>
      <c r="K290">
        <v>0</v>
      </c>
      <c r="L290">
        <v>-2903003</v>
      </c>
      <c r="M290">
        <v>-742946.1</v>
      </c>
      <c r="N290">
        <v>-896362</v>
      </c>
      <c r="O290">
        <v>-820978</v>
      </c>
      <c r="P290">
        <v>0</v>
      </c>
      <c r="Q290">
        <v>0</v>
      </c>
      <c r="R290">
        <v>0</v>
      </c>
      <c r="S290">
        <v>0</v>
      </c>
      <c r="T290">
        <v>0</v>
      </c>
      <c r="U290">
        <v>-8367065.4100000001</v>
      </c>
      <c r="V290">
        <v>-7005993</v>
      </c>
      <c r="W290">
        <v>0</v>
      </c>
      <c r="X290">
        <v>0</v>
      </c>
      <c r="Y290">
        <v>0</v>
      </c>
      <c r="Z290">
        <v>0</v>
      </c>
      <c r="AA290">
        <v>0</v>
      </c>
      <c r="AB290">
        <v>0</v>
      </c>
      <c r="AC290">
        <v>0</v>
      </c>
      <c r="AD290">
        <v>0</v>
      </c>
      <c r="AE290">
        <v>0</v>
      </c>
      <c r="AF290">
        <v>-131976646</v>
      </c>
      <c r="AG290">
        <v>0</v>
      </c>
      <c r="AH290">
        <v>-13027341</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25">
      <c r="A291" t="s">
        <v>1650</v>
      </c>
      <c r="B291">
        <v>0</v>
      </c>
      <c r="C291">
        <v>0</v>
      </c>
      <c r="D291">
        <v>0</v>
      </c>
      <c r="E291">
        <v>0</v>
      </c>
      <c r="F291">
        <v>0</v>
      </c>
      <c r="G291">
        <v>0</v>
      </c>
      <c r="H291">
        <v>0</v>
      </c>
      <c r="I291">
        <v>0</v>
      </c>
      <c r="J291">
        <v>0</v>
      </c>
      <c r="K291">
        <v>0</v>
      </c>
      <c r="L291">
        <v>-2903003</v>
      </c>
      <c r="M291">
        <v>-742946.1</v>
      </c>
      <c r="N291">
        <v>-896362</v>
      </c>
      <c r="O291">
        <v>-820978</v>
      </c>
      <c r="P291">
        <v>0</v>
      </c>
      <c r="Q291">
        <v>0</v>
      </c>
      <c r="R291">
        <v>0</v>
      </c>
      <c r="S291">
        <v>0</v>
      </c>
      <c r="T291">
        <v>0</v>
      </c>
      <c r="U291">
        <v>-8367065.4100000001</v>
      </c>
      <c r="V291">
        <v>-7005993</v>
      </c>
      <c r="W291">
        <v>0</v>
      </c>
      <c r="X291">
        <v>0</v>
      </c>
      <c r="Y291">
        <v>0</v>
      </c>
      <c r="Z291">
        <v>0</v>
      </c>
      <c r="AA291">
        <v>0</v>
      </c>
      <c r="AB291">
        <v>0</v>
      </c>
      <c r="AC291">
        <v>0</v>
      </c>
      <c r="AD291">
        <v>0</v>
      </c>
      <c r="AE291">
        <v>0</v>
      </c>
      <c r="AF291">
        <v>-131976646</v>
      </c>
      <c r="AG291">
        <v>0</v>
      </c>
      <c r="AH291">
        <v>-13027341</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s="79">
        <v>0</v>
      </c>
    </row>
    <row r="292" spans="1:56" x14ac:dyDescent="0.25">
      <c r="A292" t="s">
        <v>2009</v>
      </c>
      <c r="B292">
        <v>-6302</v>
      </c>
      <c r="C292">
        <v>-6161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s="79">
        <v>0</v>
      </c>
    </row>
    <row r="293" spans="1:56" x14ac:dyDescent="0.25">
      <c r="A293" t="s">
        <v>1651</v>
      </c>
      <c r="B293">
        <v>-89010732</v>
      </c>
      <c r="C293">
        <v>-87001984</v>
      </c>
      <c r="D293">
        <v>-24565382</v>
      </c>
      <c r="E293">
        <v>-255785.13</v>
      </c>
      <c r="F293">
        <v>-71134</v>
      </c>
      <c r="G293">
        <v>-66730</v>
      </c>
      <c r="H293">
        <v>-959</v>
      </c>
      <c r="I293">
        <v>-86993.81</v>
      </c>
      <c r="J293">
        <v>-21908</v>
      </c>
      <c r="K293">
        <v>-22647</v>
      </c>
      <c r="L293">
        <v>-142</v>
      </c>
      <c r="M293">
        <v>-2047595.1</v>
      </c>
      <c r="N293">
        <v>0</v>
      </c>
      <c r="O293">
        <v>0</v>
      </c>
      <c r="P293">
        <v>0</v>
      </c>
      <c r="Q293">
        <v>0</v>
      </c>
      <c r="R293">
        <v>0</v>
      </c>
      <c r="S293">
        <v>0</v>
      </c>
      <c r="T293">
        <v>0</v>
      </c>
      <c r="U293">
        <v>0</v>
      </c>
      <c r="V293">
        <v>0</v>
      </c>
      <c r="W293">
        <v>0</v>
      </c>
      <c r="X293">
        <v>0</v>
      </c>
      <c r="Y293">
        <v>-41215130.600000001</v>
      </c>
      <c r="Z293">
        <v>-41215131</v>
      </c>
      <c r="AA293">
        <v>-41215131</v>
      </c>
      <c r="AB293">
        <v>-20614250</v>
      </c>
      <c r="AC293">
        <v>-52131794.399999999</v>
      </c>
      <c r="AD293">
        <v>-41517544</v>
      </c>
      <c r="AE293">
        <v>-614250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-10666</v>
      </c>
      <c r="BA293">
        <v>-1882516</v>
      </c>
      <c r="BB293">
        <v>-1420490</v>
      </c>
      <c r="BC293">
        <v>0</v>
      </c>
      <c r="BD293" s="79">
        <v>-317465</v>
      </c>
    </row>
    <row r="294" spans="1:56" x14ac:dyDescent="0.25">
      <c r="A294" t="s">
        <v>1652</v>
      </c>
      <c r="B294">
        <v>-89010732</v>
      </c>
      <c r="C294">
        <v>-87001984</v>
      </c>
      <c r="D294">
        <v>-24565382</v>
      </c>
      <c r="E294">
        <v>-255785.13</v>
      </c>
      <c r="F294">
        <v>-71134</v>
      </c>
      <c r="G294">
        <v>-66730</v>
      </c>
      <c r="H294">
        <v>-959</v>
      </c>
      <c r="I294">
        <v>-86993.81</v>
      </c>
      <c r="J294">
        <v>-21908</v>
      </c>
      <c r="K294">
        <v>-22647</v>
      </c>
      <c r="L294">
        <v>-142</v>
      </c>
      <c r="M294">
        <v>-2047595.1</v>
      </c>
      <c r="N294">
        <v>0</v>
      </c>
      <c r="O294">
        <v>0</v>
      </c>
      <c r="P294">
        <v>0</v>
      </c>
      <c r="Q294">
        <v>0</v>
      </c>
      <c r="R294">
        <v>0</v>
      </c>
      <c r="S294">
        <v>0</v>
      </c>
      <c r="T294">
        <v>0</v>
      </c>
      <c r="U294">
        <v>0</v>
      </c>
      <c r="V294">
        <v>0</v>
      </c>
      <c r="W294">
        <v>0</v>
      </c>
      <c r="X294">
        <v>0</v>
      </c>
      <c r="Y294">
        <v>-41215130.600000001</v>
      </c>
      <c r="Z294">
        <v>-41215131</v>
      </c>
      <c r="AA294">
        <v>-41215131</v>
      </c>
      <c r="AB294">
        <v>-20614250</v>
      </c>
      <c r="AC294">
        <v>-52131794.399999999</v>
      </c>
      <c r="AD294">
        <v>-41517544</v>
      </c>
      <c r="AE294">
        <v>-614250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-10666</v>
      </c>
      <c r="BA294">
        <v>-1843561</v>
      </c>
      <c r="BB294">
        <v>-1420490</v>
      </c>
      <c r="BC294">
        <v>0</v>
      </c>
      <c r="BD294" s="79">
        <v>-317465</v>
      </c>
    </row>
    <row r="295" spans="1:56" x14ac:dyDescent="0.25">
      <c r="A295" t="s">
        <v>1653</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-38955</v>
      </c>
      <c r="BB295">
        <v>0</v>
      </c>
      <c r="BC295">
        <v>0</v>
      </c>
      <c r="BD295" s="79">
        <v>0</v>
      </c>
    </row>
    <row r="296" spans="1:56" x14ac:dyDescent="0.25">
      <c r="A296" t="s">
        <v>1654</v>
      </c>
      <c r="B296">
        <v>-6626445</v>
      </c>
      <c r="C296">
        <v>-4417712</v>
      </c>
      <c r="D296">
        <v>-2212171</v>
      </c>
      <c r="E296">
        <v>-8525569.9700000007</v>
      </c>
      <c r="F296">
        <v>0</v>
      </c>
      <c r="G296">
        <v>0</v>
      </c>
      <c r="H296">
        <v>-2147608</v>
      </c>
      <c r="I296">
        <v>-124355.92</v>
      </c>
      <c r="J296">
        <v>-125649</v>
      </c>
      <c r="K296">
        <v>-89098</v>
      </c>
      <c r="L296">
        <v>-44463</v>
      </c>
      <c r="M296">
        <v>-183604.9</v>
      </c>
      <c r="N296">
        <v>-137869</v>
      </c>
      <c r="O296">
        <v>-92040</v>
      </c>
      <c r="P296">
        <v>-46345</v>
      </c>
      <c r="Q296">
        <v>-180596.74</v>
      </c>
      <c r="R296">
        <v>-135287</v>
      </c>
      <c r="S296">
        <v>-89515</v>
      </c>
      <c r="T296">
        <v>-39753</v>
      </c>
      <c r="U296">
        <v>-146747.22</v>
      </c>
      <c r="V296">
        <v>-105051</v>
      </c>
      <c r="W296">
        <v>-66376</v>
      </c>
      <c r="X296">
        <v>-33335</v>
      </c>
      <c r="Y296">
        <v>-114299.31</v>
      </c>
      <c r="Z296">
        <v>-81435</v>
      </c>
      <c r="AA296">
        <v>-53137</v>
      </c>
      <c r="AB296">
        <v>-26320</v>
      </c>
      <c r="AC296">
        <v>-79797.53</v>
      </c>
      <c r="AD296">
        <v>-52118</v>
      </c>
      <c r="AE296">
        <v>-31843</v>
      </c>
      <c r="AF296">
        <v>-14805</v>
      </c>
      <c r="AG296">
        <v>-21592.06</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s="79">
        <v>0</v>
      </c>
    </row>
    <row r="297" spans="1:56" x14ac:dyDescent="0.25">
      <c r="A297" t="s">
        <v>1655</v>
      </c>
      <c r="B297">
        <v>87822880</v>
      </c>
      <c r="C297">
        <v>87822880</v>
      </c>
      <c r="D297">
        <v>21882480</v>
      </c>
      <c r="E297">
        <v>32467500</v>
      </c>
      <c r="F297">
        <v>32467500</v>
      </c>
      <c r="G297">
        <v>7492500</v>
      </c>
      <c r="H297">
        <v>0</v>
      </c>
      <c r="I297">
        <v>15000000</v>
      </c>
      <c r="J297">
        <v>15000000</v>
      </c>
      <c r="K297">
        <v>15000000</v>
      </c>
      <c r="L297">
        <v>15000000</v>
      </c>
      <c r="M297">
        <v>0</v>
      </c>
      <c r="N297">
        <v>0</v>
      </c>
      <c r="O297">
        <v>0</v>
      </c>
      <c r="P297">
        <v>0</v>
      </c>
      <c r="Q297">
        <v>35456229.700000003</v>
      </c>
      <c r="R297">
        <v>7500000</v>
      </c>
      <c r="S297">
        <v>4500000</v>
      </c>
      <c r="T297">
        <v>4500000</v>
      </c>
      <c r="U297">
        <v>19000000</v>
      </c>
      <c r="V297">
        <v>19000000</v>
      </c>
      <c r="W297">
        <v>7000000</v>
      </c>
      <c r="X297">
        <v>7000000</v>
      </c>
      <c r="Y297">
        <v>33000000</v>
      </c>
      <c r="Z297">
        <v>33000000</v>
      </c>
      <c r="AA297">
        <v>33000000</v>
      </c>
      <c r="AB297">
        <v>20000000</v>
      </c>
      <c r="AC297">
        <v>90000000</v>
      </c>
      <c r="AD297">
        <v>80000000</v>
      </c>
      <c r="AE297">
        <v>40000000</v>
      </c>
      <c r="AF297">
        <v>40000000</v>
      </c>
      <c r="AG297">
        <v>50000000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s="79">
        <v>0</v>
      </c>
    </row>
    <row r="298" spans="1:56" x14ac:dyDescent="0.25">
      <c r="A298" t="s">
        <v>1656</v>
      </c>
      <c r="B298">
        <v>-14502100</v>
      </c>
      <c r="C298">
        <v>-11266100</v>
      </c>
      <c r="D298">
        <v>-11266100</v>
      </c>
      <c r="E298">
        <v>-12289800</v>
      </c>
      <c r="F298">
        <v>-1500000</v>
      </c>
      <c r="G298">
        <v>-1500000</v>
      </c>
      <c r="H298">
        <v>0</v>
      </c>
      <c r="I298">
        <v>-22994300</v>
      </c>
      <c r="J298">
        <v>-22994300</v>
      </c>
      <c r="K298">
        <v>-11066100</v>
      </c>
      <c r="L298">
        <v>-11066100</v>
      </c>
      <c r="M298">
        <v>-14747000</v>
      </c>
      <c r="N298">
        <v>-2500000</v>
      </c>
      <c r="O298">
        <v>-2500000</v>
      </c>
      <c r="P298">
        <v>0</v>
      </c>
      <c r="Q298">
        <v>-50033900</v>
      </c>
      <c r="R298">
        <v>-26149100</v>
      </c>
      <c r="S298">
        <v>-13586100</v>
      </c>
      <c r="T298">
        <v>-13586100</v>
      </c>
      <c r="U298">
        <v>-11841200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s="79">
        <v>0</v>
      </c>
    </row>
    <row r="299" spans="1:56" x14ac:dyDescent="0.25">
      <c r="A299" t="s">
        <v>1657</v>
      </c>
      <c r="B299">
        <v>0</v>
      </c>
      <c r="C299">
        <v>0</v>
      </c>
      <c r="D299">
        <v>0</v>
      </c>
      <c r="E299">
        <v>110223.12</v>
      </c>
      <c r="F299">
        <v>-12662</v>
      </c>
      <c r="G299">
        <v>0</v>
      </c>
      <c r="H299">
        <v>0</v>
      </c>
      <c r="I299">
        <v>-788050.76</v>
      </c>
      <c r="J299">
        <v>-788051</v>
      </c>
      <c r="K299">
        <v>-788051</v>
      </c>
      <c r="L299">
        <v>-553420</v>
      </c>
      <c r="M299">
        <v>10130912</v>
      </c>
      <c r="N299">
        <v>10130912</v>
      </c>
      <c r="O299">
        <v>10130912</v>
      </c>
      <c r="P299">
        <v>19593</v>
      </c>
      <c r="Q299">
        <v>281515.82</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157321</v>
      </c>
      <c r="BB299">
        <v>157321</v>
      </c>
      <c r="BC299">
        <v>109642</v>
      </c>
      <c r="BD299" s="79">
        <v>109642</v>
      </c>
    </row>
    <row r="300" spans="1:56" x14ac:dyDescent="0.25">
      <c r="A300" t="s">
        <v>2334</v>
      </c>
      <c r="B300">
        <v>-6372</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s="79">
        <v>0</v>
      </c>
    </row>
    <row r="301" spans="1:56" x14ac:dyDescent="0.25">
      <c r="A301" t="s">
        <v>1658</v>
      </c>
      <c r="B301">
        <v>-8416884</v>
      </c>
      <c r="C301">
        <v>-8284041</v>
      </c>
      <c r="D301">
        <v>-2</v>
      </c>
      <c r="E301">
        <v>-11547791.42</v>
      </c>
      <c r="F301">
        <v>-11547789</v>
      </c>
      <c r="G301">
        <v>-11414950</v>
      </c>
      <c r="H301">
        <v>-3</v>
      </c>
      <c r="I301">
        <v>-11099150.17</v>
      </c>
      <c r="J301">
        <v>-11099148</v>
      </c>
      <c r="K301">
        <v>-10966308</v>
      </c>
      <c r="L301">
        <v>-1</v>
      </c>
      <c r="M301">
        <v>-10070877.42</v>
      </c>
      <c r="N301">
        <v>-9880995</v>
      </c>
      <c r="O301">
        <v>-9880995</v>
      </c>
      <c r="P301">
        <v>0</v>
      </c>
      <c r="Q301">
        <v>-9073437.4000000004</v>
      </c>
      <c r="R301">
        <v>-9073430</v>
      </c>
      <c r="S301">
        <v>-9032690</v>
      </c>
      <c r="T301">
        <v>0</v>
      </c>
      <c r="U301">
        <v>-8167395.9500000002</v>
      </c>
      <c r="V301">
        <v>-8167395</v>
      </c>
      <c r="W301">
        <v>-8130729</v>
      </c>
      <c r="X301">
        <v>0</v>
      </c>
      <c r="Y301">
        <v>-7269881.1600000001</v>
      </c>
      <c r="Z301">
        <v>-7269879</v>
      </c>
      <c r="AA301">
        <v>-7229139</v>
      </c>
      <c r="AB301">
        <v>-1</v>
      </c>
      <c r="AC301">
        <v>-8150953.5999999996</v>
      </c>
      <c r="AD301">
        <v>-8150949</v>
      </c>
      <c r="AE301">
        <v>-8115301</v>
      </c>
      <c r="AF301">
        <v>-2</v>
      </c>
      <c r="AG301">
        <v>-8134713.3200000003</v>
      </c>
      <c r="AH301">
        <v>-8083788</v>
      </c>
      <c r="AI301">
        <v>-8083783</v>
      </c>
      <c r="AJ301">
        <v>0</v>
      </c>
      <c r="AK301">
        <v>-5612445.0099999998</v>
      </c>
      <c r="AL301">
        <v>-5612444</v>
      </c>
      <c r="AM301">
        <v>-5612444</v>
      </c>
      <c r="AN301">
        <v>0</v>
      </c>
      <c r="AO301">
        <v>-4493155.29</v>
      </c>
      <c r="AP301">
        <v>-4493153</v>
      </c>
      <c r="AQ301">
        <v>-4493153</v>
      </c>
      <c r="AR301">
        <v>0</v>
      </c>
      <c r="AS301">
        <v>-5391784.2800000003</v>
      </c>
      <c r="AT301">
        <v>-3594523</v>
      </c>
      <c r="AU301">
        <v>-3594519</v>
      </c>
      <c r="AV301">
        <v>0</v>
      </c>
      <c r="AW301">
        <v>-2695893.33</v>
      </c>
      <c r="AX301">
        <v>-2695892</v>
      </c>
      <c r="AY301">
        <v>-2695890</v>
      </c>
      <c r="AZ301">
        <v>0</v>
      </c>
      <c r="BA301">
        <v>-1568548</v>
      </c>
      <c r="BB301">
        <v>-1568545</v>
      </c>
      <c r="BC301">
        <v>-1568545</v>
      </c>
      <c r="BD301" s="79">
        <v>0</v>
      </c>
    </row>
    <row r="302" spans="1:56" x14ac:dyDescent="0.25">
      <c r="A302" t="s">
        <v>1659</v>
      </c>
      <c r="B302">
        <v>-6940783</v>
      </c>
      <c r="C302">
        <v>-4477856</v>
      </c>
      <c r="D302">
        <v>-2762649</v>
      </c>
      <c r="E302">
        <v>-7943620.4900000002</v>
      </c>
      <c r="F302">
        <v>-5766260</v>
      </c>
      <c r="G302">
        <v>-3665055</v>
      </c>
      <c r="H302">
        <v>-2037060</v>
      </c>
      <c r="I302">
        <v>-7676471.7699999996</v>
      </c>
      <c r="J302">
        <v>-6030377</v>
      </c>
      <c r="K302">
        <v>-3789615</v>
      </c>
      <c r="L302">
        <v>-2185920</v>
      </c>
      <c r="M302">
        <v>-8200771.6500000004</v>
      </c>
      <c r="N302">
        <v>-6439746</v>
      </c>
      <c r="O302">
        <v>-4137576</v>
      </c>
      <c r="P302">
        <v>-2135869</v>
      </c>
      <c r="Q302">
        <v>-8825271.5299999993</v>
      </c>
      <c r="R302">
        <v>-6869082</v>
      </c>
      <c r="S302">
        <v>-4339579</v>
      </c>
      <c r="T302">
        <v>-2580990</v>
      </c>
      <c r="U302">
        <v>-8260805.75</v>
      </c>
      <c r="V302">
        <v>-6484220</v>
      </c>
      <c r="W302">
        <v>-4065588</v>
      </c>
      <c r="X302">
        <v>-2300785</v>
      </c>
      <c r="Y302">
        <v>-8332798.8099999996</v>
      </c>
      <c r="Z302">
        <v>-6573590</v>
      </c>
      <c r="AA302">
        <v>-4221642</v>
      </c>
      <c r="AB302">
        <v>-2450630</v>
      </c>
      <c r="AC302">
        <v>-7397299.7300000004</v>
      </c>
      <c r="AD302">
        <v>-5358800</v>
      </c>
      <c r="AE302">
        <v>-3309403</v>
      </c>
      <c r="AF302">
        <v>-783741</v>
      </c>
      <c r="AG302">
        <v>-1710148.14</v>
      </c>
      <c r="AH302">
        <v>-929804</v>
      </c>
      <c r="AI302">
        <v>-26805</v>
      </c>
      <c r="AJ302">
        <v>-13</v>
      </c>
      <c r="AK302">
        <v>-25.26</v>
      </c>
      <c r="AL302">
        <v>-19</v>
      </c>
      <c r="AM302">
        <v>-11</v>
      </c>
      <c r="AN302">
        <v>-1</v>
      </c>
      <c r="AO302">
        <v>0</v>
      </c>
      <c r="AP302">
        <v>0</v>
      </c>
      <c r="AQ302">
        <v>0</v>
      </c>
      <c r="AR302">
        <v>0</v>
      </c>
      <c r="AS302">
        <v>-164.69</v>
      </c>
      <c r="AT302">
        <v>-111</v>
      </c>
      <c r="AU302">
        <v>-110</v>
      </c>
      <c r="AV302">
        <v>-51</v>
      </c>
      <c r="AW302">
        <v>-3097.72</v>
      </c>
      <c r="AX302">
        <v>-3092</v>
      </c>
      <c r="AY302">
        <v>-2741</v>
      </c>
      <c r="AZ302">
        <v>0</v>
      </c>
      <c r="BA302">
        <v>0</v>
      </c>
      <c r="BB302">
        <v>0</v>
      </c>
      <c r="BC302">
        <v>0</v>
      </c>
      <c r="BD302" s="79">
        <v>0</v>
      </c>
    </row>
    <row r="303" spans="1:56" x14ac:dyDescent="0.25">
      <c r="A303" t="s">
        <v>1660</v>
      </c>
      <c r="B303">
        <v>-1693429</v>
      </c>
      <c r="C303">
        <v>-1696226</v>
      </c>
      <c r="D303">
        <v>-2446781</v>
      </c>
      <c r="E303">
        <v>-12661.6</v>
      </c>
      <c r="F303">
        <v>-6163671</v>
      </c>
      <c r="G303">
        <v>-4282332</v>
      </c>
      <c r="H303">
        <v>0</v>
      </c>
      <c r="I303">
        <v>47850.03</v>
      </c>
      <c r="J303">
        <v>47850</v>
      </c>
      <c r="K303">
        <v>47850</v>
      </c>
      <c r="L303">
        <v>0</v>
      </c>
      <c r="M303">
        <v>145289.03</v>
      </c>
      <c r="N303">
        <v>19593</v>
      </c>
      <c r="O303">
        <v>19593</v>
      </c>
      <c r="P303">
        <v>10130912</v>
      </c>
      <c r="Q303">
        <v>0</v>
      </c>
      <c r="R303">
        <v>10145644</v>
      </c>
      <c r="S303">
        <v>0</v>
      </c>
      <c r="T303">
        <v>0</v>
      </c>
      <c r="U303">
        <v>9973815.0899999999</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-464</v>
      </c>
      <c r="BA303">
        <v>-539208</v>
      </c>
      <c r="BB303">
        <v>-486804</v>
      </c>
      <c r="BC303">
        <v>-317650</v>
      </c>
      <c r="BD303" s="79">
        <v>-167169</v>
      </c>
    </row>
    <row r="304" spans="1:56" x14ac:dyDescent="0.25">
      <c r="A304" t="s">
        <v>874</v>
      </c>
      <c r="B304">
        <v>-23043435</v>
      </c>
      <c r="C304">
        <v>-16813313</v>
      </c>
      <c r="D304">
        <v>-6803335</v>
      </c>
      <c r="E304">
        <v>68959483.799999997</v>
      </c>
      <c r="F304">
        <v>9749712</v>
      </c>
      <c r="G304">
        <v>-903966</v>
      </c>
      <c r="H304">
        <v>-3808102</v>
      </c>
      <c r="I304">
        <v>-27938607.210000001</v>
      </c>
      <c r="J304">
        <v>-20914140</v>
      </c>
      <c r="K304">
        <v>-11544450</v>
      </c>
      <c r="L304">
        <v>-1753049</v>
      </c>
      <c r="M304">
        <v>-20714333.140000001</v>
      </c>
      <c r="N304">
        <v>-4858007</v>
      </c>
      <c r="O304">
        <v>-4348812</v>
      </c>
      <c r="P304">
        <v>7354762</v>
      </c>
      <c r="Q304">
        <v>-30119511.149999999</v>
      </c>
      <c r="R304">
        <v>-19964978</v>
      </c>
      <c r="S304">
        <v>-17194735</v>
      </c>
      <c r="T304">
        <v>-9138729</v>
      </c>
      <c r="U304">
        <v>-7232891.4500000002</v>
      </c>
      <c r="V304">
        <v>-2546826</v>
      </c>
      <c r="W304">
        <v>-8946532</v>
      </c>
      <c r="X304">
        <v>-544060</v>
      </c>
      <c r="Y304">
        <v>-24779610.739999998</v>
      </c>
      <c r="Z304">
        <v>-23429009</v>
      </c>
      <c r="AA304">
        <v>-17709582</v>
      </c>
      <c r="AB304">
        <v>-12967277</v>
      </c>
      <c r="AC304">
        <v>-2829870.74</v>
      </c>
      <c r="AD304">
        <v>-11212401</v>
      </c>
      <c r="AE304">
        <v>-6682692</v>
      </c>
      <c r="AF304">
        <v>633172</v>
      </c>
      <c r="AG304">
        <v>171177068.19</v>
      </c>
      <c r="AH304">
        <v>172910161</v>
      </c>
      <c r="AI304">
        <v>132399077</v>
      </c>
      <c r="AJ304">
        <v>9</v>
      </c>
      <c r="AK304">
        <v>-5614643.7400000002</v>
      </c>
      <c r="AL304">
        <v>-5593501</v>
      </c>
      <c r="AM304">
        <v>-5614187</v>
      </c>
      <c r="AN304">
        <v>5233</v>
      </c>
      <c r="AO304">
        <v>-4490981.82</v>
      </c>
      <c r="AP304">
        <v>-4493105</v>
      </c>
      <c r="AQ304">
        <v>-4493114</v>
      </c>
      <c r="AR304">
        <v>3197</v>
      </c>
      <c r="AS304">
        <v>-5402160.9900000002</v>
      </c>
      <c r="AT304">
        <v>-3604846</v>
      </c>
      <c r="AU304">
        <v>-3604841</v>
      </c>
      <c r="AV304">
        <v>7724</v>
      </c>
      <c r="AW304">
        <v>-2856774.52</v>
      </c>
      <c r="AX304">
        <v>-2855298</v>
      </c>
      <c r="AY304">
        <v>-2763133</v>
      </c>
      <c r="AZ304">
        <v>-11130</v>
      </c>
      <c r="BA304">
        <v>-3832951</v>
      </c>
      <c r="BB304">
        <v>-3234263</v>
      </c>
      <c r="BC304">
        <v>-454386</v>
      </c>
      <c r="BD304" s="79">
        <v>-263302</v>
      </c>
    </row>
    <row r="305" spans="1:56" x14ac:dyDescent="0.25">
      <c r="A305" t="s">
        <v>875</v>
      </c>
      <c r="B305">
        <v>-14601936</v>
      </c>
      <c r="C305">
        <v>-9615849</v>
      </c>
      <c r="D305">
        <v>-4109261</v>
      </c>
      <c r="E305">
        <v>10703326.289999999</v>
      </c>
      <c r="F305">
        <v>18674584</v>
      </c>
      <c r="G305">
        <v>-380867</v>
      </c>
      <c r="H305">
        <v>-649869</v>
      </c>
      <c r="I305">
        <v>-4045308.62</v>
      </c>
      <c r="J305">
        <v>-8312896</v>
      </c>
      <c r="K305">
        <v>-2567750</v>
      </c>
      <c r="L305">
        <v>1827956</v>
      </c>
      <c r="M305">
        <v>5158581.22</v>
      </c>
      <c r="N305">
        <v>8126958</v>
      </c>
      <c r="O305">
        <v>1912981</v>
      </c>
      <c r="P305">
        <v>10295849</v>
      </c>
      <c r="Q305">
        <v>-4343855.9800000004</v>
      </c>
      <c r="R305">
        <v>-4578996</v>
      </c>
      <c r="S305">
        <v>-14741610</v>
      </c>
      <c r="T305">
        <v>-10044009</v>
      </c>
      <c r="U305">
        <v>11912395.76</v>
      </c>
      <c r="V305">
        <v>8753419</v>
      </c>
      <c r="W305">
        <v>-4405204</v>
      </c>
      <c r="X305">
        <v>49525</v>
      </c>
      <c r="Y305">
        <v>-10770043.07</v>
      </c>
      <c r="Z305">
        <v>-17879697</v>
      </c>
      <c r="AA305">
        <v>-16680102</v>
      </c>
      <c r="AB305">
        <v>-13124478</v>
      </c>
      <c r="AC305">
        <v>7582740.0199999996</v>
      </c>
      <c r="AD305">
        <v>-10146815</v>
      </c>
      <c r="AE305">
        <v>-9754092</v>
      </c>
      <c r="AF305">
        <v>-3941817</v>
      </c>
      <c r="AG305">
        <v>1392335.07</v>
      </c>
      <c r="AH305">
        <v>-4802738</v>
      </c>
      <c r="AI305">
        <v>8964599</v>
      </c>
      <c r="AJ305">
        <v>-456961</v>
      </c>
      <c r="AK305">
        <v>8914707.1199999992</v>
      </c>
      <c r="AL305">
        <v>6695914</v>
      </c>
      <c r="AM305">
        <v>4339792</v>
      </c>
      <c r="AN305">
        <v>4821436</v>
      </c>
      <c r="AO305">
        <v>-1538673.13</v>
      </c>
      <c r="AP305">
        <v>-885136</v>
      </c>
      <c r="AQ305">
        <v>-905695</v>
      </c>
      <c r="AR305">
        <v>2664595</v>
      </c>
      <c r="AS305">
        <v>3065128.81</v>
      </c>
      <c r="AT305">
        <v>5548967</v>
      </c>
      <c r="AU305">
        <v>1266212</v>
      </c>
      <c r="AV305">
        <v>2436932</v>
      </c>
      <c r="AW305">
        <v>810050.88</v>
      </c>
      <c r="AX305">
        <v>-1782841</v>
      </c>
      <c r="AY305">
        <v>-1458691</v>
      </c>
      <c r="AZ305">
        <v>261595</v>
      </c>
      <c r="BA305">
        <v>-270312</v>
      </c>
      <c r="BB305">
        <v>-2467793</v>
      </c>
      <c r="BC305">
        <v>-1828675</v>
      </c>
      <c r="BD305" s="79">
        <v>-784177</v>
      </c>
    </row>
    <row r="306" spans="1:56" x14ac:dyDescent="0.25">
      <c r="A306" t="s">
        <v>1661</v>
      </c>
      <c r="B306">
        <v>379384</v>
      </c>
      <c r="C306">
        <v>62469</v>
      </c>
      <c r="D306">
        <v>58874</v>
      </c>
      <c r="E306">
        <v>25242.21</v>
      </c>
      <c r="F306">
        <v>0</v>
      </c>
      <c r="G306">
        <v>0</v>
      </c>
      <c r="H306">
        <v>106449</v>
      </c>
      <c r="I306">
        <v>0</v>
      </c>
      <c r="J306">
        <v>0</v>
      </c>
      <c r="K306">
        <v>0</v>
      </c>
      <c r="L306">
        <v>0</v>
      </c>
      <c r="M306">
        <v>0</v>
      </c>
      <c r="N306">
        <v>0</v>
      </c>
      <c r="O306">
        <v>0</v>
      </c>
      <c r="P306">
        <v>-92923</v>
      </c>
      <c r="Q306">
        <v>-220503.92</v>
      </c>
      <c r="R306">
        <v>0</v>
      </c>
      <c r="S306">
        <v>0</v>
      </c>
      <c r="T306">
        <v>-100059</v>
      </c>
      <c r="U306">
        <v>0</v>
      </c>
      <c r="V306">
        <v>0</v>
      </c>
      <c r="W306">
        <v>-46685</v>
      </c>
      <c r="X306">
        <v>-56751</v>
      </c>
      <c r="Y306">
        <v>0</v>
      </c>
      <c r="Z306">
        <v>0</v>
      </c>
      <c r="AA306">
        <v>0</v>
      </c>
      <c r="AB306">
        <v>0</v>
      </c>
      <c r="AC306">
        <v>0</v>
      </c>
      <c r="AD306">
        <v>0</v>
      </c>
      <c r="AE306">
        <v>0</v>
      </c>
      <c r="AF306">
        <v>0</v>
      </c>
      <c r="AG306">
        <v>154941.97</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s="79">
        <v>0</v>
      </c>
    </row>
    <row r="307" spans="1:56" x14ac:dyDescent="0.25">
      <c r="A307" t="s">
        <v>1662</v>
      </c>
      <c r="B307">
        <v>0</v>
      </c>
      <c r="C307">
        <v>0</v>
      </c>
      <c r="D307">
        <v>0</v>
      </c>
      <c r="E307">
        <v>0</v>
      </c>
      <c r="F307">
        <v>79110</v>
      </c>
      <c r="G307">
        <v>43437</v>
      </c>
      <c r="H307">
        <v>0</v>
      </c>
      <c r="I307">
        <v>-117287.52</v>
      </c>
      <c r="J307">
        <v>-103324</v>
      </c>
      <c r="K307">
        <v>-85141</v>
      </c>
      <c r="L307">
        <v>-36104</v>
      </c>
      <c r="M307">
        <v>-14278.35</v>
      </c>
      <c r="N307">
        <v>-19356</v>
      </c>
      <c r="O307">
        <v>8466</v>
      </c>
      <c r="P307">
        <v>0</v>
      </c>
      <c r="Q307">
        <v>0</v>
      </c>
      <c r="R307">
        <v>-155053</v>
      </c>
      <c r="S307">
        <v>-109902</v>
      </c>
      <c r="T307">
        <v>0</v>
      </c>
      <c r="U307">
        <v>12518.37</v>
      </c>
      <c r="V307">
        <v>-78415</v>
      </c>
      <c r="W307">
        <v>0</v>
      </c>
      <c r="X307">
        <v>0</v>
      </c>
      <c r="Y307">
        <v>83919.38</v>
      </c>
      <c r="Z307">
        <v>155492</v>
      </c>
      <c r="AA307">
        <v>41818</v>
      </c>
      <c r="AB307">
        <v>-10330</v>
      </c>
      <c r="AC307">
        <v>-10617.6</v>
      </c>
      <c r="AD307">
        <v>-25220</v>
      </c>
      <c r="AE307">
        <v>-18484</v>
      </c>
      <c r="AF307">
        <v>-17325</v>
      </c>
      <c r="AG307">
        <v>0</v>
      </c>
      <c r="AH307">
        <v>31962</v>
      </c>
      <c r="AI307">
        <v>16239</v>
      </c>
      <c r="AJ307">
        <v>-58168</v>
      </c>
      <c r="AK307">
        <v>-31443.52</v>
      </c>
      <c r="AL307">
        <v>-25870</v>
      </c>
      <c r="AM307">
        <v>20314</v>
      </c>
      <c r="AN307">
        <v>-16824</v>
      </c>
      <c r="AO307">
        <v>24616.240000000002</v>
      </c>
      <c r="AP307">
        <v>26453</v>
      </c>
      <c r="AQ307">
        <v>11006</v>
      </c>
      <c r="AR307">
        <v>556</v>
      </c>
      <c r="AS307">
        <v>-31642.46</v>
      </c>
      <c r="AT307">
        <v>-49044</v>
      </c>
      <c r="AU307">
        <v>-15047</v>
      </c>
      <c r="AV307">
        <v>-15914</v>
      </c>
      <c r="AW307">
        <v>-24494.18</v>
      </c>
      <c r="AX307">
        <v>-20815</v>
      </c>
      <c r="AY307">
        <v>-13919</v>
      </c>
      <c r="AZ307">
        <v>0</v>
      </c>
      <c r="BA307">
        <v>0</v>
      </c>
      <c r="BB307">
        <v>0</v>
      </c>
      <c r="BC307">
        <v>0</v>
      </c>
      <c r="BD307" s="79">
        <v>0</v>
      </c>
    </row>
    <row r="308" spans="1:56" x14ac:dyDescent="0.25">
      <c r="A308" t="s">
        <v>1663</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8581</v>
      </c>
      <c r="BA308">
        <v>84650</v>
      </c>
      <c r="BB308">
        <v>84891</v>
      </c>
      <c r="BC308">
        <v>52030</v>
      </c>
      <c r="BD308" s="79">
        <v>-65292</v>
      </c>
    </row>
    <row r="309" spans="1:56" x14ac:dyDescent="0.25">
      <c r="A309" t="s">
        <v>1664</v>
      </c>
      <c r="B309">
        <v>40589081</v>
      </c>
      <c r="C309">
        <v>40589081</v>
      </c>
      <c r="D309">
        <v>40589081</v>
      </c>
      <c r="E309">
        <v>29860512.539999999</v>
      </c>
      <c r="F309">
        <v>29860513</v>
      </c>
      <c r="G309">
        <v>29860513</v>
      </c>
      <c r="H309">
        <v>29860513</v>
      </c>
      <c r="I309">
        <v>34023108.68</v>
      </c>
      <c r="J309">
        <v>34023109</v>
      </c>
      <c r="K309">
        <v>34023109</v>
      </c>
      <c r="L309">
        <v>34023109</v>
      </c>
      <c r="M309">
        <v>28878805.809999999</v>
      </c>
      <c r="N309">
        <v>28878806</v>
      </c>
      <c r="O309">
        <v>28878806</v>
      </c>
      <c r="P309">
        <v>28878806</v>
      </c>
      <c r="Q309">
        <v>33443165.710000001</v>
      </c>
      <c r="R309">
        <v>33443166</v>
      </c>
      <c r="S309">
        <v>33443166</v>
      </c>
      <c r="T309">
        <v>33443166</v>
      </c>
      <c r="U309">
        <v>21518251.579999998</v>
      </c>
      <c r="V309">
        <v>21518252</v>
      </c>
      <c r="W309">
        <v>21518252</v>
      </c>
      <c r="X309">
        <v>21518252</v>
      </c>
      <c r="Y309">
        <v>32204375.27</v>
      </c>
      <c r="Z309">
        <v>32204375</v>
      </c>
      <c r="AA309">
        <v>32204375</v>
      </c>
      <c r="AB309">
        <v>32204375</v>
      </c>
      <c r="AC309">
        <v>24632252.850000001</v>
      </c>
      <c r="AD309">
        <v>24632253</v>
      </c>
      <c r="AE309">
        <v>24632253</v>
      </c>
      <c r="AF309">
        <v>24632253</v>
      </c>
      <c r="AG309">
        <v>23084975.809999999</v>
      </c>
      <c r="AH309">
        <v>23084976</v>
      </c>
      <c r="AI309">
        <v>23084976</v>
      </c>
      <c r="AJ309">
        <v>23084976</v>
      </c>
      <c r="AK309">
        <v>14201712.210000001</v>
      </c>
      <c r="AL309">
        <v>14201712</v>
      </c>
      <c r="AM309">
        <v>14201712</v>
      </c>
      <c r="AN309">
        <v>14201712</v>
      </c>
      <c r="AO309">
        <v>15715769.1</v>
      </c>
      <c r="AP309">
        <v>15715769</v>
      </c>
      <c r="AQ309">
        <v>15715769</v>
      </c>
      <c r="AR309">
        <v>15715769</v>
      </c>
      <c r="AS309">
        <v>12682282.76</v>
      </c>
      <c r="AT309">
        <v>12682283</v>
      </c>
      <c r="AU309">
        <v>12682283</v>
      </c>
      <c r="AV309">
        <v>12682283</v>
      </c>
      <c r="AW309">
        <v>11896726.050000001</v>
      </c>
      <c r="AX309">
        <v>11896726</v>
      </c>
      <c r="AY309">
        <v>11896726</v>
      </c>
      <c r="AZ309">
        <v>11896726</v>
      </c>
      <c r="BA309">
        <v>12082388</v>
      </c>
      <c r="BB309">
        <v>12082389</v>
      </c>
      <c r="BC309" s="79">
        <v>12082389</v>
      </c>
      <c r="BD309" s="79">
        <v>12082389</v>
      </c>
    </row>
    <row r="310" spans="1:56" x14ac:dyDescent="0.25">
      <c r="A310" t="s">
        <v>1665</v>
      </c>
      <c r="B310">
        <v>26366529</v>
      </c>
      <c r="C310">
        <v>31035701</v>
      </c>
      <c r="D310">
        <v>36538694</v>
      </c>
      <c r="E310">
        <v>40589081.049999997</v>
      </c>
      <c r="F310">
        <v>48614207</v>
      </c>
      <c r="G310">
        <v>29523083</v>
      </c>
      <c r="H310">
        <v>29317093</v>
      </c>
      <c r="I310">
        <v>29860512.539999999</v>
      </c>
      <c r="J310">
        <v>25606889</v>
      </c>
      <c r="K310">
        <v>31370218</v>
      </c>
      <c r="L310">
        <v>35814961</v>
      </c>
      <c r="M310">
        <v>34023108.68</v>
      </c>
      <c r="N310">
        <v>36986408</v>
      </c>
      <c r="O310">
        <v>30800253</v>
      </c>
      <c r="P310">
        <v>39081732</v>
      </c>
      <c r="Q310">
        <v>28878805.809999999</v>
      </c>
      <c r="R310">
        <v>28709117</v>
      </c>
      <c r="S310">
        <v>18591654</v>
      </c>
      <c r="T310">
        <v>23299098</v>
      </c>
      <c r="U310">
        <v>33443165.710000001</v>
      </c>
      <c r="V310">
        <v>30193256</v>
      </c>
      <c r="W310">
        <v>17066363</v>
      </c>
      <c r="X310">
        <v>21511026</v>
      </c>
      <c r="Y310">
        <v>21518251.579999998</v>
      </c>
      <c r="Z310">
        <v>14480170</v>
      </c>
      <c r="AA310">
        <v>15566091</v>
      </c>
      <c r="AB310">
        <v>19069567</v>
      </c>
      <c r="AC310">
        <v>32204375.27</v>
      </c>
      <c r="AD310">
        <v>14460218</v>
      </c>
      <c r="AE310">
        <v>14859677</v>
      </c>
      <c r="AF310">
        <v>20673111</v>
      </c>
      <c r="AG310">
        <v>24632252.850000001</v>
      </c>
      <c r="AH310">
        <v>18314200</v>
      </c>
      <c r="AI310">
        <v>32065814</v>
      </c>
      <c r="AJ310">
        <v>22569847</v>
      </c>
      <c r="AK310">
        <v>23084975.809999999</v>
      </c>
      <c r="AL310">
        <v>20871756</v>
      </c>
      <c r="AM310">
        <v>18561818</v>
      </c>
      <c r="AN310">
        <v>19006324</v>
      </c>
      <c r="AO310">
        <v>14201712.210000001</v>
      </c>
      <c r="AP310">
        <v>14857086</v>
      </c>
      <c r="AQ310">
        <v>14821080</v>
      </c>
      <c r="AR310">
        <v>18380920</v>
      </c>
      <c r="AS310">
        <v>15715769.1</v>
      </c>
      <c r="AT310">
        <v>18182206</v>
      </c>
      <c r="AU310">
        <v>13933448</v>
      </c>
      <c r="AV310">
        <v>15103301</v>
      </c>
      <c r="AW310">
        <v>12682282.76</v>
      </c>
      <c r="AX310">
        <v>10093070</v>
      </c>
      <c r="AY310">
        <v>10424116</v>
      </c>
      <c r="AZ310">
        <v>12166902</v>
      </c>
      <c r="BA310">
        <v>11896726</v>
      </c>
      <c r="BB310">
        <v>9699487</v>
      </c>
      <c r="BC310" s="79">
        <v>10305744</v>
      </c>
      <c r="BD310" s="79">
        <v>11232920</v>
      </c>
    </row>
    <row r="311" spans="1:56" x14ac:dyDescent="0.25">
      <c r="A311" t="s">
        <v>1666</v>
      </c>
      <c r="B311" t="s">
        <v>2333</v>
      </c>
      <c r="C311" t="s">
        <v>2005</v>
      </c>
      <c r="D311" t="s">
        <v>1667</v>
      </c>
      <c r="E311" t="s">
        <v>1668</v>
      </c>
      <c r="F311" t="s">
        <v>1669</v>
      </c>
      <c r="G311" t="s">
        <v>1670</v>
      </c>
      <c r="H311" t="s">
        <v>1671</v>
      </c>
      <c r="I311" t="s">
        <v>1672</v>
      </c>
      <c r="J311" t="s">
        <v>1673</v>
      </c>
      <c r="K311" t="s">
        <v>1674</v>
      </c>
      <c r="L311" t="s">
        <v>1675</v>
      </c>
      <c r="M311" t="s">
        <v>1676</v>
      </c>
      <c r="N311" t="s">
        <v>1677</v>
      </c>
      <c r="O311" t="s">
        <v>1678</v>
      </c>
      <c r="P311" t="s">
        <v>1679</v>
      </c>
      <c r="Q311" t="s">
        <v>1680</v>
      </c>
      <c r="R311" t="s">
        <v>1681</v>
      </c>
      <c r="S311" t="s">
        <v>1682</v>
      </c>
      <c r="T311" t="s">
        <v>1683</v>
      </c>
      <c r="U311" t="s">
        <v>1684</v>
      </c>
      <c r="V311" t="s">
        <v>1685</v>
      </c>
      <c r="W311" t="s">
        <v>1686</v>
      </c>
      <c r="X311" t="s">
        <v>1687</v>
      </c>
      <c r="Y311" t="s">
        <v>1688</v>
      </c>
      <c r="Z311" t="s">
        <v>1689</v>
      </c>
      <c r="AA311" t="s">
        <v>1690</v>
      </c>
      <c r="AB311" t="s">
        <v>1691</v>
      </c>
      <c r="AC311" t="s">
        <v>1692</v>
      </c>
      <c r="AD311" t="s">
        <v>1693</v>
      </c>
      <c r="AE311" t="s">
        <v>1694</v>
      </c>
      <c r="AF311" t="s">
        <v>1695</v>
      </c>
      <c r="AG311" t="s">
        <v>1696</v>
      </c>
      <c r="AH311" t="s">
        <v>1697</v>
      </c>
      <c r="AI311" t="s">
        <v>1698</v>
      </c>
      <c r="AJ311" t="s">
        <v>1699</v>
      </c>
      <c r="AK311" t="s">
        <v>1700</v>
      </c>
      <c r="AL311" t="s">
        <v>1701</v>
      </c>
      <c r="AM311" t="s">
        <v>1702</v>
      </c>
      <c r="AN311" t="s">
        <v>1703</v>
      </c>
      <c r="AO311" t="s">
        <v>1704</v>
      </c>
      <c r="AP311" t="s">
        <v>1705</v>
      </c>
      <c r="AQ311" t="s">
        <v>1706</v>
      </c>
      <c r="AR311" t="s">
        <v>1707</v>
      </c>
      <c r="AS311" t="s">
        <v>1708</v>
      </c>
      <c r="AT311" t="s">
        <v>1709</v>
      </c>
      <c r="AU311" t="s">
        <v>1710</v>
      </c>
      <c r="AV311" t="s">
        <v>1711</v>
      </c>
      <c r="AW311" t="s">
        <v>1712</v>
      </c>
      <c r="AX311" t="s">
        <v>1713</v>
      </c>
      <c r="AY311" t="s">
        <v>1714</v>
      </c>
      <c r="AZ311" t="s">
        <v>1715</v>
      </c>
      <c r="BA311" t="s">
        <v>1716</v>
      </c>
      <c r="BB311" t="s">
        <v>1717</v>
      </c>
      <c r="BC311" s="79" t="s">
        <v>1718</v>
      </c>
      <c r="BD311" s="79" t="s">
        <v>1719</v>
      </c>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15"/>
      <c r="P349" s="6"/>
      <c r="Q349" s="3"/>
    </row>
    <row r="350" spans="1:53" x14ac:dyDescent="0.25">
      <c r="B350" s="208" t="s">
        <v>776</v>
      </c>
      <c r="C350" s="208"/>
      <c r="D350" s="208"/>
      <c r="E350" s="208"/>
      <c r="F350" s="208"/>
      <c r="G350" s="208"/>
      <c r="H350" s="208"/>
      <c r="I350" s="208"/>
      <c r="J350" s="208"/>
      <c r="K350" s="208"/>
      <c r="L350" s="208"/>
      <c r="M350" s="208"/>
      <c r="N350" s="208"/>
      <c r="O350" s="116"/>
      <c r="P350" s="6"/>
      <c r="Q350" s="3"/>
    </row>
    <row r="351" spans="1:53" x14ac:dyDescent="0.25">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25">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25">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f t="shared" si="9"/>
        <v>26366529</v>
      </c>
      <c r="P353" s="6"/>
      <c r="Q353" s="9" t="s">
        <v>14</v>
      </c>
    </row>
    <row r="354" spans="2:17" x14ac:dyDescent="0.25">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26366529</v>
      </c>
      <c r="P354" s="6"/>
      <c r="Q354" s="9" t="s">
        <v>15</v>
      </c>
    </row>
    <row r="355" spans="2:17" x14ac:dyDescent="0.25">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5.14306147124498E-2</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f t="shared" ref="B357:N359" si="11">IFERROR(VLOOKUP($B$356,$4:$126,MATCH($Q357&amp;"/"&amp;B$348,$2:$2,0),FALSE),"")</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25">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25">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f>IFERROR(VLOOKUP($B$356,$4:$126,MATCH($Q359&amp;"/"&amp;O$348,$2:$2,0),FALSE),"")</f>
        <v>2000</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750318</v>
      </c>
      <c r="C360" s="8">
        <f t="shared" si="12"/>
        <v>1196010.08</v>
      </c>
      <c r="D360" s="8">
        <f t="shared" si="12"/>
        <v>4435563.0599999996</v>
      </c>
      <c r="E360" s="8">
        <f t="shared" si="12"/>
        <v>9893328.6799999997</v>
      </c>
      <c r="F360" s="8">
        <f t="shared" si="12"/>
        <v>11970669.34</v>
      </c>
      <c r="G360" s="8">
        <f t="shared" si="12"/>
        <v>1050000</v>
      </c>
      <c r="H360" s="8">
        <f t="shared" si="12"/>
        <v>1232027.25</v>
      </c>
      <c r="I360" s="8">
        <f t="shared" si="12"/>
        <v>1402447.57</v>
      </c>
      <c r="J360" s="8">
        <f t="shared" si="12"/>
        <v>1375805.32</v>
      </c>
      <c r="K360" s="8">
        <f t="shared" si="12"/>
        <v>1384828.45</v>
      </c>
      <c r="L360" s="8">
        <f t="shared" si="12"/>
        <v>1467226.8</v>
      </c>
      <c r="M360" s="8">
        <f t="shared" si="12"/>
        <v>658571.92000000004</v>
      </c>
      <c r="N360" s="8">
        <f t="shared" si="12"/>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25">
      <c r="B361" s="12">
        <f t="shared" ref="B361:O361" si="13">+B360/B$402</f>
        <v>1.8683852642995775E-2</v>
      </c>
      <c r="C361" s="12">
        <f t="shared" si="13"/>
        <v>2.6912032368619661E-2</v>
      </c>
      <c r="D361" s="12">
        <f t="shared" si="13"/>
        <v>9.2592522966627747E-2</v>
      </c>
      <c r="E361" s="12">
        <f t="shared" si="13"/>
        <v>0.17877075516817434</v>
      </c>
      <c r="F361" s="12">
        <f t="shared" si="13"/>
        <v>0.16672597851960985</v>
      </c>
      <c r="G361" s="12">
        <f t="shared" si="13"/>
        <v>3.6374283307207271E-3</v>
      </c>
      <c r="H361" s="12">
        <f t="shared" si="13"/>
        <v>3.7744771263976662E-3</v>
      </c>
      <c r="I361" s="12">
        <f t="shared" si="13"/>
        <v>4.2616842332169969E-3</v>
      </c>
      <c r="J361" s="12">
        <f t="shared" si="13"/>
        <v>3.905563702445341E-3</v>
      </c>
      <c r="K361" s="12">
        <f t="shared" si="13"/>
        <v>3.8435580429979797E-3</v>
      </c>
      <c r="L361" s="12">
        <f t="shared" si="13"/>
        <v>3.9257784871318015E-3</v>
      </c>
      <c r="M361" s="12">
        <f t="shared" si="13"/>
        <v>1.753304891847954E-3</v>
      </c>
      <c r="N361" s="12">
        <f t="shared" si="13"/>
        <v>6.9874171138057666E-5</v>
      </c>
      <c r="O361" s="12">
        <f t="shared" si="13"/>
        <v>3.9012047973739586E-6</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f t="shared" ref="B363:O366" si="14">IFERROR(VLOOKUP($B$362,$4:$126,MATCH($Q363&amp;"/"&amp;B$348,$2:$2,0),FALSE),"")</f>
        <v>613111</v>
      </c>
      <c r="C363" s="8">
        <f t="shared" si="14"/>
        <v>378734</v>
      </c>
      <c r="D363" s="8">
        <f t="shared" si="14"/>
        <v>1066225</v>
      </c>
      <c r="E363" s="8">
        <f t="shared" si="14"/>
        <v>1293842</v>
      </c>
      <c r="F363" s="8">
        <f t="shared" si="14"/>
        <v>1302297</v>
      </c>
      <c r="G363" s="8">
        <f t="shared" si="14"/>
        <v>1441877</v>
      </c>
      <c r="H363" s="8">
        <f t="shared" si="14"/>
        <v>2117510</v>
      </c>
      <c r="I363" s="8">
        <f t="shared" si="14"/>
        <v>2559166</v>
      </c>
      <c r="J363" s="8">
        <f t="shared" si="14"/>
        <v>2676778</v>
      </c>
      <c r="K363" s="8">
        <f t="shared" si="14"/>
        <v>7575000</v>
      </c>
      <c r="L363" s="8">
        <f t="shared" si="14"/>
        <v>7542021</v>
      </c>
      <c r="M363" s="8">
        <f t="shared" si="14"/>
        <v>8114780</v>
      </c>
      <c r="N363" s="8">
        <f t="shared" si="14"/>
        <v>8471792</v>
      </c>
      <c r="O363" s="8">
        <f t="shared" si="14"/>
        <v>8210753</v>
      </c>
      <c r="P363" s="6"/>
      <c r="Q363" s="9" t="s">
        <v>12</v>
      </c>
    </row>
    <row r="364" spans="2:17" x14ac:dyDescent="0.25">
      <c r="B364" s="8">
        <f t="shared" si="14"/>
        <v>715806</v>
      </c>
      <c r="C364" s="8">
        <f t="shared" si="14"/>
        <v>935400</v>
      </c>
      <c r="D364" s="8">
        <f t="shared" si="14"/>
        <v>928062</v>
      </c>
      <c r="E364" s="8">
        <f t="shared" si="14"/>
        <v>1274003</v>
      </c>
      <c r="F364" s="8">
        <f t="shared" si="14"/>
        <v>1583062</v>
      </c>
      <c r="G364" s="8">
        <f t="shared" si="14"/>
        <v>2322687</v>
      </c>
      <c r="H364" s="8">
        <f t="shared" si="14"/>
        <v>2078493</v>
      </c>
      <c r="I364" s="8">
        <f t="shared" si="14"/>
        <v>2666262</v>
      </c>
      <c r="J364" s="8">
        <f t="shared" si="14"/>
        <v>3383902</v>
      </c>
      <c r="K364" s="8">
        <f t="shared" si="14"/>
        <v>7169932</v>
      </c>
      <c r="L364" s="8">
        <f t="shared" si="14"/>
        <v>7497023</v>
      </c>
      <c r="M364" s="8">
        <f t="shared" si="14"/>
        <v>7755751</v>
      </c>
      <c r="N364" s="8">
        <f t="shared" si="14"/>
        <v>7464014</v>
      </c>
      <c r="O364" s="8">
        <f t="shared" si="14"/>
        <v>8984110</v>
      </c>
      <c r="P364" s="6"/>
      <c r="Q364" s="9" t="s">
        <v>13</v>
      </c>
    </row>
    <row r="365" spans="2:17" x14ac:dyDescent="0.25">
      <c r="B365" s="8">
        <f t="shared" si="14"/>
        <v>767543</v>
      </c>
      <c r="C365" s="8">
        <f t="shared" si="14"/>
        <v>1013191</v>
      </c>
      <c r="D365" s="8">
        <f t="shared" si="14"/>
        <v>1039535</v>
      </c>
      <c r="E365" s="8">
        <f t="shared" si="14"/>
        <v>1209742</v>
      </c>
      <c r="F365" s="8">
        <f t="shared" si="14"/>
        <v>1647675</v>
      </c>
      <c r="G365" s="8">
        <f t="shared" si="14"/>
        <v>2024838</v>
      </c>
      <c r="H365" s="8">
        <f t="shared" si="14"/>
        <v>2209466</v>
      </c>
      <c r="I365" s="8">
        <f t="shared" si="14"/>
        <v>2838246</v>
      </c>
      <c r="J365" s="8">
        <f t="shared" si="14"/>
        <v>3025394</v>
      </c>
      <c r="K365" s="8">
        <f t="shared" si="14"/>
        <v>7820180</v>
      </c>
      <c r="L365" s="8">
        <f t="shared" si="14"/>
        <v>7758662</v>
      </c>
      <c r="M365" s="8">
        <f t="shared" si="14"/>
        <v>8284965</v>
      </c>
      <c r="N365" s="8">
        <f t="shared" si="14"/>
        <v>8263232</v>
      </c>
      <c r="O365" s="8">
        <f t="shared" si="14"/>
        <v>10542529</v>
      </c>
      <c r="P365" s="6"/>
      <c r="Q365" s="9" t="s">
        <v>14</v>
      </c>
    </row>
    <row r="366" spans="2:17" x14ac:dyDescent="0.25">
      <c r="B366" s="8">
        <f t="shared" si="14"/>
        <v>544612</v>
      </c>
      <c r="C366" s="8">
        <f t="shared" si="14"/>
        <v>924688.77</v>
      </c>
      <c r="D366" s="8">
        <f t="shared" si="14"/>
        <v>1225565.1100000001</v>
      </c>
      <c r="E366" s="8">
        <f t="shared" si="14"/>
        <v>976539.17</v>
      </c>
      <c r="F366" s="8">
        <f t="shared" si="14"/>
        <v>1888768.37</v>
      </c>
      <c r="G366" s="8">
        <f t="shared" si="14"/>
        <v>2424666.33</v>
      </c>
      <c r="H366" s="8">
        <f t="shared" si="14"/>
        <v>2717800.18</v>
      </c>
      <c r="I366" s="8">
        <f t="shared" si="14"/>
        <v>2888246.72</v>
      </c>
      <c r="J366" s="8">
        <f t="shared" si="14"/>
        <v>3321628.35</v>
      </c>
      <c r="K366" s="8">
        <f t="shared" si="14"/>
        <v>8312731.7300000004</v>
      </c>
      <c r="L366" s="8">
        <f t="shared" si="14"/>
        <v>9446122.1300000008</v>
      </c>
      <c r="M366" s="8">
        <f t="shared" si="14"/>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10542529</v>
      </c>
      <c r="P366" s="6"/>
      <c r="Q366" s="9" t="s">
        <v>15</v>
      </c>
    </row>
    <row r="367" spans="2:17" x14ac:dyDescent="0.25">
      <c r="B367" s="12">
        <f t="shared" ref="B367:O367" si="15">+B366/B$402</f>
        <v>1.3561517057577207E-2</v>
      </c>
      <c r="C367" s="12">
        <f t="shared" si="15"/>
        <v>2.0806893290681212E-2</v>
      </c>
      <c r="D367" s="12">
        <f t="shared" si="15"/>
        <v>2.5583711483694403E-2</v>
      </c>
      <c r="E367" s="12">
        <f t="shared" si="15"/>
        <v>1.7645895584680223E-2</v>
      </c>
      <c r="F367" s="12">
        <f t="shared" si="15"/>
        <v>2.6306528544137241E-2</v>
      </c>
      <c r="G367" s="12">
        <f t="shared" si="15"/>
        <v>8.3995714297968108E-3</v>
      </c>
      <c r="H367" s="12">
        <f t="shared" si="15"/>
        <v>8.3263374357421555E-3</v>
      </c>
      <c r="I367" s="12">
        <f t="shared" si="15"/>
        <v>8.7766528828344768E-3</v>
      </c>
      <c r="J367" s="12">
        <f t="shared" si="15"/>
        <v>9.4292636670233326E-3</v>
      </c>
      <c r="K367" s="12">
        <f t="shared" si="15"/>
        <v>2.3071786906259772E-2</v>
      </c>
      <c r="L367" s="12">
        <f t="shared" si="15"/>
        <v>2.527447225253358E-2</v>
      </c>
      <c r="M367" s="12">
        <f t="shared" si="15"/>
        <v>2.5150708661457258E-2</v>
      </c>
      <c r="N367" s="12">
        <f t="shared" si="15"/>
        <v>1.6868046156973106E-2</v>
      </c>
      <c r="O367" s="12">
        <f t="shared" si="15"/>
        <v>2.0564282355627041E-2</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f t="shared" ref="B369:O372" si="16">IFERROR(VLOOKUP($B$368,$4:$126,MATCH($Q369&amp;"/"&amp;B$348,$2:$2,0),FALSE),"")</f>
        <v>7072186</v>
      </c>
      <c r="C369" s="8">
        <f t="shared" si="16"/>
        <v>5199666</v>
      </c>
      <c r="D369" s="8">
        <f t="shared" si="16"/>
        <v>5725390</v>
      </c>
      <c r="E369" s="8">
        <f t="shared" si="16"/>
        <v>6820748</v>
      </c>
      <c r="F369" s="8">
        <f t="shared" si="16"/>
        <v>8338278</v>
      </c>
      <c r="G369" s="8">
        <f t="shared" si="16"/>
        <v>9486318</v>
      </c>
      <c r="H369" s="8">
        <f t="shared" si="16"/>
        <v>19923819</v>
      </c>
      <c r="I369" s="8">
        <f t="shared" si="16"/>
        <v>22111368</v>
      </c>
      <c r="J369" s="8">
        <f t="shared" si="16"/>
        <v>24671548</v>
      </c>
      <c r="K369" s="8">
        <f t="shared" si="16"/>
        <v>26807925</v>
      </c>
      <c r="L369" s="8">
        <f t="shared" si="16"/>
        <v>27849746</v>
      </c>
      <c r="M369" s="8">
        <f t="shared" si="16"/>
        <v>29407105</v>
      </c>
      <c r="N369" s="8">
        <f t="shared" si="16"/>
        <v>31760769</v>
      </c>
      <c r="O369" s="8">
        <f t="shared" si="16"/>
        <v>30804499</v>
      </c>
      <c r="P369" s="6"/>
      <c r="Q369" s="9" t="s">
        <v>12</v>
      </c>
    </row>
    <row r="370" spans="1:17" x14ac:dyDescent="0.25">
      <c r="B370" s="8">
        <f t="shared" si="16"/>
        <v>7232098</v>
      </c>
      <c r="C370" s="8">
        <f t="shared" si="16"/>
        <v>4926677</v>
      </c>
      <c r="D370" s="8">
        <f t="shared" si="16"/>
        <v>5468468</v>
      </c>
      <c r="E370" s="8">
        <f t="shared" si="16"/>
        <v>6447579</v>
      </c>
      <c r="F370" s="8">
        <f t="shared" si="16"/>
        <v>8226437</v>
      </c>
      <c r="G370" s="8">
        <f t="shared" si="16"/>
        <v>16553733</v>
      </c>
      <c r="H370" s="8">
        <f t="shared" si="16"/>
        <v>19609044</v>
      </c>
      <c r="I370" s="8">
        <f t="shared" si="16"/>
        <v>21415054</v>
      </c>
      <c r="J370" s="8">
        <f t="shared" si="16"/>
        <v>23560938</v>
      </c>
      <c r="K370" s="8">
        <f t="shared" si="16"/>
        <v>24296878</v>
      </c>
      <c r="L370" s="8">
        <f t="shared" si="16"/>
        <v>26014749</v>
      </c>
      <c r="M370" s="8">
        <f t="shared" si="16"/>
        <v>27956525</v>
      </c>
      <c r="N370" s="8">
        <f t="shared" si="16"/>
        <v>28859753</v>
      </c>
      <c r="O370" s="8">
        <f t="shared" si="16"/>
        <v>30355361</v>
      </c>
      <c r="P370" s="6"/>
      <c r="Q370" s="9" t="s">
        <v>13</v>
      </c>
    </row>
    <row r="371" spans="1:17" x14ac:dyDescent="0.25">
      <c r="B371" s="8">
        <f t="shared" si="16"/>
        <v>7815923</v>
      </c>
      <c r="C371" s="8">
        <f t="shared" si="16"/>
        <v>5275641</v>
      </c>
      <c r="D371" s="8">
        <f t="shared" si="16"/>
        <v>5754042</v>
      </c>
      <c r="E371" s="8">
        <f t="shared" si="16"/>
        <v>6519536</v>
      </c>
      <c r="F371" s="8">
        <f t="shared" si="16"/>
        <v>8312716</v>
      </c>
      <c r="G371" s="8">
        <f t="shared" si="16"/>
        <v>17326923</v>
      </c>
      <c r="H371" s="8">
        <f t="shared" si="16"/>
        <v>19350562</v>
      </c>
      <c r="I371" s="8">
        <f t="shared" si="16"/>
        <v>22072286</v>
      </c>
      <c r="J371" s="8">
        <f t="shared" si="16"/>
        <v>23087813</v>
      </c>
      <c r="K371" s="8">
        <f t="shared" si="16"/>
        <v>24929014</v>
      </c>
      <c r="L371" s="8">
        <f t="shared" si="16"/>
        <v>26440566</v>
      </c>
      <c r="M371" s="8">
        <f t="shared" si="16"/>
        <v>28178451</v>
      </c>
      <c r="N371" s="8">
        <f t="shared" si="16"/>
        <v>29684404</v>
      </c>
      <c r="O371" s="8">
        <f t="shared" si="16"/>
        <v>31385062</v>
      </c>
      <c r="P371" s="6"/>
      <c r="Q371" s="9" t="s">
        <v>14</v>
      </c>
    </row>
    <row r="372" spans="1:17" x14ac:dyDescent="0.25">
      <c r="B372" s="8">
        <f t="shared" si="16"/>
        <v>5443906</v>
      </c>
      <c r="C372" s="8">
        <f t="shared" si="16"/>
        <v>5900343.21</v>
      </c>
      <c r="D372" s="8">
        <f t="shared" si="16"/>
        <v>6517558.8700000001</v>
      </c>
      <c r="E372" s="8">
        <f t="shared" si="16"/>
        <v>8642208.5800000001</v>
      </c>
      <c r="F372" s="8">
        <f t="shared" si="16"/>
        <v>9148331.0700000003</v>
      </c>
      <c r="G372" s="8">
        <f t="shared" si="16"/>
        <v>19915860.239999998</v>
      </c>
      <c r="H372" s="8">
        <f t="shared" si="16"/>
        <v>22167148.170000002</v>
      </c>
      <c r="I372" s="8">
        <f t="shared" si="16"/>
        <v>25072218.350000001</v>
      </c>
      <c r="J372" s="8">
        <f t="shared" si="16"/>
        <v>26704519.920000002</v>
      </c>
      <c r="K372" s="8">
        <f t="shared" si="16"/>
        <v>27376288.300000001</v>
      </c>
      <c r="L372" s="8">
        <f t="shared" si="16"/>
        <v>29570068.390000001</v>
      </c>
      <c r="M372" s="8">
        <f t="shared" si="16"/>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31385062</v>
      </c>
      <c r="P372" s="6"/>
      <c r="Q372" s="9" t="s">
        <v>15</v>
      </c>
    </row>
    <row r="373" spans="1:17" x14ac:dyDescent="0.25">
      <c r="B373" s="12">
        <f t="shared" ref="B373:O373" si="17">+B372/B$402</f>
        <v>0.13556003921846546</v>
      </c>
      <c r="C373" s="12">
        <f t="shared" si="17"/>
        <v>0.13276662973733902</v>
      </c>
      <c r="D373" s="12">
        <f t="shared" si="17"/>
        <v>0.13605425313394676</v>
      </c>
      <c r="E373" s="12">
        <f t="shared" si="17"/>
        <v>0.15616322919612893</v>
      </c>
      <c r="F373" s="12">
        <f t="shared" si="17"/>
        <v>0.12741680570612934</v>
      </c>
      <c r="G373" s="12">
        <f t="shared" si="17"/>
        <v>6.899287073109571E-2</v>
      </c>
      <c r="H373" s="12">
        <f t="shared" si="17"/>
        <v>6.7911966821458614E-2</v>
      </c>
      <c r="I373" s="12">
        <f t="shared" si="17"/>
        <v>7.6188144155698356E-2</v>
      </c>
      <c r="J373" s="12">
        <f t="shared" si="17"/>
        <v>7.5807385081764739E-2</v>
      </c>
      <c r="K373" s="12">
        <f t="shared" si="17"/>
        <v>7.5982229483295569E-2</v>
      </c>
      <c r="L373" s="12">
        <f t="shared" si="17"/>
        <v>7.9119014421272921E-2</v>
      </c>
      <c r="M373" s="12">
        <f t="shared" si="17"/>
        <v>8.3962683398118479E-2</v>
      </c>
      <c r="N373" s="12">
        <f t="shared" si="17"/>
        <v>6.066402725203892E-2</v>
      </c>
      <c r="O373" s="12">
        <f t="shared" si="17"/>
        <v>6.1219777220139562E-2</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f t="shared" ref="B375:O378" si="18">IFERROR(VLOOKUP($B$374,$4:$126,MATCH($Q375&amp;"/"&amp;B$348,$2:$2,0),FALSE),"")</f>
        <v>22000281</v>
      </c>
      <c r="C375" s="8">
        <f t="shared" si="18"/>
        <v>20240042</v>
      </c>
      <c r="D375" s="8">
        <f t="shared" si="18"/>
        <v>24057702</v>
      </c>
      <c r="E375" s="8">
        <f t="shared" si="18"/>
        <v>32233724</v>
      </c>
      <c r="F375" s="8">
        <f t="shared" si="18"/>
        <v>40462374</v>
      </c>
      <c r="G375" s="8">
        <f t="shared" si="18"/>
        <v>48591692</v>
      </c>
      <c r="H375" s="8">
        <f t="shared" si="18"/>
        <v>49723023</v>
      </c>
      <c r="I375" s="8">
        <f t="shared" si="18"/>
        <v>50432978</v>
      </c>
      <c r="J375" s="8">
        <f t="shared" si="18"/>
        <v>56340481</v>
      </c>
      <c r="K375" s="8">
        <f t="shared" si="18"/>
        <v>59649203</v>
      </c>
      <c r="L375" s="8">
        <f t="shared" si="18"/>
        <v>76746067</v>
      </c>
      <c r="M375" s="8">
        <f t="shared" si="18"/>
        <v>75379308</v>
      </c>
      <c r="N375" s="8">
        <f t="shared" si="18"/>
        <v>69972520</v>
      </c>
      <c r="O375" s="8">
        <f t="shared" si="18"/>
        <v>76822172</v>
      </c>
      <c r="P375" s="6"/>
      <c r="Q375" s="9" t="s">
        <v>12</v>
      </c>
    </row>
    <row r="376" spans="1:17" x14ac:dyDescent="0.25">
      <c r="B376" s="8">
        <f t="shared" si="18"/>
        <v>21579541</v>
      </c>
      <c r="C376" s="8">
        <f t="shared" si="18"/>
        <v>17843996</v>
      </c>
      <c r="D376" s="8">
        <f t="shared" si="18"/>
        <v>21625438</v>
      </c>
      <c r="E376" s="8">
        <f t="shared" si="18"/>
        <v>27941118</v>
      </c>
      <c r="F376" s="8">
        <f t="shared" si="18"/>
        <v>38106860</v>
      </c>
      <c r="G376" s="8">
        <f t="shared" si="18"/>
        <v>60595245</v>
      </c>
      <c r="H376" s="8">
        <f t="shared" si="18"/>
        <v>43774321</v>
      </c>
      <c r="I376" s="8">
        <f t="shared" si="18"/>
        <v>46904133</v>
      </c>
      <c r="J376" s="8">
        <f t="shared" si="18"/>
        <v>50335075</v>
      </c>
      <c r="K376" s="8">
        <f t="shared" si="18"/>
        <v>52188715</v>
      </c>
      <c r="L376" s="8">
        <f t="shared" si="18"/>
        <v>66291233</v>
      </c>
      <c r="M376" s="8">
        <f t="shared" si="18"/>
        <v>68394343</v>
      </c>
      <c r="N376" s="8">
        <f t="shared" si="18"/>
        <v>66285353</v>
      </c>
      <c r="O376" s="8">
        <f t="shared" si="18"/>
        <v>70587225</v>
      </c>
      <c r="P376" s="6"/>
      <c r="Q376" s="9" t="s">
        <v>13</v>
      </c>
    </row>
    <row r="377" spans="1:17" x14ac:dyDescent="0.25">
      <c r="B377" s="8">
        <f t="shared" si="18"/>
        <v>22991551</v>
      </c>
      <c r="C377" s="8">
        <f t="shared" si="18"/>
        <v>18435698</v>
      </c>
      <c r="D377" s="8">
        <f t="shared" si="18"/>
        <v>26497025</v>
      </c>
      <c r="E377" s="8">
        <f t="shared" si="18"/>
        <v>31125501</v>
      </c>
      <c r="F377" s="8">
        <f t="shared" si="18"/>
        <v>43383236</v>
      </c>
      <c r="G377" s="8">
        <f t="shared" si="18"/>
        <v>44849223</v>
      </c>
      <c r="H377" s="8">
        <f t="shared" si="18"/>
        <v>43060699</v>
      </c>
      <c r="I377" s="8">
        <f t="shared" si="18"/>
        <v>46556023</v>
      </c>
      <c r="J377" s="8">
        <f t="shared" si="18"/>
        <v>62037313</v>
      </c>
      <c r="K377" s="8">
        <f t="shared" si="18"/>
        <v>63550174</v>
      </c>
      <c r="L377" s="8">
        <f t="shared" si="18"/>
        <v>73141024</v>
      </c>
      <c r="M377" s="8">
        <f t="shared" si="18"/>
        <v>63275900</v>
      </c>
      <c r="N377" s="8">
        <f t="shared" si="18"/>
        <v>86983532</v>
      </c>
      <c r="O377" s="8">
        <f t="shared" si="18"/>
        <v>68575876</v>
      </c>
      <c r="P377" s="6"/>
      <c r="Q377" s="9" t="s">
        <v>14</v>
      </c>
    </row>
    <row r="378" spans="1:17" x14ac:dyDescent="0.25">
      <c r="B378" s="8">
        <f t="shared" si="18"/>
        <v>20907009</v>
      </c>
      <c r="C378" s="8">
        <f t="shared" si="18"/>
        <v>23124985.57</v>
      </c>
      <c r="D378" s="8">
        <f t="shared" si="18"/>
        <v>30712885.199999999</v>
      </c>
      <c r="E378" s="8">
        <f t="shared" si="18"/>
        <v>36404053.960000001</v>
      </c>
      <c r="F378" s="8">
        <f t="shared" si="18"/>
        <v>48854220.100000001</v>
      </c>
      <c r="G378" s="8">
        <f t="shared" si="18"/>
        <v>53962577.659999996</v>
      </c>
      <c r="H378" s="8">
        <f t="shared" si="18"/>
        <v>64684148.600000001</v>
      </c>
      <c r="I378" s="8">
        <f t="shared" si="18"/>
        <v>56972912.840000004</v>
      </c>
      <c r="J378" s="8">
        <f t="shared" si="18"/>
        <v>69899131.650000006</v>
      </c>
      <c r="K378" s="8">
        <f t="shared" si="18"/>
        <v>66573268.950000003</v>
      </c>
      <c r="L378" s="8">
        <f t="shared" si="18"/>
        <v>74993709.200000003</v>
      </c>
      <c r="M378" s="8">
        <f t="shared" si="18"/>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68575876</v>
      </c>
      <c r="P378" s="6"/>
      <c r="Q378" s="9" t="s">
        <v>15</v>
      </c>
    </row>
    <row r="379" spans="1:17" x14ac:dyDescent="0.25">
      <c r="B379" s="12">
        <f t="shared" ref="B379:O379" si="19">+B378/B$402</f>
        <v>0.52061056160426178</v>
      </c>
      <c r="C379" s="12">
        <f t="shared" si="19"/>
        <v>0.52034708619153325</v>
      </c>
      <c r="D379" s="12">
        <f t="shared" si="19"/>
        <v>0.64113247625711844</v>
      </c>
      <c r="E379" s="12">
        <f t="shared" si="19"/>
        <v>0.65781502142635462</v>
      </c>
      <c r="F379" s="12">
        <f t="shared" si="19"/>
        <v>0.68043543929222694</v>
      </c>
      <c r="G379" s="12">
        <f t="shared" si="19"/>
        <v>0.1869381035992394</v>
      </c>
      <c r="H379" s="12">
        <f t="shared" si="19"/>
        <v>0.19816837600889722</v>
      </c>
      <c r="I379" s="12">
        <f t="shared" si="19"/>
        <v>0.17312630401625223</v>
      </c>
      <c r="J379" s="12">
        <f t="shared" si="19"/>
        <v>0.19842597454463132</v>
      </c>
      <c r="K379" s="12">
        <f t="shared" si="19"/>
        <v>0.18477250616958382</v>
      </c>
      <c r="L379" s="12">
        <f t="shared" si="19"/>
        <v>0.20065656532962614</v>
      </c>
      <c r="M379" s="12">
        <f t="shared" si="19"/>
        <v>0.19147991022837299</v>
      </c>
      <c r="N379" s="12">
        <f t="shared" si="19"/>
        <v>0.1555427044333566</v>
      </c>
      <c r="O379" s="12">
        <f t="shared" si="19"/>
        <v>0.13376426821766085</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f t="shared" ref="B381:O384" si="20">IFERROR(VLOOKUP($B$380,$4:$126,MATCH($Q381&amp;"/"&amp;B$348,$2:$2,0),FALSE),"")</f>
        <v>18823285</v>
      </c>
      <c r="C381" s="8">
        <f t="shared" si="20"/>
        <v>12869951</v>
      </c>
      <c r="D381" s="8">
        <f t="shared" si="20"/>
        <v>14068641</v>
      </c>
      <c r="E381" s="8">
        <f t="shared" si="20"/>
        <v>15060004</v>
      </c>
      <c r="F381" s="8">
        <f t="shared" si="20"/>
        <v>15815072</v>
      </c>
      <c r="G381" s="8">
        <f t="shared" si="20"/>
        <v>19917608</v>
      </c>
      <c r="H381" s="8">
        <f t="shared" si="20"/>
        <v>75635382</v>
      </c>
      <c r="I381" s="8">
        <f t="shared" si="20"/>
        <v>84940255</v>
      </c>
      <c r="J381" s="8">
        <f t="shared" si="20"/>
        <v>94694326</v>
      </c>
      <c r="K381" s="8">
        <f t="shared" si="20"/>
        <v>103628361</v>
      </c>
      <c r="L381" s="8">
        <f t="shared" si="20"/>
        <v>111033946</v>
      </c>
      <c r="M381" s="8">
        <f t="shared" si="20"/>
        <v>117039454</v>
      </c>
      <c r="N381" s="8">
        <f t="shared" si="20"/>
        <v>117502584</v>
      </c>
      <c r="O381" s="8">
        <f t="shared" si="20"/>
        <v>120565638</v>
      </c>
      <c r="P381" s="6"/>
      <c r="Q381" s="9" t="s">
        <v>12</v>
      </c>
    </row>
    <row r="382" spans="1:17" x14ac:dyDescent="0.25">
      <c r="B382" s="8">
        <f t="shared" si="20"/>
        <v>19706361</v>
      </c>
      <c r="C382" s="8">
        <f t="shared" si="20"/>
        <v>13408277</v>
      </c>
      <c r="D382" s="8">
        <f t="shared" si="20"/>
        <v>14144813</v>
      </c>
      <c r="E382" s="8">
        <f t="shared" si="20"/>
        <v>15242275</v>
      </c>
      <c r="F382" s="8">
        <f t="shared" si="20"/>
        <v>16316083</v>
      </c>
      <c r="G382" s="8">
        <f t="shared" si="20"/>
        <v>39399532</v>
      </c>
      <c r="H382" s="8">
        <f t="shared" si="20"/>
        <v>77264708</v>
      </c>
      <c r="I382" s="8">
        <f t="shared" si="20"/>
        <v>86852159</v>
      </c>
      <c r="J382" s="8">
        <f t="shared" si="20"/>
        <v>96888002</v>
      </c>
      <c r="K382" s="8">
        <f t="shared" si="20"/>
        <v>106437282</v>
      </c>
      <c r="L382" s="8">
        <f t="shared" si="20"/>
        <v>112155212</v>
      </c>
      <c r="M382" s="8">
        <f t="shared" si="20"/>
        <v>117571120</v>
      </c>
      <c r="N382" s="8">
        <f t="shared" si="20"/>
        <v>118357290</v>
      </c>
      <c r="O382" s="8">
        <f t="shared" si="20"/>
        <v>121014310</v>
      </c>
      <c r="P382" s="6"/>
      <c r="Q382" s="9" t="s">
        <v>13</v>
      </c>
    </row>
    <row r="383" spans="1:17" x14ac:dyDescent="0.25">
      <c r="B383" s="8">
        <f t="shared" si="20"/>
        <v>20088757</v>
      </c>
      <c r="C383" s="8">
        <f t="shared" si="20"/>
        <v>13513943</v>
      </c>
      <c r="D383" s="8">
        <f t="shared" si="20"/>
        <v>14711489</v>
      </c>
      <c r="E383" s="8">
        <f t="shared" si="20"/>
        <v>15477065</v>
      </c>
      <c r="F383" s="8">
        <f t="shared" si="20"/>
        <v>17112042</v>
      </c>
      <c r="G383" s="8">
        <f t="shared" si="20"/>
        <v>41441562</v>
      </c>
      <c r="H383" s="8">
        <f t="shared" si="20"/>
        <v>79719210</v>
      </c>
      <c r="I383" s="8">
        <f t="shared" si="20"/>
        <v>89720476</v>
      </c>
      <c r="J383" s="8">
        <f t="shared" si="20"/>
        <v>99423800</v>
      </c>
      <c r="K383" s="8">
        <f t="shared" si="20"/>
        <v>108321922</v>
      </c>
      <c r="L383" s="8">
        <f t="shared" si="20"/>
        <v>112732047</v>
      </c>
      <c r="M383" s="8">
        <f t="shared" si="20"/>
        <v>118156706</v>
      </c>
      <c r="N383" s="8">
        <f t="shared" si="20"/>
        <v>119613468</v>
      </c>
      <c r="O383" s="8">
        <f t="shared" si="20"/>
        <v>121925880</v>
      </c>
      <c r="P383" s="6"/>
      <c r="Q383" s="9" t="s">
        <v>14</v>
      </c>
    </row>
    <row r="384" spans="1:17" x14ac:dyDescent="0.25">
      <c r="B384" s="8">
        <f t="shared" si="20"/>
        <v>12659917</v>
      </c>
      <c r="C384" s="8">
        <f t="shared" si="20"/>
        <v>13825773.98</v>
      </c>
      <c r="D384" s="8">
        <f t="shared" si="20"/>
        <v>14824753.92</v>
      </c>
      <c r="E384" s="8">
        <f t="shared" si="20"/>
        <v>15305123.060000001</v>
      </c>
      <c r="F384" s="8">
        <f t="shared" si="20"/>
        <v>18419605.870000001</v>
      </c>
      <c r="G384" s="8">
        <f t="shared" si="20"/>
        <v>73225145.629999995</v>
      </c>
      <c r="H384" s="8">
        <f t="shared" si="20"/>
        <v>82851733.180000007</v>
      </c>
      <c r="I384" s="8">
        <f t="shared" si="20"/>
        <v>92731043.680000007</v>
      </c>
      <c r="J384" s="8">
        <f t="shared" si="20"/>
        <v>102437739.56</v>
      </c>
      <c r="K384" s="8">
        <f t="shared" si="20"/>
        <v>110469078.5</v>
      </c>
      <c r="L384" s="8">
        <f t="shared" si="20"/>
        <v>115394738.86</v>
      </c>
      <c r="M384" s="8">
        <f t="shared" si="20"/>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121925880</v>
      </c>
      <c r="P384" s="6"/>
      <c r="Q384" s="9" t="s">
        <v>15</v>
      </c>
    </row>
    <row r="385" spans="1:17" x14ac:dyDescent="0.25">
      <c r="A385" s="84"/>
      <c r="B385" s="12">
        <f t="shared" ref="B385:O385" si="21">+B384/B$402</f>
        <v>0.31524769990931467</v>
      </c>
      <c r="C385" s="12">
        <f t="shared" si="21"/>
        <v>0.3111007867684355</v>
      </c>
      <c r="D385" s="12">
        <f t="shared" si="21"/>
        <v>0.30946721966166907</v>
      </c>
      <c r="E385" s="12">
        <f t="shared" si="21"/>
        <v>0.27656095292874061</v>
      </c>
      <c r="F385" s="12">
        <f t="shared" si="21"/>
        <v>0.25654595623650395</v>
      </c>
      <c r="G385" s="12">
        <f t="shared" si="21"/>
        <v>0.2536678278435362</v>
      </c>
      <c r="H385" s="12">
        <f t="shared" si="21"/>
        <v>0.25382715501650843</v>
      </c>
      <c r="I385" s="12">
        <f t="shared" si="21"/>
        <v>0.28178623945336695</v>
      </c>
      <c r="J385" s="12">
        <f t="shared" si="21"/>
        <v>0.29079486143147432</v>
      </c>
      <c r="K385" s="12">
        <f t="shared" si="21"/>
        <v>0.30660426941059032</v>
      </c>
      <c r="L385" s="12">
        <f t="shared" si="21"/>
        <v>0.30875539033555011</v>
      </c>
      <c r="M385" s="12">
        <f t="shared" si="21"/>
        <v>0.31947052447177382</v>
      </c>
      <c r="N385" s="12">
        <f t="shared" si="21"/>
        <v>0.22966957842233612</v>
      </c>
      <c r="O385" s="12">
        <f t="shared" si="21"/>
        <v>0.23782891399002079</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f t="shared" ref="B387:O390" si="22">IFERROR(VLOOKUP($B$386,$4:$126,MATCH($Q387&amp;"/"&amp;B$348,$2:$2,0),FALSE),"")</f>
        <v>1529491</v>
      </c>
      <c r="C387" s="8">
        <f t="shared" si="22"/>
        <v>1106617</v>
      </c>
      <c r="D387" s="8">
        <f t="shared" si="22"/>
        <v>798936</v>
      </c>
      <c r="E387" s="8">
        <f t="shared" si="22"/>
        <v>797104</v>
      </c>
      <c r="F387" s="8">
        <f t="shared" si="22"/>
        <v>818664</v>
      </c>
      <c r="G387" s="8">
        <f t="shared" si="22"/>
        <v>1034311</v>
      </c>
      <c r="H387" s="8">
        <f t="shared" si="22"/>
        <v>48363415</v>
      </c>
      <c r="I387" s="8">
        <f t="shared" si="22"/>
        <v>49777240</v>
      </c>
      <c r="J387" s="8">
        <f t="shared" si="22"/>
        <v>50110806</v>
      </c>
      <c r="K387" s="8">
        <f t="shared" si="22"/>
        <v>50626988</v>
      </c>
      <c r="L387" s="8">
        <f t="shared" si="22"/>
        <v>51243112</v>
      </c>
      <c r="M387" s="8">
        <f t="shared" si="22"/>
        <v>51380464</v>
      </c>
      <c r="N387" s="8">
        <f t="shared" si="22"/>
        <v>51399783</v>
      </c>
      <c r="O387" s="8">
        <f t="shared" si="22"/>
        <v>51924641</v>
      </c>
      <c r="P387" s="6"/>
      <c r="Q387" s="9" t="s">
        <v>12</v>
      </c>
    </row>
    <row r="388" spans="1:17" x14ac:dyDescent="0.25">
      <c r="B388" s="8">
        <f t="shared" si="22"/>
        <v>1565789</v>
      </c>
      <c r="C388" s="8">
        <f t="shared" si="22"/>
        <v>759646</v>
      </c>
      <c r="D388" s="8">
        <f t="shared" si="22"/>
        <v>794823</v>
      </c>
      <c r="E388" s="8">
        <f t="shared" si="22"/>
        <v>802679</v>
      </c>
      <c r="F388" s="8">
        <f t="shared" si="22"/>
        <v>849999</v>
      </c>
      <c r="G388" s="8">
        <f t="shared" si="22"/>
        <v>3985490</v>
      </c>
      <c r="H388" s="8">
        <f t="shared" si="22"/>
        <v>48370353</v>
      </c>
      <c r="I388" s="8">
        <f t="shared" si="22"/>
        <v>49860232</v>
      </c>
      <c r="J388" s="8">
        <f t="shared" si="22"/>
        <v>50019400</v>
      </c>
      <c r="K388" s="8">
        <f t="shared" si="22"/>
        <v>50749841</v>
      </c>
      <c r="L388" s="8">
        <f t="shared" si="22"/>
        <v>51256289</v>
      </c>
      <c r="M388" s="8">
        <f t="shared" si="22"/>
        <v>51360124</v>
      </c>
      <c r="N388" s="8">
        <f t="shared" si="22"/>
        <v>51367782</v>
      </c>
      <c r="O388" s="8">
        <f t="shared" si="22"/>
        <v>51931124</v>
      </c>
      <c r="P388" s="6"/>
      <c r="Q388" s="9" t="s">
        <v>13</v>
      </c>
    </row>
    <row r="389" spans="1:17" x14ac:dyDescent="0.25">
      <c r="B389" s="8">
        <f t="shared" si="22"/>
        <v>1588118</v>
      </c>
      <c r="C389" s="8">
        <f t="shared" si="22"/>
        <v>763854</v>
      </c>
      <c r="D389" s="8">
        <f t="shared" si="22"/>
        <v>787281</v>
      </c>
      <c r="E389" s="8">
        <f t="shared" si="22"/>
        <v>809079</v>
      </c>
      <c r="F389" s="8">
        <f t="shared" si="22"/>
        <v>945930</v>
      </c>
      <c r="G389" s="8">
        <f t="shared" si="22"/>
        <v>4221459</v>
      </c>
      <c r="H389" s="8">
        <f t="shared" si="22"/>
        <v>48436903</v>
      </c>
      <c r="I389" s="8">
        <f t="shared" si="22"/>
        <v>49950911</v>
      </c>
      <c r="J389" s="8">
        <f t="shared" si="22"/>
        <v>50055931</v>
      </c>
      <c r="K389" s="8">
        <f t="shared" si="22"/>
        <v>50926548</v>
      </c>
      <c r="L389" s="8">
        <f t="shared" si="22"/>
        <v>51274242</v>
      </c>
      <c r="M389" s="8">
        <f t="shared" si="22"/>
        <v>51346325</v>
      </c>
      <c r="N389" s="8">
        <f t="shared" si="22"/>
        <v>51608838</v>
      </c>
      <c r="O389" s="8">
        <f t="shared" si="22"/>
        <v>52249812</v>
      </c>
      <c r="P389" s="6"/>
      <c r="Q389" s="9" t="s">
        <v>14</v>
      </c>
    </row>
    <row r="390" spans="1:17" x14ac:dyDescent="0.25">
      <c r="B390" s="8">
        <f t="shared" si="22"/>
        <v>1064356</v>
      </c>
      <c r="C390" s="8">
        <f t="shared" si="22"/>
        <v>780082.81</v>
      </c>
      <c r="D390" s="8">
        <f t="shared" si="22"/>
        <v>783129.07</v>
      </c>
      <c r="E390" s="8">
        <f t="shared" si="22"/>
        <v>821084.17</v>
      </c>
      <c r="F390" s="8">
        <f t="shared" si="22"/>
        <v>1033379.83</v>
      </c>
      <c r="G390" s="8">
        <f t="shared" si="22"/>
        <v>33545826.600000001</v>
      </c>
      <c r="H390" s="8">
        <f t="shared" si="22"/>
        <v>49665430.649999999</v>
      </c>
      <c r="I390" s="8">
        <f t="shared" si="22"/>
        <v>50156748</v>
      </c>
      <c r="J390" s="8">
        <f t="shared" si="22"/>
        <v>50276019.609999999</v>
      </c>
      <c r="K390" s="8">
        <f t="shared" si="22"/>
        <v>51249433.789999999</v>
      </c>
      <c r="L390" s="8">
        <f t="shared" si="22"/>
        <v>51435443.460000001</v>
      </c>
      <c r="M390" s="8">
        <f t="shared" si="22"/>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52249812</v>
      </c>
      <c r="P390" s="6"/>
      <c r="Q390" s="9" t="s">
        <v>15</v>
      </c>
    </row>
    <row r="391" spans="1:17" x14ac:dyDescent="0.25">
      <c r="B391" s="12">
        <f t="shared" ref="B391:O391" si="23">+B390/B$402</f>
        <v>2.6503789944648019E-2</v>
      </c>
      <c r="C391" s="12">
        <f t="shared" si="23"/>
        <v>1.7553040884842525E-2</v>
      </c>
      <c r="D391" s="12">
        <f t="shared" si="23"/>
        <v>1.6347844776173431E-2</v>
      </c>
      <c r="E391" s="12">
        <f t="shared" si="23"/>
        <v>1.4836850353943123E-2</v>
      </c>
      <c r="F391" s="12">
        <f t="shared" si="23"/>
        <v>1.4392784433821649E-2</v>
      </c>
      <c r="G391" s="12">
        <f t="shared" si="23"/>
        <v>0.11621003814503331</v>
      </c>
      <c r="H391" s="12">
        <f t="shared" si="23"/>
        <v>0.15215656306393757</v>
      </c>
      <c r="I391" s="12">
        <f t="shared" si="23"/>
        <v>0.15241369924512624</v>
      </c>
      <c r="J391" s="12">
        <f t="shared" si="23"/>
        <v>0.14272091729682085</v>
      </c>
      <c r="K391" s="12">
        <f t="shared" si="23"/>
        <v>0.14224157038559321</v>
      </c>
      <c r="L391" s="12">
        <f t="shared" si="23"/>
        <v>0.13762300239564335</v>
      </c>
      <c r="M391" s="12">
        <f t="shared" si="23"/>
        <v>0.13679828884043399</v>
      </c>
      <c r="N391" s="12">
        <f t="shared" si="23"/>
        <v>9.8797872138845944E-2</v>
      </c>
      <c r="O391" s="12">
        <f t="shared" si="23"/>
        <v>0.10191860861814371</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f t="shared" ref="B393:O396" si="24">IFERROR(VLOOKUP($B$392,$4:$126,MATCH($Q393&amp;"/"&amp;B$348,$2:$2,0),FALSE),"")</f>
        <v>22619185</v>
      </c>
      <c r="C393" s="8">
        <f t="shared" si="24"/>
        <v>19614258</v>
      </c>
      <c r="D393" s="8">
        <f t="shared" si="24"/>
        <v>21520843</v>
      </c>
      <c r="E393" s="8">
        <f t="shared" si="24"/>
        <v>17759702</v>
      </c>
      <c r="F393" s="8">
        <f t="shared" si="24"/>
        <v>19665623</v>
      </c>
      <c r="G393" s="8">
        <f t="shared" si="24"/>
        <v>24853641</v>
      </c>
      <c r="H393" s="8">
        <f t="shared" si="24"/>
        <v>253092716</v>
      </c>
      <c r="I393" s="8">
        <f t="shared" si="24"/>
        <v>263966944</v>
      </c>
      <c r="J393" s="8">
        <f t="shared" si="24"/>
        <v>274220136</v>
      </c>
      <c r="K393" s="8">
        <f t="shared" si="24"/>
        <v>286457401</v>
      </c>
      <c r="L393" s="8">
        <f t="shared" si="24"/>
        <v>294391406</v>
      </c>
      <c r="M393" s="8">
        <f t="shared" si="24"/>
        <v>300414472</v>
      </c>
      <c r="N393" s="8">
        <f t="shared" si="24"/>
        <v>352616305</v>
      </c>
      <c r="O393" s="8">
        <f t="shared" si="24"/>
        <v>442094844</v>
      </c>
      <c r="P393" s="6"/>
      <c r="Q393" s="9" t="s">
        <v>12</v>
      </c>
    </row>
    <row r="394" spans="1:17" x14ac:dyDescent="0.25">
      <c r="B394" s="8">
        <f t="shared" si="24"/>
        <v>23577973</v>
      </c>
      <c r="C394" s="8">
        <f t="shared" si="24"/>
        <v>19609703</v>
      </c>
      <c r="D394" s="8">
        <f t="shared" si="24"/>
        <v>19912354</v>
      </c>
      <c r="E394" s="8">
        <f t="shared" si="24"/>
        <v>18724930</v>
      </c>
      <c r="F394" s="8">
        <f t="shared" si="24"/>
        <v>20479948</v>
      </c>
      <c r="G394" s="8">
        <f t="shared" si="24"/>
        <v>172357676</v>
      </c>
      <c r="H394" s="8">
        <f t="shared" si="24"/>
        <v>254754450</v>
      </c>
      <c r="I394" s="8">
        <f t="shared" si="24"/>
        <v>265816863</v>
      </c>
      <c r="J394" s="8">
        <f t="shared" si="24"/>
        <v>276432084</v>
      </c>
      <c r="K394" s="8">
        <f t="shared" si="24"/>
        <v>289246001</v>
      </c>
      <c r="L394" s="8">
        <f t="shared" si="24"/>
        <v>295560291</v>
      </c>
      <c r="M394" s="8">
        <f t="shared" si="24"/>
        <v>301272132</v>
      </c>
      <c r="N394" s="8">
        <f t="shared" si="24"/>
        <v>354466176</v>
      </c>
      <c r="O394" s="8">
        <f t="shared" si="24"/>
        <v>442500002</v>
      </c>
      <c r="P394" s="6"/>
      <c r="Q394" s="9" t="s">
        <v>13</v>
      </c>
    </row>
    <row r="395" spans="1:17" x14ac:dyDescent="0.25">
      <c r="B395" s="8">
        <f t="shared" si="24"/>
        <v>24185806</v>
      </c>
      <c r="C395" s="8">
        <f t="shared" si="24"/>
        <v>20948666</v>
      </c>
      <c r="D395" s="8">
        <f t="shared" si="24"/>
        <v>16967628</v>
      </c>
      <c r="E395" s="8">
        <f t="shared" si="24"/>
        <v>19022729</v>
      </c>
      <c r="F395" s="8">
        <f t="shared" si="24"/>
        <v>21400040</v>
      </c>
      <c r="G395" s="8">
        <f t="shared" si="24"/>
        <v>232798101</v>
      </c>
      <c r="H395" s="8">
        <f t="shared" si="24"/>
        <v>257299768</v>
      </c>
      <c r="I395" s="8">
        <f t="shared" si="24"/>
        <v>268872269</v>
      </c>
      <c r="J395" s="8">
        <f t="shared" si="24"/>
        <v>279067412</v>
      </c>
      <c r="K395" s="8">
        <f t="shared" si="24"/>
        <v>291276552</v>
      </c>
      <c r="L395" s="8">
        <f t="shared" si="24"/>
        <v>296107446</v>
      </c>
      <c r="M395" s="8">
        <f t="shared" si="24"/>
        <v>301860098</v>
      </c>
      <c r="N395" s="8">
        <f t="shared" si="24"/>
        <v>356666391</v>
      </c>
      <c r="O395" s="8">
        <f t="shared" si="24"/>
        <v>444086264</v>
      </c>
      <c r="P395" s="6"/>
      <c r="Q395" s="9" t="s">
        <v>14</v>
      </c>
    </row>
    <row r="396" spans="1:17" x14ac:dyDescent="0.25">
      <c r="B396" s="8">
        <f t="shared" si="24"/>
        <v>19251625</v>
      </c>
      <c r="C396" s="8">
        <f t="shared" si="24"/>
        <v>21316477.030000001</v>
      </c>
      <c r="D396" s="8">
        <f t="shared" si="24"/>
        <v>17191231.879999999</v>
      </c>
      <c r="E396" s="8">
        <f t="shared" si="24"/>
        <v>18936813.57</v>
      </c>
      <c r="F396" s="8">
        <f t="shared" si="24"/>
        <v>22944244.940000001</v>
      </c>
      <c r="G396" s="8">
        <f t="shared" si="24"/>
        <v>234702903.69999999</v>
      </c>
      <c r="H396" s="8">
        <f t="shared" si="24"/>
        <v>261725896.75</v>
      </c>
      <c r="I396" s="8">
        <f t="shared" si="24"/>
        <v>272110025.56</v>
      </c>
      <c r="J396" s="8">
        <f t="shared" si="24"/>
        <v>282368921.00999999</v>
      </c>
      <c r="K396" s="8">
        <f t="shared" si="24"/>
        <v>293725296.73000002</v>
      </c>
      <c r="L396" s="8">
        <f t="shared" si="24"/>
        <v>298747907.86000001</v>
      </c>
      <c r="M396" s="8">
        <f t="shared" si="24"/>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444086264</v>
      </c>
      <c r="P396" s="6"/>
      <c r="Q396" s="9" t="s">
        <v>15</v>
      </c>
    </row>
    <row r="397" spans="1:17" x14ac:dyDescent="0.25">
      <c r="A397" s="85"/>
      <c r="B397" s="12">
        <f t="shared" ref="B397:M397" si="25">+B396/B$402</f>
        <v>0.47938943839573828</v>
      </c>
      <c r="C397" s="12">
        <f t="shared" si="25"/>
        <v>0.47965291380846681</v>
      </c>
      <c r="D397" s="12">
        <f t="shared" si="25"/>
        <v>0.35886752395163179</v>
      </c>
      <c r="E397" s="12">
        <f t="shared" si="25"/>
        <v>0.34218497857364544</v>
      </c>
      <c r="F397" s="12">
        <f t="shared" si="25"/>
        <v>0.319564560707773</v>
      </c>
      <c r="G397" s="12">
        <f t="shared" si="25"/>
        <v>0.81306189640076043</v>
      </c>
      <c r="H397" s="12">
        <f t="shared" si="25"/>
        <v>0.80183162399110275</v>
      </c>
      <c r="I397" s="12">
        <f t="shared" si="25"/>
        <v>0.82687369598374783</v>
      </c>
      <c r="J397" s="12">
        <f t="shared" si="25"/>
        <v>0.8015740254553686</v>
      </c>
      <c r="K397" s="12">
        <f t="shared" si="25"/>
        <v>0.81522749383041626</v>
      </c>
      <c r="L397" s="12">
        <f t="shared" si="25"/>
        <v>0.79934343467037394</v>
      </c>
      <c r="M397" s="12">
        <f t="shared" si="25"/>
        <v>0.80852008974500411</v>
      </c>
      <c r="N397" s="12">
        <f>+N396/N$402</f>
        <v>0.8444572955666434</v>
      </c>
      <c r="O397" s="12">
        <f>+O396/O$402</f>
        <v>0.86623573178233915</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f t="shared" ref="B399:O402" si="26">IFERROR(VLOOKUP($B$398,$4:$126,MATCH($Q399&amp;"/"&amp;B$348,$2:$2,0),FALSE),"")</f>
        <v>44619466</v>
      </c>
      <c r="C399" s="8">
        <f t="shared" si="26"/>
        <v>39854300</v>
      </c>
      <c r="D399" s="8">
        <f t="shared" si="26"/>
        <v>45578545</v>
      </c>
      <c r="E399" s="8">
        <f t="shared" si="26"/>
        <v>49993426</v>
      </c>
      <c r="F399" s="8">
        <f t="shared" si="26"/>
        <v>60127997</v>
      </c>
      <c r="G399" s="8">
        <f t="shared" si="26"/>
        <v>73445333</v>
      </c>
      <c r="H399" s="8">
        <f t="shared" si="26"/>
        <v>302815739</v>
      </c>
      <c r="I399" s="8">
        <f t="shared" si="26"/>
        <v>314399922</v>
      </c>
      <c r="J399" s="8">
        <f t="shared" si="26"/>
        <v>330560617</v>
      </c>
      <c r="K399" s="8">
        <f t="shared" si="26"/>
        <v>346106604</v>
      </c>
      <c r="L399" s="8">
        <f t="shared" si="26"/>
        <v>371137473</v>
      </c>
      <c r="M399" s="8">
        <f t="shared" si="26"/>
        <v>375793780</v>
      </c>
      <c r="N399" s="8">
        <f t="shared" si="26"/>
        <v>422588825</v>
      </c>
      <c r="O399" s="8">
        <f t="shared" si="26"/>
        <v>518917016</v>
      </c>
      <c r="P399" s="6"/>
      <c r="Q399" s="9" t="s">
        <v>12</v>
      </c>
    </row>
    <row r="400" spans="1:17" x14ac:dyDescent="0.25">
      <c r="B400" s="8">
        <f t="shared" si="26"/>
        <v>45157514</v>
      </c>
      <c r="C400" s="8">
        <f t="shared" si="26"/>
        <v>37453699</v>
      </c>
      <c r="D400" s="8">
        <f t="shared" si="26"/>
        <v>41537792</v>
      </c>
      <c r="E400" s="8">
        <f t="shared" si="26"/>
        <v>46666048</v>
      </c>
      <c r="F400" s="8">
        <f t="shared" si="26"/>
        <v>58586808</v>
      </c>
      <c r="G400" s="8">
        <f t="shared" si="26"/>
        <v>232952921</v>
      </c>
      <c r="H400" s="8">
        <f t="shared" si="26"/>
        <v>298528771</v>
      </c>
      <c r="I400" s="8">
        <f t="shared" si="26"/>
        <v>312720996</v>
      </c>
      <c r="J400" s="8">
        <f t="shared" si="26"/>
        <v>326767159</v>
      </c>
      <c r="K400" s="8">
        <f t="shared" si="26"/>
        <v>341434716</v>
      </c>
      <c r="L400" s="8">
        <f t="shared" si="26"/>
        <v>361851524</v>
      </c>
      <c r="M400" s="8">
        <f t="shared" si="26"/>
        <v>369666475</v>
      </c>
      <c r="N400" s="8">
        <f t="shared" si="26"/>
        <v>420751529</v>
      </c>
      <c r="O400" s="8">
        <f t="shared" si="26"/>
        <v>513087227</v>
      </c>
      <c r="P400" s="6"/>
      <c r="Q400" s="9" t="s">
        <v>13</v>
      </c>
    </row>
    <row r="401" spans="1:17" x14ac:dyDescent="0.25">
      <c r="B401" s="8">
        <f t="shared" si="26"/>
        <v>47177357</v>
      </c>
      <c r="C401" s="8">
        <f t="shared" si="26"/>
        <v>39384364</v>
      </c>
      <c r="D401" s="8">
        <f t="shared" si="26"/>
        <v>43464653</v>
      </c>
      <c r="E401" s="8">
        <f t="shared" si="26"/>
        <v>50148230</v>
      </c>
      <c r="F401" s="8">
        <f t="shared" si="26"/>
        <v>64783276</v>
      </c>
      <c r="G401" s="8">
        <f t="shared" si="26"/>
        <v>277647324</v>
      </c>
      <c r="H401" s="8">
        <f t="shared" si="26"/>
        <v>300360467</v>
      </c>
      <c r="I401" s="8">
        <f t="shared" si="26"/>
        <v>315428292</v>
      </c>
      <c r="J401" s="8">
        <f t="shared" si="26"/>
        <v>341104725</v>
      </c>
      <c r="K401" s="8">
        <f t="shared" si="26"/>
        <v>354826726</v>
      </c>
      <c r="L401" s="8">
        <f t="shared" si="26"/>
        <v>369248470</v>
      </c>
      <c r="M401" s="8">
        <f t="shared" si="26"/>
        <v>365135998</v>
      </c>
      <c r="N401" s="8">
        <f t="shared" si="26"/>
        <v>443649923</v>
      </c>
      <c r="O401" s="8">
        <f t="shared" si="26"/>
        <v>512662140</v>
      </c>
      <c r="P401" s="6"/>
      <c r="Q401" s="9" t="s">
        <v>14</v>
      </c>
    </row>
    <row r="402" spans="1:17" x14ac:dyDescent="0.25">
      <c r="B402" s="8">
        <f t="shared" si="26"/>
        <v>40158634</v>
      </c>
      <c r="C402" s="8">
        <f t="shared" si="26"/>
        <v>44441462.600000001</v>
      </c>
      <c r="D402" s="8">
        <f t="shared" si="26"/>
        <v>47904117.07</v>
      </c>
      <c r="E402" s="8">
        <f t="shared" si="26"/>
        <v>55340867.530000001</v>
      </c>
      <c r="F402" s="8">
        <f t="shared" si="26"/>
        <v>71798465.040000007</v>
      </c>
      <c r="G402" s="8">
        <f t="shared" si="26"/>
        <v>288665481.36000001</v>
      </c>
      <c r="H402" s="8">
        <f t="shared" si="26"/>
        <v>326410045.35000002</v>
      </c>
      <c r="I402" s="8">
        <f t="shared" si="26"/>
        <v>329082938.39999998</v>
      </c>
      <c r="J402" s="8">
        <f t="shared" si="26"/>
        <v>352268052.66000003</v>
      </c>
      <c r="K402" s="8">
        <f t="shared" si="26"/>
        <v>360298565.68000001</v>
      </c>
      <c r="L402" s="8">
        <f t="shared" si="26"/>
        <v>373741617.06</v>
      </c>
      <c r="M402" s="8">
        <f t="shared" si="26"/>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512662140</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f t="shared" ref="B405:O408" si="27">IFERROR(VLOOKUP($B$404,$4:$126,MATCH($Q405&amp;"/"&amp;B$348,$2:$2,0),FALSE),"")</f>
        <v>23833351</v>
      </c>
      <c r="C405" s="8">
        <f t="shared" si="27"/>
        <v>16262221</v>
      </c>
      <c r="D405" s="8">
        <f t="shared" si="27"/>
        <v>18481898</v>
      </c>
      <c r="E405" s="8">
        <f t="shared" si="27"/>
        <v>21310222</v>
      </c>
      <c r="F405" s="8">
        <f t="shared" si="27"/>
        <v>25960787</v>
      </c>
      <c r="G405" s="8">
        <f t="shared" si="27"/>
        <v>33324323</v>
      </c>
      <c r="H405" s="8">
        <f t="shared" si="27"/>
        <v>52077054</v>
      </c>
      <c r="I405" s="8">
        <f t="shared" si="27"/>
        <v>57541452</v>
      </c>
      <c r="J405" s="8">
        <f t="shared" si="27"/>
        <v>61518930</v>
      </c>
      <c r="K405" s="8">
        <f t="shared" si="27"/>
        <v>74240246</v>
      </c>
      <c r="L405" s="8">
        <f t="shared" si="27"/>
        <v>84509247</v>
      </c>
      <c r="M405" s="8">
        <f t="shared" si="27"/>
        <v>89449049</v>
      </c>
      <c r="N405" s="8">
        <f t="shared" si="27"/>
        <v>86983452</v>
      </c>
      <c r="O405" s="8">
        <f t="shared" si="27"/>
        <v>81163618</v>
      </c>
      <c r="P405" s="6"/>
      <c r="Q405" s="9" t="s">
        <v>12</v>
      </c>
    </row>
    <row r="406" spans="1:17" x14ac:dyDescent="0.25">
      <c r="B406" s="8">
        <f t="shared" si="27"/>
        <v>23627856</v>
      </c>
      <c r="C406" s="8">
        <f t="shared" si="27"/>
        <v>15697160</v>
      </c>
      <c r="D406" s="8">
        <f t="shared" si="27"/>
        <v>17718970</v>
      </c>
      <c r="E406" s="8">
        <f t="shared" si="27"/>
        <v>20316025</v>
      </c>
      <c r="F406" s="8">
        <f t="shared" si="27"/>
        <v>26969870</v>
      </c>
      <c r="G406" s="8">
        <f t="shared" si="27"/>
        <v>49722737</v>
      </c>
      <c r="H406" s="8">
        <f t="shared" si="27"/>
        <v>50667909</v>
      </c>
      <c r="I406" s="8">
        <f t="shared" si="27"/>
        <v>55686218</v>
      </c>
      <c r="J406" s="8">
        <f t="shared" si="27"/>
        <v>60752013</v>
      </c>
      <c r="K406" s="8">
        <f t="shared" si="27"/>
        <v>71740914</v>
      </c>
      <c r="L406" s="8">
        <f t="shared" si="27"/>
        <v>80515313</v>
      </c>
      <c r="M406" s="8">
        <f t="shared" si="27"/>
        <v>87288468</v>
      </c>
      <c r="N406" s="8">
        <f t="shared" si="27"/>
        <v>76196233</v>
      </c>
      <c r="O406" s="8">
        <f t="shared" si="27"/>
        <v>79218642</v>
      </c>
      <c r="P406" s="6"/>
      <c r="Q406" s="9" t="s">
        <v>13</v>
      </c>
    </row>
    <row r="407" spans="1:17" x14ac:dyDescent="0.25">
      <c r="B407" s="8">
        <f t="shared" si="27"/>
        <v>25088427</v>
      </c>
      <c r="C407" s="8">
        <f t="shared" si="27"/>
        <v>16632155</v>
      </c>
      <c r="D407" s="8">
        <f t="shared" si="27"/>
        <v>18280517</v>
      </c>
      <c r="E407" s="8">
        <f t="shared" si="27"/>
        <v>21643360</v>
      </c>
      <c r="F407" s="8">
        <f t="shared" si="27"/>
        <v>29932997</v>
      </c>
      <c r="G407" s="8">
        <f t="shared" si="27"/>
        <v>48940576</v>
      </c>
      <c r="H407" s="8">
        <f t="shared" si="27"/>
        <v>51016267</v>
      </c>
      <c r="I407" s="8">
        <f t="shared" si="27"/>
        <v>56636968</v>
      </c>
      <c r="J407" s="8">
        <f t="shared" si="27"/>
        <v>60589887</v>
      </c>
      <c r="K407" s="8">
        <f t="shared" si="27"/>
        <v>80965712</v>
      </c>
      <c r="L407" s="8">
        <f t="shared" si="27"/>
        <v>82467836</v>
      </c>
      <c r="M407" s="8">
        <f t="shared" si="27"/>
        <v>85127764</v>
      </c>
      <c r="N407" s="8">
        <f t="shared" si="27"/>
        <v>79639564</v>
      </c>
      <c r="O407" s="8">
        <f t="shared" si="27"/>
        <v>78107378</v>
      </c>
      <c r="P407" s="6"/>
      <c r="Q407" s="9" t="s">
        <v>14</v>
      </c>
    </row>
    <row r="408" spans="1:17" x14ac:dyDescent="0.25">
      <c r="B408" s="8">
        <f t="shared" si="27"/>
        <v>17733297</v>
      </c>
      <c r="C408" s="8">
        <f t="shared" si="27"/>
        <v>19189030.760000002</v>
      </c>
      <c r="D408" s="8">
        <f t="shared" si="27"/>
        <v>21612698.350000001</v>
      </c>
      <c r="E408" s="8">
        <f t="shared" si="27"/>
        <v>24393114.289999999</v>
      </c>
      <c r="F408" s="8">
        <f t="shared" si="27"/>
        <v>34355083.479999997</v>
      </c>
      <c r="G408" s="8">
        <f t="shared" si="27"/>
        <v>57710543.289999999</v>
      </c>
      <c r="H408" s="8">
        <f t="shared" si="27"/>
        <v>62830543.280000001</v>
      </c>
      <c r="I408" s="8">
        <f t="shared" si="27"/>
        <v>66266620.100000001</v>
      </c>
      <c r="J408" s="8">
        <f t="shared" si="27"/>
        <v>70002767.840000004</v>
      </c>
      <c r="K408" s="8">
        <f t="shared" si="27"/>
        <v>88821472.719999999</v>
      </c>
      <c r="L408" s="8">
        <f t="shared" si="27"/>
        <v>94656980.590000004</v>
      </c>
      <c r="M408" s="8">
        <f t="shared" si="27"/>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78107378</v>
      </c>
      <c r="P408" s="6"/>
      <c r="Q408" s="9" t="s">
        <v>15</v>
      </c>
    </row>
    <row r="409" spans="1:17" x14ac:dyDescent="0.25">
      <c r="A409" s="84"/>
      <c r="B409" s="12">
        <f t="shared" ref="B409:M409" si="28">+B408/B$402</f>
        <v>0.44158118027620163</v>
      </c>
      <c r="C409" s="12">
        <f t="shared" si="28"/>
        <v>0.4317821610128556</v>
      </c>
      <c r="D409" s="12">
        <f t="shared" si="28"/>
        <v>0.45116578014408232</v>
      </c>
      <c r="E409" s="12">
        <f t="shared" si="28"/>
        <v>0.4407793982769897</v>
      </c>
      <c r="F409" s="12">
        <f t="shared" si="28"/>
        <v>0.47849328618460385</v>
      </c>
      <c r="G409" s="12">
        <f t="shared" si="28"/>
        <v>0.19992187156602947</v>
      </c>
      <c r="H409" s="12">
        <f t="shared" si="28"/>
        <v>0.19248961291196975</v>
      </c>
      <c r="I409" s="12">
        <f t="shared" si="28"/>
        <v>0.20136753495087914</v>
      </c>
      <c r="J409" s="12">
        <f t="shared" si="28"/>
        <v>0.19872017150407009</v>
      </c>
      <c r="K409" s="12">
        <f t="shared" si="28"/>
        <v>0.24652186042529792</v>
      </c>
      <c r="L409" s="12">
        <f t="shared" si="28"/>
        <v>0.25326850494897896</v>
      </c>
      <c r="M409" s="12">
        <f t="shared" si="28"/>
        <v>0.24950754976796979</v>
      </c>
      <c r="N409" s="12">
        <f>+N408/N$402</f>
        <v>0.16733835487427443</v>
      </c>
      <c r="O409" s="12">
        <f>+O408/O$402</f>
        <v>0.15235643888195061</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f t="shared" ref="B411:O414" si="29">IFERROR(VLOOKUP($B$410,$4:$126,MATCH($Q411&amp;"/"&amp;B$348,$2:$2,0),FALSE),"")</f>
        <v>35647277</v>
      </c>
      <c r="C411" s="8">
        <f t="shared" si="29"/>
        <v>19987225</v>
      </c>
      <c r="D411" s="8">
        <f t="shared" si="29"/>
        <v>23098798</v>
      </c>
      <c r="E411" s="8">
        <f t="shared" si="29"/>
        <v>27150028</v>
      </c>
      <c r="F411" s="8">
        <f t="shared" si="29"/>
        <v>32326107</v>
      </c>
      <c r="G411" s="8">
        <f t="shared" si="29"/>
        <v>39148063</v>
      </c>
      <c r="H411" s="8">
        <f t="shared" si="29"/>
        <v>63401506</v>
      </c>
      <c r="I411" s="8">
        <f t="shared" si="29"/>
        <v>77899999</v>
      </c>
      <c r="J411" s="8">
        <f t="shared" si="29"/>
        <v>105159296</v>
      </c>
      <c r="K411" s="8">
        <f t="shared" si="29"/>
        <v>96938825</v>
      </c>
      <c r="L411" s="8">
        <f t="shared" si="29"/>
        <v>116132573</v>
      </c>
      <c r="M411" s="8">
        <f t="shared" si="29"/>
        <v>105562967</v>
      </c>
      <c r="N411" s="8">
        <f t="shared" si="29"/>
        <v>128994272</v>
      </c>
      <c r="O411" s="8">
        <f t="shared" si="29"/>
        <v>115529009</v>
      </c>
      <c r="P411" s="6"/>
      <c r="Q411" s="9" t="s">
        <v>12</v>
      </c>
    </row>
    <row r="412" spans="1:17" x14ac:dyDescent="0.25">
      <c r="B412" s="8">
        <f t="shared" si="29"/>
        <v>38459816</v>
      </c>
      <c r="C412" s="8">
        <f t="shared" si="29"/>
        <v>19189682</v>
      </c>
      <c r="D412" s="8">
        <f t="shared" si="29"/>
        <v>22517562</v>
      </c>
      <c r="E412" s="8">
        <f t="shared" si="29"/>
        <v>25918847</v>
      </c>
      <c r="F412" s="8">
        <f t="shared" si="29"/>
        <v>33549370</v>
      </c>
      <c r="G412" s="8">
        <f t="shared" si="29"/>
        <v>200245258</v>
      </c>
      <c r="H412" s="8">
        <f t="shared" si="29"/>
        <v>65542079</v>
      </c>
      <c r="I412" s="8">
        <f t="shared" si="29"/>
        <v>81863827</v>
      </c>
      <c r="J412" s="8">
        <f t="shared" si="29"/>
        <v>105286828</v>
      </c>
      <c r="K412" s="8">
        <f t="shared" si="29"/>
        <v>98438451</v>
      </c>
      <c r="L412" s="8">
        <f t="shared" si="29"/>
        <v>111953099</v>
      </c>
      <c r="M412" s="8">
        <f t="shared" si="29"/>
        <v>107238071</v>
      </c>
      <c r="N412" s="8">
        <f t="shared" si="29"/>
        <v>131053510</v>
      </c>
      <c r="O412" s="8">
        <f t="shared" si="29"/>
        <v>113696790</v>
      </c>
      <c r="P412" s="6"/>
      <c r="Q412" s="9" t="s">
        <v>13</v>
      </c>
    </row>
    <row r="413" spans="1:17" x14ac:dyDescent="0.25">
      <c r="B413" s="8">
        <f t="shared" si="29"/>
        <v>37965451</v>
      </c>
      <c r="C413" s="8">
        <f t="shared" si="29"/>
        <v>19688115</v>
      </c>
      <c r="D413" s="8">
        <f t="shared" si="29"/>
        <v>22895903</v>
      </c>
      <c r="E413" s="8">
        <f t="shared" si="29"/>
        <v>27007957</v>
      </c>
      <c r="F413" s="8">
        <f t="shared" si="29"/>
        <v>36884199</v>
      </c>
      <c r="G413" s="8">
        <f t="shared" si="29"/>
        <v>242226983</v>
      </c>
      <c r="H413" s="8">
        <f t="shared" si="29"/>
        <v>65249425</v>
      </c>
      <c r="I413" s="8">
        <f t="shared" si="29"/>
        <v>80698149</v>
      </c>
      <c r="J413" s="8">
        <f t="shared" si="29"/>
        <v>109308851</v>
      </c>
      <c r="K413" s="8">
        <f t="shared" si="29"/>
        <v>99967784</v>
      </c>
      <c r="L413" s="8">
        <f t="shared" si="29"/>
        <v>125007166</v>
      </c>
      <c r="M413" s="8">
        <f t="shared" si="29"/>
        <v>97562475</v>
      </c>
      <c r="N413" s="8">
        <f t="shared" si="29"/>
        <v>127216517</v>
      </c>
      <c r="O413" s="8">
        <f t="shared" si="29"/>
        <v>110765142</v>
      </c>
      <c r="P413" s="6"/>
      <c r="Q413" s="9" t="s">
        <v>14</v>
      </c>
    </row>
    <row r="414" spans="1:17" x14ac:dyDescent="0.25">
      <c r="B414" s="8">
        <f t="shared" si="29"/>
        <v>21675745</v>
      </c>
      <c r="C414" s="8">
        <f t="shared" si="29"/>
        <v>23570016.670000002</v>
      </c>
      <c r="D414" s="8">
        <f t="shared" si="29"/>
        <v>27369326.57</v>
      </c>
      <c r="E414" s="8">
        <f t="shared" si="29"/>
        <v>30479086.079999998</v>
      </c>
      <c r="F414" s="8">
        <f t="shared" si="29"/>
        <v>41024700.43</v>
      </c>
      <c r="G414" s="8">
        <f t="shared" si="29"/>
        <v>200798277.47999999</v>
      </c>
      <c r="H414" s="8">
        <f t="shared" si="29"/>
        <v>92014800.829999998</v>
      </c>
      <c r="I414" s="8">
        <f t="shared" si="29"/>
        <v>101131036.06</v>
      </c>
      <c r="J414" s="8">
        <f t="shared" si="29"/>
        <v>113818110.31</v>
      </c>
      <c r="K414" s="8">
        <f t="shared" si="29"/>
        <v>112106958.88</v>
      </c>
      <c r="L414" s="8">
        <f t="shared" si="29"/>
        <v>123751687.94</v>
      </c>
      <c r="M414" s="8">
        <f t="shared" si="29"/>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110765142</v>
      </c>
      <c r="P414" s="6"/>
      <c r="Q414" s="9" t="s">
        <v>15</v>
      </c>
    </row>
    <row r="415" spans="1:17" x14ac:dyDescent="0.25">
      <c r="B415" s="12">
        <f t="shared" ref="B415:M415" si="30">+B414/B$402</f>
        <v>0.53975304538496005</v>
      </c>
      <c r="C415" s="12">
        <f t="shared" si="30"/>
        <v>0.53036095778719938</v>
      </c>
      <c r="D415" s="12">
        <f t="shared" si="30"/>
        <v>0.57133558124047057</v>
      </c>
      <c r="E415" s="12">
        <f t="shared" si="30"/>
        <v>0.55075186639380813</v>
      </c>
      <c r="F415" s="12">
        <f t="shared" si="30"/>
        <v>0.57138687306399272</v>
      </c>
      <c r="G415" s="12">
        <f t="shared" si="30"/>
        <v>0.69560889834826067</v>
      </c>
      <c r="H415" s="12">
        <f t="shared" si="30"/>
        <v>0.28189941498686166</v>
      </c>
      <c r="I415" s="12">
        <f t="shared" si="30"/>
        <v>0.30731169641215289</v>
      </c>
      <c r="J415" s="12">
        <f t="shared" si="30"/>
        <v>0.32310085870845145</v>
      </c>
      <c r="K415" s="12">
        <f t="shared" si="30"/>
        <v>0.31115016699669029</v>
      </c>
      <c r="L415" s="12">
        <f t="shared" si="30"/>
        <v>0.33111562183917309</v>
      </c>
      <c r="M415" s="12">
        <f t="shared" si="30"/>
        <v>0.3006174351920442</v>
      </c>
      <c r="N415" s="12">
        <f>+N414/N$402</f>
        <v>0.23575356468029707</v>
      </c>
      <c r="O415" s="12">
        <f>+O414/O$402</f>
        <v>0.21605875167610389</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f t="shared" ref="B417:O420" si="31">IFERROR(VLOOKUP($B$416,$4:$126,MATCH($Q417&amp;"/"&amp;B$348,$2:$2,0),FALSE),"")</f>
        <v>7336569</v>
      </c>
      <c r="C417" s="8">
        <f t="shared" si="31"/>
        <v>157329</v>
      </c>
      <c r="D417" s="8">
        <f t="shared" si="31"/>
        <v>17987</v>
      </c>
      <c r="E417" s="8">
        <f t="shared" si="31"/>
        <v>3197</v>
      </c>
      <c r="F417" s="8">
        <f t="shared" si="31"/>
        <v>7407</v>
      </c>
      <c r="G417" s="8">
        <f t="shared" si="31"/>
        <v>22</v>
      </c>
      <c r="H417" s="8">
        <f t="shared" si="31"/>
        <v>3228136</v>
      </c>
      <c r="I417" s="8">
        <f t="shared" si="31"/>
        <v>10583314</v>
      </c>
      <c r="J417" s="8">
        <f t="shared" si="31"/>
        <v>32098071</v>
      </c>
      <c r="K417" s="8">
        <f t="shared" si="31"/>
        <v>19889980</v>
      </c>
      <c r="L417" s="8">
        <f t="shared" si="31"/>
        <v>28465722</v>
      </c>
      <c r="M417" s="8">
        <f t="shared" si="31"/>
        <v>12702856</v>
      </c>
      <c r="N417" s="8">
        <f t="shared" si="31"/>
        <v>30532114</v>
      </c>
      <c r="O417" s="8">
        <f t="shared" si="31"/>
        <v>23204083</v>
      </c>
      <c r="P417" s="6"/>
      <c r="Q417" s="9" t="s">
        <v>12</v>
      </c>
    </row>
    <row r="418" spans="2:17" x14ac:dyDescent="0.25">
      <c r="B418" s="8">
        <f t="shared" si="31"/>
        <v>10311072</v>
      </c>
      <c r="C418" s="8">
        <f t="shared" si="31"/>
        <v>103493</v>
      </c>
      <c r="D418" s="8">
        <f t="shared" si="31"/>
        <v>0</v>
      </c>
      <c r="E418" s="8">
        <f t="shared" si="31"/>
        <v>39</v>
      </c>
      <c r="F418" s="8">
        <f t="shared" si="31"/>
        <v>442</v>
      </c>
      <c r="G418" s="8">
        <f t="shared" si="31"/>
        <v>143332789</v>
      </c>
      <c r="H418" s="8">
        <f t="shared" si="31"/>
        <v>7184521</v>
      </c>
      <c r="I418" s="8">
        <f t="shared" si="31"/>
        <v>16735857</v>
      </c>
      <c r="J418" s="8">
        <f t="shared" si="31"/>
        <v>33624247</v>
      </c>
      <c r="K418" s="8">
        <f t="shared" si="31"/>
        <v>24368403</v>
      </c>
      <c r="L418" s="8">
        <f t="shared" si="31"/>
        <v>28867845</v>
      </c>
      <c r="M418" s="8">
        <f t="shared" si="31"/>
        <v>17258684</v>
      </c>
      <c r="N418" s="8">
        <f t="shared" si="31"/>
        <v>49487022</v>
      </c>
      <c r="O418" s="8">
        <f t="shared" si="31"/>
        <v>24184802</v>
      </c>
      <c r="P418" s="6"/>
      <c r="Q418" s="9" t="s">
        <v>13</v>
      </c>
    </row>
    <row r="419" spans="2:17" x14ac:dyDescent="0.25">
      <c r="B419" s="8">
        <f t="shared" si="31"/>
        <v>5693294</v>
      </c>
      <c r="C419" s="8">
        <f t="shared" si="31"/>
        <v>11681</v>
      </c>
      <c r="D419" s="8">
        <f t="shared" si="31"/>
        <v>0</v>
      </c>
      <c r="E419" s="8">
        <f t="shared" si="31"/>
        <v>48</v>
      </c>
      <c r="F419" s="8">
        <f t="shared" si="31"/>
        <v>21136</v>
      </c>
      <c r="G419" s="8">
        <f t="shared" si="31"/>
        <v>186157179</v>
      </c>
      <c r="H419" s="8">
        <f t="shared" si="31"/>
        <v>5663426</v>
      </c>
      <c r="I419" s="8">
        <f t="shared" si="31"/>
        <v>13437416</v>
      </c>
      <c r="J419" s="8">
        <f t="shared" si="31"/>
        <v>36653081</v>
      </c>
      <c r="K419" s="8">
        <f t="shared" si="31"/>
        <v>17245092</v>
      </c>
      <c r="L419" s="8">
        <f t="shared" si="31"/>
        <v>40717717</v>
      </c>
      <c r="M419" s="8">
        <f t="shared" si="31"/>
        <v>10287283</v>
      </c>
      <c r="N419" s="8">
        <f t="shared" si="31"/>
        <v>45184216</v>
      </c>
      <c r="O419" s="8">
        <f t="shared" si="31"/>
        <v>22824799</v>
      </c>
      <c r="P419" s="6"/>
      <c r="Q419" s="9" t="s">
        <v>14</v>
      </c>
    </row>
    <row r="420" spans="2:17" x14ac:dyDescent="0.25">
      <c r="B420" s="8">
        <f t="shared" si="31"/>
        <v>167995</v>
      </c>
      <c r="C420" s="8">
        <f t="shared" si="31"/>
        <v>10212.02</v>
      </c>
      <c r="D420" s="8">
        <f t="shared" si="31"/>
        <v>0</v>
      </c>
      <c r="E420" s="8">
        <f t="shared" si="31"/>
        <v>2173.4699999999998</v>
      </c>
      <c r="F420" s="8">
        <f t="shared" si="31"/>
        <v>0</v>
      </c>
      <c r="G420" s="8">
        <f t="shared" si="31"/>
        <v>135143340.84999999</v>
      </c>
      <c r="H420" s="8">
        <f t="shared" si="31"/>
        <v>19640390.369999997</v>
      </c>
      <c r="I420" s="8">
        <f t="shared" si="31"/>
        <v>23722573.16</v>
      </c>
      <c r="J420" s="8">
        <f t="shared" si="31"/>
        <v>31452916.379999999</v>
      </c>
      <c r="K420" s="8">
        <f t="shared" si="31"/>
        <v>21104091.969999999</v>
      </c>
      <c r="L420" s="8">
        <f t="shared" si="31"/>
        <v>26671360.57</v>
      </c>
      <c r="M420" s="8">
        <f t="shared" si="31"/>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22824799</v>
      </c>
      <c r="P420" s="6"/>
      <c r="Q420" s="9" t="s">
        <v>15</v>
      </c>
    </row>
    <row r="421" spans="2:17" x14ac:dyDescent="0.25">
      <c r="B421" s="12">
        <f t="shared" ref="B421:M421" si="32">+B420/B$402</f>
        <v>4.1832847202920298E-3</v>
      </c>
      <c r="C421" s="12">
        <f t="shared" si="32"/>
        <v>2.2978586667847425E-4</v>
      </c>
      <c r="D421" s="12">
        <f t="shared" si="32"/>
        <v>0</v>
      </c>
      <c r="E421" s="12">
        <f t="shared" si="32"/>
        <v>3.9274230726899484E-5</v>
      </c>
      <c r="F421" s="12">
        <f t="shared" si="32"/>
        <v>0</v>
      </c>
      <c r="G421" s="12">
        <f t="shared" si="32"/>
        <v>0.46816592068194068</v>
      </c>
      <c r="H421" s="12">
        <f t="shared" si="32"/>
        <v>6.0170912782234312E-2</v>
      </c>
      <c r="I421" s="12">
        <f t="shared" si="32"/>
        <v>7.2086913029703284E-2</v>
      </c>
      <c r="J421" s="12">
        <f t="shared" si="32"/>
        <v>8.9286882936152986E-2</v>
      </c>
      <c r="K421" s="12">
        <f t="shared" si="32"/>
        <v>5.8573899482973923E-2</v>
      </c>
      <c r="L421" s="12">
        <f t="shared" si="32"/>
        <v>7.1363100475155844E-2</v>
      </c>
      <c r="M421" s="12">
        <f t="shared" si="32"/>
        <v>4.2249756874816476E-2</v>
      </c>
      <c r="N421" s="12">
        <f>+N420/N$402</f>
        <v>3.9899551822893814E-2</v>
      </c>
      <c r="O421" s="12">
        <f>+O420/O$402</f>
        <v>4.4522107678948167E-2</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f t="shared" ref="B423:O426" si="33">IFERROR(VLOOKUP($B$422,$4:$126,MATCH($Q423&amp;"/"&amp;B$348,$2:$2,0),FALSE),"")</f>
        <v>734061</v>
      </c>
      <c r="C423" s="8">
        <f t="shared" si="33"/>
        <v>0</v>
      </c>
      <c r="D423" s="8">
        <f t="shared" si="33"/>
        <v>0</v>
      </c>
      <c r="E423" s="8">
        <f t="shared" si="33"/>
        <v>0</v>
      </c>
      <c r="F423" s="8">
        <f t="shared" si="33"/>
        <v>0</v>
      </c>
      <c r="G423" s="8">
        <f t="shared" si="33"/>
        <v>0</v>
      </c>
      <c r="H423" s="8">
        <f t="shared" si="33"/>
        <v>198675242</v>
      </c>
      <c r="I423" s="8">
        <f t="shared" si="33"/>
        <v>176867881</v>
      </c>
      <c r="J423" s="8">
        <f t="shared" si="33"/>
        <v>158572700</v>
      </c>
      <c r="K423" s="8">
        <f t="shared" si="33"/>
        <v>162215555</v>
      </c>
      <c r="L423" s="8">
        <f t="shared" si="33"/>
        <v>137043628</v>
      </c>
      <c r="M423" s="8">
        <f t="shared" si="33"/>
        <v>141891689</v>
      </c>
      <c r="N423" s="8">
        <f t="shared" si="33"/>
        <v>114954030</v>
      </c>
      <c r="O423" s="8">
        <f t="shared" si="33"/>
        <v>222521679</v>
      </c>
      <c r="P423" s="6"/>
      <c r="Q423" s="9" t="s">
        <v>12</v>
      </c>
    </row>
    <row r="424" spans="2:17" x14ac:dyDescent="0.25">
      <c r="B424" s="8">
        <f t="shared" si="33"/>
        <v>0</v>
      </c>
      <c r="C424" s="8">
        <f t="shared" si="33"/>
        <v>0</v>
      </c>
      <c r="D424" s="8">
        <f t="shared" si="33"/>
        <v>0</v>
      </c>
      <c r="E424" s="8">
        <f t="shared" si="33"/>
        <v>0</v>
      </c>
      <c r="F424" s="8">
        <f t="shared" si="33"/>
        <v>0</v>
      </c>
      <c r="G424" s="8">
        <f t="shared" si="33"/>
        <v>0</v>
      </c>
      <c r="H424" s="8">
        <f t="shared" si="33"/>
        <v>198036797</v>
      </c>
      <c r="I424" s="8">
        <f t="shared" si="33"/>
        <v>175000000</v>
      </c>
      <c r="J424" s="8">
        <f t="shared" si="33"/>
        <v>158572700</v>
      </c>
      <c r="K424" s="8">
        <f t="shared" si="33"/>
        <v>160502284</v>
      </c>
      <c r="L424" s="8">
        <f t="shared" si="33"/>
        <v>137013325</v>
      </c>
      <c r="M424" s="8">
        <f t="shared" si="33"/>
        <v>140218194</v>
      </c>
      <c r="N424" s="8">
        <f t="shared" si="33"/>
        <v>122232436</v>
      </c>
      <c r="O424" s="8">
        <f t="shared" si="33"/>
        <v>224674587</v>
      </c>
      <c r="P424" s="6"/>
      <c r="Q424" s="9" t="s">
        <v>13</v>
      </c>
    </row>
    <row r="425" spans="2:17" x14ac:dyDescent="0.25">
      <c r="B425" s="8">
        <f t="shared" si="33"/>
        <v>2036947</v>
      </c>
      <c r="C425" s="8">
        <f t="shared" si="33"/>
        <v>0</v>
      </c>
      <c r="D425" s="8">
        <f t="shared" si="33"/>
        <v>0</v>
      </c>
      <c r="E425" s="8">
        <f t="shared" si="33"/>
        <v>0</v>
      </c>
      <c r="F425" s="8">
        <f t="shared" si="33"/>
        <v>0</v>
      </c>
      <c r="G425" s="8">
        <f t="shared" si="33"/>
        <v>0</v>
      </c>
      <c r="H425" s="8">
        <f t="shared" si="33"/>
        <v>197152345</v>
      </c>
      <c r="I425" s="8">
        <f t="shared" si="33"/>
        <v>175000000</v>
      </c>
      <c r="J425" s="8">
        <f t="shared" si="33"/>
        <v>164434178</v>
      </c>
      <c r="K425" s="8">
        <f t="shared" si="33"/>
        <v>157283423</v>
      </c>
      <c r="L425" s="8">
        <f t="shared" si="33"/>
        <v>126955935</v>
      </c>
      <c r="M425" s="8">
        <f t="shared" si="33"/>
        <v>140144762</v>
      </c>
      <c r="N425" s="8">
        <f t="shared" si="33"/>
        <v>142072785</v>
      </c>
      <c r="O425" s="8">
        <f t="shared" si="33"/>
        <v>224757952</v>
      </c>
      <c r="P425" s="6"/>
      <c r="Q425" s="9" t="s">
        <v>14</v>
      </c>
    </row>
    <row r="426" spans="2:17" x14ac:dyDescent="0.25">
      <c r="B426" s="8">
        <f t="shared" si="33"/>
        <v>0</v>
      </c>
      <c r="C426" s="8">
        <f t="shared" si="33"/>
        <v>0</v>
      </c>
      <c r="D426" s="8">
        <f t="shared" si="33"/>
        <v>0</v>
      </c>
      <c r="E426" s="8">
        <f t="shared" si="33"/>
        <v>0</v>
      </c>
      <c r="F426" s="8">
        <f t="shared" si="33"/>
        <v>0</v>
      </c>
      <c r="G426" s="8">
        <f t="shared" si="33"/>
        <v>50000000</v>
      </c>
      <c r="H426" s="8">
        <f t="shared" si="33"/>
        <v>193605311.38999999</v>
      </c>
      <c r="I426" s="8">
        <f t="shared" si="33"/>
        <v>165158800</v>
      </c>
      <c r="J426" s="8">
        <f t="shared" si="33"/>
        <v>156807034.69999999</v>
      </c>
      <c r="K426" s="8">
        <f t="shared" si="33"/>
        <v>145127987.16</v>
      </c>
      <c r="L426" s="8">
        <f t="shared" si="33"/>
        <v>126893493.59</v>
      </c>
      <c r="M426" s="8">
        <f t="shared" si="33"/>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224757952</v>
      </c>
      <c r="P426" s="6"/>
      <c r="Q426" s="9" t="s">
        <v>15</v>
      </c>
    </row>
    <row r="427" spans="2:17" x14ac:dyDescent="0.25">
      <c r="B427" s="12">
        <f t="shared" ref="B427:M427" si="34">+B426/B$402</f>
        <v>0</v>
      </c>
      <c r="C427" s="12">
        <f t="shared" si="34"/>
        <v>0</v>
      </c>
      <c r="D427" s="12">
        <f t="shared" si="34"/>
        <v>0</v>
      </c>
      <c r="E427" s="12">
        <f t="shared" si="34"/>
        <v>0</v>
      </c>
      <c r="F427" s="12">
        <f t="shared" si="34"/>
        <v>0</v>
      </c>
      <c r="G427" s="12">
        <f t="shared" si="34"/>
        <v>0.1732108728914632</v>
      </c>
      <c r="H427" s="12">
        <f t="shared" si="34"/>
        <v>0.5931352730961531</v>
      </c>
      <c r="I427" s="12">
        <f t="shared" si="34"/>
        <v>0.501875912507046</v>
      </c>
      <c r="J427" s="12">
        <f t="shared" si="34"/>
        <v>0.4451355537805356</v>
      </c>
      <c r="K427" s="12">
        <f t="shared" si="34"/>
        <v>0.40279923647793742</v>
      </c>
      <c r="L427" s="12">
        <f t="shared" si="34"/>
        <v>0.33952197935085371</v>
      </c>
      <c r="M427" s="12">
        <f t="shared" si="34"/>
        <v>0.34394850403840094</v>
      </c>
      <c r="N427" s="12">
        <f>+N426/N$402</f>
        <v>0.42323630212964619</v>
      </c>
      <c r="O427" s="12">
        <f>+O426/O$402</f>
        <v>0.43841340029517295</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f t="shared" ref="B429:O432" si="35">IFERROR(VLOOKUP($B$428,$4:$126,MATCH($Q429&amp;"/"&amp;B$348,$2:$2,0),FALSE),"")</f>
        <v>8070630</v>
      </c>
      <c r="C429" s="8">
        <f t="shared" si="35"/>
        <v>157329</v>
      </c>
      <c r="D429" s="8">
        <f t="shared" si="35"/>
        <v>17987</v>
      </c>
      <c r="E429" s="8">
        <f t="shared" si="35"/>
        <v>3197</v>
      </c>
      <c r="F429" s="8">
        <f t="shared" si="35"/>
        <v>7407</v>
      </c>
      <c r="G429" s="8">
        <f t="shared" si="35"/>
        <v>22</v>
      </c>
      <c r="H429" s="8">
        <f t="shared" si="35"/>
        <v>201903378</v>
      </c>
      <c r="I429" s="8">
        <f t="shared" si="35"/>
        <v>187451195</v>
      </c>
      <c r="J429" s="8">
        <f t="shared" si="35"/>
        <v>190670771</v>
      </c>
      <c r="K429" s="8">
        <f t="shared" si="35"/>
        <v>182105535</v>
      </c>
      <c r="L429" s="8">
        <f t="shared" si="35"/>
        <v>165509350</v>
      </c>
      <c r="M429" s="8">
        <f t="shared" si="35"/>
        <v>154594545</v>
      </c>
      <c r="N429" s="8">
        <f t="shared" si="35"/>
        <v>145486144</v>
      </c>
      <c r="O429" s="8">
        <f t="shared" si="35"/>
        <v>245725762</v>
      </c>
      <c r="P429" s="6"/>
      <c r="Q429" s="9" t="s">
        <v>12</v>
      </c>
    </row>
    <row r="430" spans="2:17" x14ac:dyDescent="0.25">
      <c r="B430" s="8">
        <f t="shared" si="35"/>
        <v>10311072</v>
      </c>
      <c r="C430" s="8">
        <f t="shared" si="35"/>
        <v>103493</v>
      </c>
      <c r="D430" s="8">
        <f t="shared" si="35"/>
        <v>0</v>
      </c>
      <c r="E430" s="8">
        <f t="shared" si="35"/>
        <v>39</v>
      </c>
      <c r="F430" s="8">
        <f t="shared" si="35"/>
        <v>442</v>
      </c>
      <c r="G430" s="8">
        <f t="shared" si="35"/>
        <v>143332789</v>
      </c>
      <c r="H430" s="8">
        <f t="shared" si="35"/>
        <v>205221318</v>
      </c>
      <c r="I430" s="8">
        <f t="shared" si="35"/>
        <v>191735857</v>
      </c>
      <c r="J430" s="8">
        <f t="shared" si="35"/>
        <v>192196947</v>
      </c>
      <c r="K430" s="8">
        <f t="shared" si="35"/>
        <v>184870687</v>
      </c>
      <c r="L430" s="8">
        <f t="shared" si="35"/>
        <v>165881170</v>
      </c>
      <c r="M430" s="8">
        <f t="shared" si="35"/>
        <v>157476878</v>
      </c>
      <c r="N430" s="8">
        <f t="shared" si="35"/>
        <v>171719458</v>
      </c>
      <c r="O430" s="8">
        <f t="shared" si="35"/>
        <v>248859389</v>
      </c>
      <c r="P430" s="6"/>
      <c r="Q430" s="9" t="s">
        <v>13</v>
      </c>
    </row>
    <row r="431" spans="2:17" x14ac:dyDescent="0.25">
      <c r="B431" s="8">
        <f t="shared" si="35"/>
        <v>7730241</v>
      </c>
      <c r="C431" s="8">
        <f t="shared" si="35"/>
        <v>11681</v>
      </c>
      <c r="D431" s="8">
        <f t="shared" si="35"/>
        <v>0</v>
      </c>
      <c r="E431" s="8">
        <f t="shared" si="35"/>
        <v>48</v>
      </c>
      <c r="F431" s="8">
        <f t="shared" si="35"/>
        <v>21136</v>
      </c>
      <c r="G431" s="8">
        <f t="shared" si="35"/>
        <v>186157179</v>
      </c>
      <c r="H431" s="8">
        <f t="shared" si="35"/>
        <v>202815771</v>
      </c>
      <c r="I431" s="8">
        <f t="shared" si="35"/>
        <v>188437416</v>
      </c>
      <c r="J431" s="8">
        <f t="shared" si="35"/>
        <v>201087259</v>
      </c>
      <c r="K431" s="8">
        <f t="shared" si="35"/>
        <v>174528515</v>
      </c>
      <c r="L431" s="8">
        <f t="shared" si="35"/>
        <v>167673652</v>
      </c>
      <c r="M431" s="8">
        <f t="shared" si="35"/>
        <v>150432045</v>
      </c>
      <c r="N431" s="8">
        <f t="shared" si="35"/>
        <v>187257001</v>
      </c>
      <c r="O431" s="8">
        <f t="shared" si="35"/>
        <v>247582751</v>
      </c>
      <c r="P431" s="6"/>
      <c r="Q431" s="9" t="s">
        <v>14</v>
      </c>
    </row>
    <row r="432" spans="2:17" x14ac:dyDescent="0.25">
      <c r="B432" s="8">
        <f t="shared" si="35"/>
        <v>167995</v>
      </c>
      <c r="C432" s="8">
        <f t="shared" si="35"/>
        <v>10212.02</v>
      </c>
      <c r="D432" s="8">
        <f t="shared" si="35"/>
        <v>0</v>
      </c>
      <c r="E432" s="8">
        <f t="shared" si="35"/>
        <v>2173.4699999999998</v>
      </c>
      <c r="F432" s="8">
        <f t="shared" si="35"/>
        <v>0</v>
      </c>
      <c r="G432" s="8">
        <f t="shared" si="35"/>
        <v>185143340.84999999</v>
      </c>
      <c r="H432" s="8">
        <f t="shared" si="35"/>
        <v>213245701.75999999</v>
      </c>
      <c r="I432" s="8">
        <f t="shared" si="35"/>
        <v>188881373.16</v>
      </c>
      <c r="J432" s="8">
        <f t="shared" si="35"/>
        <v>188259951.07999998</v>
      </c>
      <c r="K432" s="8">
        <f t="shared" si="35"/>
        <v>166232079.13</v>
      </c>
      <c r="L432" s="8">
        <f t="shared" si="35"/>
        <v>153564854.16</v>
      </c>
      <c r="M432" s="8">
        <f t="shared" si="35"/>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247582751</v>
      </c>
      <c r="P432" s="6"/>
      <c r="Q432" s="9" t="s">
        <v>15</v>
      </c>
    </row>
    <row r="433" spans="1:17" s="87" customFormat="1" x14ac:dyDescent="0.25">
      <c r="A433" s="86"/>
      <c r="B433" s="13">
        <f t="shared" ref="B433:O433" si="36">+B432/B$457</f>
        <v>1.0036337402074096E-2</v>
      </c>
      <c r="C433" s="13">
        <f t="shared" si="36"/>
        <v>5.4492224451045766E-4</v>
      </c>
      <c r="D433" s="13">
        <f t="shared" si="36"/>
        <v>0</v>
      </c>
      <c r="E433" s="13">
        <f t="shared" si="36"/>
        <v>1.0113582294448578E-4</v>
      </c>
      <c r="F433" s="13">
        <f t="shared" si="36"/>
        <v>0</v>
      </c>
      <c r="G433" s="13">
        <f t="shared" si="36"/>
        <v>6.4328439366397818</v>
      </c>
      <c r="H433" s="13">
        <f t="shared" si="36"/>
        <v>6.9275638800795933</v>
      </c>
      <c r="I433" s="13">
        <f t="shared" si="36"/>
        <v>5.0571405026842395</v>
      </c>
      <c r="J433" s="13">
        <f t="shared" si="36"/>
        <v>3.4107431670543948</v>
      </c>
      <c r="K433" s="13">
        <f t="shared" si="36"/>
        <v>2.2066327554963241</v>
      </c>
      <c r="L433" s="13">
        <f t="shared" si="36"/>
        <v>1.8102487287675515</v>
      </c>
      <c r="M433" s="13">
        <f t="shared" si="36"/>
        <v>1.5475205235547767</v>
      </c>
      <c r="N433" s="13">
        <f t="shared" si="36"/>
        <v>2.5050361800903564</v>
      </c>
      <c r="O433" s="13">
        <f t="shared" si="36"/>
        <v>2.578661729011702</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f t="shared" ref="B435:O438" si="37">IFERROR(VLOOKUP($B$434,$4:$126,MATCH($Q435&amp;"/"&amp;B$348,$2:$2,0),FALSE),"")</f>
        <v>1964504</v>
      </c>
      <c r="C435" s="8">
        <f t="shared" si="37"/>
        <v>1645478</v>
      </c>
      <c r="D435" s="8">
        <f t="shared" si="37"/>
        <v>2055645</v>
      </c>
      <c r="E435" s="8">
        <f t="shared" si="37"/>
        <v>2779106</v>
      </c>
      <c r="F435" s="8">
        <f t="shared" si="37"/>
        <v>3466348</v>
      </c>
      <c r="G435" s="8">
        <f t="shared" si="37"/>
        <v>3937988</v>
      </c>
      <c r="H435" s="8">
        <f t="shared" si="37"/>
        <v>203768337</v>
      </c>
      <c r="I435" s="8">
        <f t="shared" si="37"/>
        <v>198045037</v>
      </c>
      <c r="J435" s="8">
        <f t="shared" si="37"/>
        <v>179787039</v>
      </c>
      <c r="K435" s="8">
        <f t="shared" si="37"/>
        <v>184762968</v>
      </c>
      <c r="L435" s="8">
        <f t="shared" si="37"/>
        <v>159736508</v>
      </c>
      <c r="M435" s="8">
        <f t="shared" si="37"/>
        <v>165305299</v>
      </c>
      <c r="N435" s="8">
        <f t="shared" si="37"/>
        <v>180384802</v>
      </c>
      <c r="O435" s="8">
        <f t="shared" si="37"/>
        <v>288779137</v>
      </c>
      <c r="P435" s="6"/>
      <c r="Q435" s="9" t="s">
        <v>12</v>
      </c>
    </row>
    <row r="436" spans="1:17" x14ac:dyDescent="0.25">
      <c r="B436" s="8">
        <f t="shared" si="37"/>
        <v>1320633</v>
      </c>
      <c r="C436" s="8">
        <f t="shared" si="37"/>
        <v>1734554</v>
      </c>
      <c r="D436" s="8">
        <f t="shared" si="37"/>
        <v>2178462</v>
      </c>
      <c r="E436" s="8">
        <f t="shared" si="37"/>
        <v>2940658</v>
      </c>
      <c r="F436" s="8">
        <f t="shared" si="37"/>
        <v>3579215</v>
      </c>
      <c r="G436" s="8">
        <f t="shared" si="37"/>
        <v>4495302</v>
      </c>
      <c r="H436" s="8">
        <f t="shared" si="37"/>
        <v>203221729</v>
      </c>
      <c r="I436" s="8">
        <f t="shared" si="37"/>
        <v>196292883</v>
      </c>
      <c r="J436" s="8">
        <f t="shared" si="37"/>
        <v>179964757</v>
      </c>
      <c r="K436" s="8">
        <f t="shared" si="37"/>
        <v>183036810</v>
      </c>
      <c r="L436" s="8">
        <f t="shared" si="37"/>
        <v>159849864</v>
      </c>
      <c r="M436" s="8">
        <f t="shared" si="37"/>
        <v>164604689</v>
      </c>
      <c r="N436" s="8">
        <f t="shared" si="37"/>
        <v>188479607</v>
      </c>
      <c r="O436" s="8">
        <f t="shared" si="37"/>
        <v>290703327</v>
      </c>
      <c r="P436" s="6"/>
      <c r="Q436" s="9" t="s">
        <v>13</v>
      </c>
    </row>
    <row r="437" spans="1:17" x14ac:dyDescent="0.25">
      <c r="B437" s="8">
        <f t="shared" si="37"/>
        <v>3449132</v>
      </c>
      <c r="C437" s="8">
        <f t="shared" si="37"/>
        <v>1847839</v>
      </c>
      <c r="D437" s="8">
        <f t="shared" si="37"/>
        <v>2339879</v>
      </c>
      <c r="E437" s="8">
        <f t="shared" si="37"/>
        <v>3098066</v>
      </c>
      <c r="F437" s="8">
        <f t="shared" si="37"/>
        <v>3660174</v>
      </c>
      <c r="G437" s="8">
        <f t="shared" si="37"/>
        <v>4658590</v>
      </c>
      <c r="H437" s="8">
        <f t="shared" si="37"/>
        <v>202657837</v>
      </c>
      <c r="I437" s="8">
        <f t="shared" si="37"/>
        <v>196777839</v>
      </c>
      <c r="J437" s="8">
        <f t="shared" si="37"/>
        <v>186429801</v>
      </c>
      <c r="K437" s="8">
        <f t="shared" si="37"/>
        <v>179944242</v>
      </c>
      <c r="L437" s="8">
        <f t="shared" si="37"/>
        <v>149929278</v>
      </c>
      <c r="M437" s="8">
        <f t="shared" si="37"/>
        <v>164763556</v>
      </c>
      <c r="N437" s="8">
        <f t="shared" si="37"/>
        <v>208668379</v>
      </c>
      <c r="O437" s="8">
        <f t="shared" si="37"/>
        <v>291055447</v>
      </c>
      <c r="P437" s="6"/>
      <c r="Q437" s="9" t="s">
        <v>14</v>
      </c>
    </row>
    <row r="438" spans="1:17" x14ac:dyDescent="0.25">
      <c r="B438" s="8">
        <f t="shared" si="37"/>
        <v>1583357</v>
      </c>
      <c r="C438" s="8">
        <f t="shared" si="37"/>
        <v>1934904.56</v>
      </c>
      <c r="D438" s="8">
        <f t="shared" si="37"/>
        <v>2576604.85</v>
      </c>
      <c r="E438" s="8">
        <f t="shared" si="37"/>
        <v>3162927.62</v>
      </c>
      <c r="F438" s="8">
        <f t="shared" si="37"/>
        <v>3787672.35</v>
      </c>
      <c r="G438" s="8">
        <f t="shared" si="37"/>
        <v>54859777.649999999</v>
      </c>
      <c r="H438" s="8">
        <f t="shared" si="37"/>
        <v>199337404</v>
      </c>
      <c r="I438" s="8">
        <f t="shared" si="37"/>
        <v>186276164.84</v>
      </c>
      <c r="J438" s="8">
        <f t="shared" si="37"/>
        <v>178846738.22999999</v>
      </c>
      <c r="K438" s="8">
        <f t="shared" si="37"/>
        <v>167962826.52000001</v>
      </c>
      <c r="L438" s="8">
        <f t="shared" si="37"/>
        <v>150171244.25999999</v>
      </c>
      <c r="M438" s="8">
        <f t="shared" si="37"/>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291055447</v>
      </c>
      <c r="P438" s="6"/>
      <c r="Q438" s="9" t="s">
        <v>15</v>
      </c>
    </row>
    <row r="439" spans="1:17" x14ac:dyDescent="0.25">
      <c r="B439" s="12">
        <f t="shared" ref="B439:M439" si="38">+B438/B$402</f>
        <v>3.9427561206389641E-2</v>
      </c>
      <c r="C439" s="12">
        <f t="shared" si="38"/>
        <v>4.3538273648086462E-2</v>
      </c>
      <c r="D439" s="12">
        <f t="shared" si="38"/>
        <v>5.3786709944678247E-2</v>
      </c>
      <c r="E439" s="12">
        <f t="shared" si="38"/>
        <v>5.715356049099507E-2</v>
      </c>
      <c r="F439" s="12">
        <f t="shared" si="38"/>
        <v>5.2754224590871555E-2</v>
      </c>
      <c r="G439" s="12">
        <f t="shared" si="38"/>
        <v>0.19004619946776166</v>
      </c>
      <c r="H439" s="12">
        <f t="shared" si="38"/>
        <v>0.61069629087626975</v>
      </c>
      <c r="I439" s="12">
        <f t="shared" si="38"/>
        <v>0.56604625492185656</v>
      </c>
      <c r="J439" s="12">
        <f t="shared" si="38"/>
        <v>0.50770070370990528</v>
      </c>
      <c r="K439" s="12">
        <f t="shared" si="38"/>
        <v>0.46617678369881876</v>
      </c>
      <c r="L439" s="12">
        <f t="shared" si="38"/>
        <v>0.40180498345703813</v>
      </c>
      <c r="M439" s="12">
        <f t="shared" si="38"/>
        <v>0.41087681177691177</v>
      </c>
      <c r="N439" s="12">
        <f>+N438/N$402</f>
        <v>0.55101607952645515</v>
      </c>
      <c r="O439" s="12">
        <f>+O438/O$402</f>
        <v>0.56773345306911094</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f t="shared" ref="B441:O444" si="39">IFERROR(VLOOKUP($B$440,$4:$126,MATCH($Q441&amp;"/"&amp;B$348,$2:$2,0),FALSE),"")</f>
        <v>37611781</v>
      </c>
      <c r="C441" s="8">
        <f t="shared" si="39"/>
        <v>21632703</v>
      </c>
      <c r="D441" s="8">
        <f t="shared" si="39"/>
        <v>25154443</v>
      </c>
      <c r="E441" s="8">
        <f t="shared" si="39"/>
        <v>29929134</v>
      </c>
      <c r="F441" s="8">
        <f t="shared" si="39"/>
        <v>35792455</v>
      </c>
      <c r="G441" s="8">
        <f t="shared" si="39"/>
        <v>43086051</v>
      </c>
      <c r="H441" s="8">
        <f t="shared" si="39"/>
        <v>267169843</v>
      </c>
      <c r="I441" s="8">
        <f t="shared" si="39"/>
        <v>275945036</v>
      </c>
      <c r="J441" s="8">
        <f t="shared" si="39"/>
        <v>284946335</v>
      </c>
      <c r="K441" s="8">
        <f t="shared" si="39"/>
        <v>281701793</v>
      </c>
      <c r="L441" s="8">
        <f t="shared" si="39"/>
        <v>275869081</v>
      </c>
      <c r="M441" s="8">
        <f t="shared" si="39"/>
        <v>270868266</v>
      </c>
      <c r="N441" s="8">
        <f t="shared" si="39"/>
        <v>309379074</v>
      </c>
      <c r="O441" s="8">
        <f t="shared" si="39"/>
        <v>404308146</v>
      </c>
      <c r="P441" s="6"/>
      <c r="Q441" s="9" t="s">
        <v>12</v>
      </c>
    </row>
    <row r="442" spans="1:17" x14ac:dyDescent="0.25">
      <c r="B442" s="8">
        <f t="shared" si="39"/>
        <v>39780449</v>
      </c>
      <c r="C442" s="8">
        <f t="shared" si="39"/>
        <v>20924236</v>
      </c>
      <c r="D442" s="8">
        <f t="shared" si="39"/>
        <v>24696024</v>
      </c>
      <c r="E442" s="8">
        <f t="shared" si="39"/>
        <v>28859505</v>
      </c>
      <c r="F442" s="8">
        <f t="shared" si="39"/>
        <v>37128585</v>
      </c>
      <c r="G442" s="8">
        <f t="shared" si="39"/>
        <v>204740560</v>
      </c>
      <c r="H442" s="8">
        <f t="shared" si="39"/>
        <v>268763808</v>
      </c>
      <c r="I442" s="8">
        <f t="shared" si="39"/>
        <v>278156710</v>
      </c>
      <c r="J442" s="8">
        <f t="shared" si="39"/>
        <v>285251585</v>
      </c>
      <c r="K442" s="8">
        <f t="shared" si="39"/>
        <v>281475261</v>
      </c>
      <c r="L442" s="8">
        <f t="shared" si="39"/>
        <v>271802963</v>
      </c>
      <c r="M442" s="8">
        <f t="shared" si="39"/>
        <v>271842760</v>
      </c>
      <c r="N442" s="8">
        <f t="shared" si="39"/>
        <v>319533117</v>
      </c>
      <c r="O442" s="8">
        <f t="shared" si="39"/>
        <v>404400117</v>
      </c>
      <c r="P442" s="6"/>
      <c r="Q442" s="9" t="s">
        <v>13</v>
      </c>
    </row>
    <row r="443" spans="1:17" x14ac:dyDescent="0.25">
      <c r="B443" s="8">
        <f t="shared" si="39"/>
        <v>41414583</v>
      </c>
      <c r="C443" s="8">
        <f t="shared" si="39"/>
        <v>21535954</v>
      </c>
      <c r="D443" s="8">
        <f t="shared" si="39"/>
        <v>25235782</v>
      </c>
      <c r="E443" s="8">
        <f t="shared" si="39"/>
        <v>30106023</v>
      </c>
      <c r="F443" s="8">
        <f t="shared" si="39"/>
        <v>40544373</v>
      </c>
      <c r="G443" s="8">
        <f t="shared" si="39"/>
        <v>246885573</v>
      </c>
      <c r="H443" s="8">
        <f t="shared" si="39"/>
        <v>267907262</v>
      </c>
      <c r="I443" s="8">
        <f t="shared" si="39"/>
        <v>277475988</v>
      </c>
      <c r="J443" s="8">
        <f t="shared" si="39"/>
        <v>295738652</v>
      </c>
      <c r="K443" s="8">
        <f t="shared" si="39"/>
        <v>279912026</v>
      </c>
      <c r="L443" s="8">
        <f t="shared" si="39"/>
        <v>274936444</v>
      </c>
      <c r="M443" s="8">
        <f t="shared" si="39"/>
        <v>262326031</v>
      </c>
      <c r="N443" s="8">
        <f t="shared" si="39"/>
        <v>335884896</v>
      </c>
      <c r="O443" s="8">
        <f t="shared" si="39"/>
        <v>401820589</v>
      </c>
      <c r="P443" s="6"/>
      <c r="Q443" s="9" t="s">
        <v>14</v>
      </c>
    </row>
    <row r="444" spans="1:17" x14ac:dyDescent="0.25">
      <c r="B444" s="8">
        <f t="shared" si="39"/>
        <v>23259102</v>
      </c>
      <c r="C444" s="8">
        <f t="shared" si="39"/>
        <v>25504921.23</v>
      </c>
      <c r="D444" s="8">
        <f t="shared" si="39"/>
        <v>29945931.420000002</v>
      </c>
      <c r="E444" s="8">
        <f t="shared" si="39"/>
        <v>33642013.710000001</v>
      </c>
      <c r="F444" s="8">
        <f t="shared" si="39"/>
        <v>44812372.780000001</v>
      </c>
      <c r="G444" s="8">
        <f t="shared" si="39"/>
        <v>255658055.13</v>
      </c>
      <c r="H444" s="8">
        <f t="shared" si="39"/>
        <v>291352204.81999999</v>
      </c>
      <c r="I444" s="8">
        <f t="shared" si="39"/>
        <v>287407200.89999998</v>
      </c>
      <c r="J444" s="8">
        <f t="shared" si="39"/>
        <v>292664848.55000001</v>
      </c>
      <c r="K444" s="8">
        <f t="shared" si="39"/>
        <v>280069785.41000003</v>
      </c>
      <c r="L444" s="8">
        <f t="shared" si="39"/>
        <v>273922932.19999999</v>
      </c>
      <c r="M444" s="8">
        <f t="shared" si="39"/>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401820589</v>
      </c>
      <c r="P444" s="6"/>
      <c r="Q444" s="9" t="s">
        <v>15</v>
      </c>
    </row>
    <row r="445" spans="1:17" x14ac:dyDescent="0.25">
      <c r="B445" s="12">
        <f t="shared" ref="B445:M445" si="40">+B444/B$402</f>
        <v>0.57918060659134973</v>
      </c>
      <c r="C445" s="12">
        <f t="shared" si="40"/>
        <v>0.57389923143528587</v>
      </c>
      <c r="D445" s="12">
        <f t="shared" si="40"/>
        <v>0.62512229118514884</v>
      </c>
      <c r="E445" s="12">
        <f t="shared" si="40"/>
        <v>0.60790542706550155</v>
      </c>
      <c r="F445" s="12">
        <f t="shared" si="40"/>
        <v>0.62414109765486425</v>
      </c>
      <c r="G445" s="12">
        <f t="shared" si="40"/>
        <v>0.88565509781602236</v>
      </c>
      <c r="H445" s="12">
        <f t="shared" si="40"/>
        <v>0.89259570583249503</v>
      </c>
      <c r="I445" s="12">
        <f t="shared" si="40"/>
        <v>0.8733579513340094</v>
      </c>
      <c r="J445" s="12">
        <f t="shared" si="40"/>
        <v>0.8308015624467443</v>
      </c>
      <c r="K445" s="12">
        <f t="shared" si="40"/>
        <v>0.77732695072326385</v>
      </c>
      <c r="L445" s="12">
        <f t="shared" si="40"/>
        <v>0.73292060529621128</v>
      </c>
      <c r="M445" s="12">
        <f t="shared" si="40"/>
        <v>0.71149424696895591</v>
      </c>
      <c r="N445" s="12">
        <f>+N444/N$402</f>
        <v>0.78676964418764472</v>
      </c>
      <c r="O445" s="12">
        <f>+O444/O$402</f>
        <v>0.78379220474521483</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f t="shared" ref="B448:O451" si="41">IFERROR(VLOOKUP($B$447,$4:$126,MATCH($Q448&amp;"/"&amp;B$348,$2:$2,0),FALSE),"")</f>
        <v>3760260</v>
      </c>
      <c r="C448" s="8">
        <f t="shared" si="41"/>
        <v>5656224</v>
      </c>
      <c r="D448" s="8">
        <f t="shared" si="41"/>
        <v>8381689</v>
      </c>
      <c r="E448" s="8">
        <f t="shared" si="41"/>
        <v>13794061</v>
      </c>
      <c r="F448" s="8">
        <f t="shared" si="41"/>
        <v>17982875</v>
      </c>
      <c r="G448" s="8">
        <f t="shared" si="41"/>
        <v>19230739</v>
      </c>
      <c r="H448" s="8">
        <f t="shared" si="41"/>
        <v>21202397</v>
      </c>
      <c r="I448" s="8">
        <f t="shared" si="41"/>
        <v>23940444</v>
      </c>
      <c r="J448" s="8">
        <f t="shared" si="41"/>
        <v>30958853</v>
      </c>
      <c r="K448" s="8">
        <f t="shared" si="41"/>
        <v>40108844</v>
      </c>
      <c r="L448" s="8">
        <f t="shared" si="41"/>
        <v>50893034</v>
      </c>
      <c r="M448" s="8">
        <f t="shared" si="41"/>
        <v>61248268</v>
      </c>
      <c r="N448" s="8">
        <f t="shared" si="41"/>
        <v>69834842</v>
      </c>
      <c r="O448" s="8">
        <f t="shared" si="41"/>
        <v>70704833</v>
      </c>
      <c r="P448" s="6"/>
      <c r="Q448" s="9" t="s">
        <v>12</v>
      </c>
    </row>
    <row r="449" spans="1:18" x14ac:dyDescent="0.25">
      <c r="B449" s="8">
        <f t="shared" si="41"/>
        <v>3056156</v>
      </c>
      <c r="C449" s="8">
        <f t="shared" si="41"/>
        <v>4194727</v>
      </c>
      <c r="D449" s="8">
        <f t="shared" si="41"/>
        <v>6556517</v>
      </c>
      <c r="E449" s="8">
        <f t="shared" si="41"/>
        <v>11470690</v>
      </c>
      <c r="F449" s="8">
        <f t="shared" si="41"/>
        <v>10023681</v>
      </c>
      <c r="G449" s="8">
        <f t="shared" si="41"/>
        <v>13795160</v>
      </c>
      <c r="H449" s="8">
        <f t="shared" si="41"/>
        <v>15328895</v>
      </c>
      <c r="I449" s="8">
        <f t="shared" si="41"/>
        <v>19893558</v>
      </c>
      <c r="J449" s="8">
        <f t="shared" si="41"/>
        <v>27070010</v>
      </c>
      <c r="K449" s="8">
        <f t="shared" si="41"/>
        <v>35524982</v>
      </c>
      <c r="L449" s="8">
        <f t="shared" si="41"/>
        <v>45542853</v>
      </c>
      <c r="M449" s="8">
        <f t="shared" si="41"/>
        <v>55015215</v>
      </c>
      <c r="N449" s="8">
        <f t="shared" si="41"/>
        <v>61243678</v>
      </c>
      <c r="O449" s="8">
        <f t="shared" si="41"/>
        <v>64561795</v>
      </c>
      <c r="P449" s="6"/>
      <c r="Q449" s="9" t="s">
        <v>13</v>
      </c>
    </row>
    <row r="450" spans="1:18" x14ac:dyDescent="0.25">
      <c r="B450" s="8">
        <f t="shared" si="41"/>
        <v>3899823</v>
      </c>
      <c r="C450" s="8">
        <f t="shared" si="41"/>
        <v>5610694</v>
      </c>
      <c r="D450" s="8">
        <f t="shared" si="41"/>
        <v>11959430</v>
      </c>
      <c r="E450" s="8">
        <f t="shared" si="41"/>
        <v>13643724</v>
      </c>
      <c r="F450" s="8">
        <f t="shared" si="41"/>
        <v>12926169</v>
      </c>
      <c r="G450" s="8">
        <f t="shared" si="41"/>
        <v>16454741</v>
      </c>
      <c r="H450" s="8">
        <f t="shared" si="41"/>
        <v>18016545</v>
      </c>
      <c r="I450" s="8">
        <f t="shared" si="41"/>
        <v>23041663</v>
      </c>
      <c r="J450" s="8">
        <f t="shared" si="41"/>
        <v>31055082</v>
      </c>
      <c r="K450" s="8">
        <f t="shared" si="41"/>
        <v>40495320</v>
      </c>
      <c r="L450" s="8">
        <f t="shared" si="41"/>
        <v>50476694</v>
      </c>
      <c r="M450" s="8">
        <f t="shared" si="41"/>
        <v>60379105</v>
      </c>
      <c r="N450" s="8">
        <f t="shared" si="41"/>
        <v>64992066</v>
      </c>
      <c r="O450" s="8">
        <f t="shared" si="41"/>
        <v>65806859</v>
      </c>
      <c r="P450" s="6"/>
      <c r="Q450" s="9" t="s">
        <v>14</v>
      </c>
    </row>
    <row r="451" spans="1:18" x14ac:dyDescent="0.25">
      <c r="B451" s="8">
        <f t="shared" si="41"/>
        <v>4408990</v>
      </c>
      <c r="C451" s="8">
        <f t="shared" si="41"/>
        <v>6705795.1399999997</v>
      </c>
      <c r="D451" s="8">
        <f t="shared" si="41"/>
        <v>11710127.970000001</v>
      </c>
      <c r="E451" s="8">
        <f t="shared" si="41"/>
        <v>15224548.630000001</v>
      </c>
      <c r="F451" s="8">
        <f t="shared" si="41"/>
        <v>15688196.66</v>
      </c>
      <c r="G451" s="8">
        <f t="shared" si="41"/>
        <v>18497197.989999998</v>
      </c>
      <c r="H451" s="8">
        <f t="shared" si="41"/>
        <v>20532100.190000001</v>
      </c>
      <c r="I451" s="8">
        <f t="shared" si="41"/>
        <v>26894168.920000002</v>
      </c>
      <c r="J451" s="8">
        <f t="shared" si="41"/>
        <v>35343853.719999999</v>
      </c>
      <c r="K451" s="8">
        <f t="shared" si="41"/>
        <v>45728253.119999997</v>
      </c>
      <c r="L451" s="8">
        <f t="shared" si="41"/>
        <v>55731138.109999999</v>
      </c>
      <c r="M451" s="8">
        <f t="shared" si="41"/>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65806859</v>
      </c>
      <c r="P451" s="6"/>
      <c r="Q451" s="9" t="s">
        <v>15</v>
      </c>
    </row>
    <row r="452" spans="1:18" x14ac:dyDescent="0.25">
      <c r="A452" s="85"/>
      <c r="B452" s="12">
        <f t="shared" ref="B452:M452" si="42">+B451/B$402</f>
        <v>0.1097893419382741</v>
      </c>
      <c r="C452" s="12">
        <f t="shared" si="42"/>
        <v>0.15089051412092813</v>
      </c>
      <c r="D452" s="12">
        <f t="shared" si="42"/>
        <v>0.24444930177689214</v>
      </c>
      <c r="E452" s="12">
        <f t="shared" si="42"/>
        <v>0.27510498677576478</v>
      </c>
      <c r="F452" s="12">
        <f t="shared" si="42"/>
        <v>0.21850323194597362</v>
      </c>
      <c r="G452" s="12">
        <f t="shared" si="42"/>
        <v>6.407831619788236E-2</v>
      </c>
      <c r="H452" s="12">
        <f t="shared" si="42"/>
        <v>6.2902782811062152E-2</v>
      </c>
      <c r="I452" s="12">
        <f t="shared" si="42"/>
        <v>8.1724592137044083E-2</v>
      </c>
      <c r="J452" s="12">
        <f t="shared" si="42"/>
        <v>0.10033227098828905</v>
      </c>
      <c r="K452" s="12">
        <f t="shared" si="42"/>
        <v>0.12691766627962003</v>
      </c>
      <c r="L452" s="12">
        <f t="shared" si="42"/>
        <v>0.14911675758349649</v>
      </c>
      <c r="M452" s="12">
        <f t="shared" si="42"/>
        <v>0.17532004377030358</v>
      </c>
      <c r="N452" s="12">
        <f>+N451/N$402</f>
        <v>0.1306148227490127</v>
      </c>
      <c r="O452" s="12">
        <f>+O451/O$402</f>
        <v>0.12836301701545583</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f t="shared" ref="B454:O457" si="43">IFERROR(VLOOKUP($B$453,$4:$126,MATCH($Q454&amp;"/"&amp;B$348,$2:$2,0),FALSE),"")</f>
        <v>10621937</v>
      </c>
      <c r="C454" s="8">
        <f t="shared" si="43"/>
        <v>18080821</v>
      </c>
      <c r="D454" s="8">
        <f t="shared" si="43"/>
        <v>20226509</v>
      </c>
      <c r="E454" s="8">
        <f t="shared" si="43"/>
        <v>19859154</v>
      </c>
      <c r="F454" s="8">
        <f t="shared" si="43"/>
        <v>24126201</v>
      </c>
      <c r="G454" s="8">
        <f t="shared" si="43"/>
        <v>30096960</v>
      </c>
      <c r="H454" s="8">
        <f t="shared" si="43"/>
        <v>31388181</v>
      </c>
      <c r="I454" s="8">
        <f t="shared" si="43"/>
        <v>34142065</v>
      </c>
      <c r="J454" s="8">
        <f t="shared" si="43"/>
        <v>41253541</v>
      </c>
      <c r="K454" s="8">
        <f t="shared" si="43"/>
        <v>59764975</v>
      </c>
      <c r="L454" s="8">
        <f t="shared" si="43"/>
        <v>80438417</v>
      </c>
      <c r="M454" s="8">
        <f t="shared" si="43"/>
        <v>90160829</v>
      </c>
      <c r="N454" s="8">
        <f t="shared" si="43"/>
        <v>98403438</v>
      </c>
      <c r="O454" s="8">
        <f t="shared" si="43"/>
        <v>99642848</v>
      </c>
      <c r="P454" s="6"/>
      <c r="Q454" s="9" t="s">
        <v>12</v>
      </c>
    </row>
    <row r="455" spans="1:18" x14ac:dyDescent="0.25">
      <c r="B455" s="8">
        <f t="shared" si="43"/>
        <v>9610515</v>
      </c>
      <c r="C455" s="8">
        <f t="shared" si="43"/>
        <v>16395780</v>
      </c>
      <c r="D455" s="8">
        <f t="shared" si="43"/>
        <v>16646216</v>
      </c>
      <c r="E455" s="8">
        <f t="shared" si="43"/>
        <v>17599304</v>
      </c>
      <c r="F455" s="8">
        <f t="shared" si="43"/>
        <v>21243668</v>
      </c>
      <c r="G455" s="8">
        <f t="shared" si="43"/>
        <v>23184013</v>
      </c>
      <c r="H455" s="8">
        <f t="shared" si="43"/>
        <v>25516223</v>
      </c>
      <c r="I455" s="8">
        <f t="shared" si="43"/>
        <v>30265213</v>
      </c>
      <c r="J455" s="8">
        <f t="shared" si="43"/>
        <v>37168076</v>
      </c>
      <c r="K455" s="8">
        <f t="shared" si="43"/>
        <v>55225336</v>
      </c>
      <c r="L455" s="8">
        <f t="shared" si="43"/>
        <v>75203346</v>
      </c>
      <c r="M455" s="8">
        <f t="shared" si="43"/>
        <v>83260746</v>
      </c>
      <c r="N455" s="8">
        <f t="shared" si="43"/>
        <v>86588102</v>
      </c>
      <c r="O455" s="8">
        <f t="shared" si="43"/>
        <v>93844037</v>
      </c>
      <c r="P455" s="6"/>
      <c r="Q455" s="9" t="s">
        <v>13</v>
      </c>
    </row>
    <row r="456" spans="1:18" x14ac:dyDescent="0.25">
      <c r="B456" s="8">
        <f t="shared" si="43"/>
        <v>10414772</v>
      </c>
      <c r="C456" s="8">
        <f t="shared" si="43"/>
        <v>17719054</v>
      </c>
      <c r="D456" s="8">
        <f t="shared" si="43"/>
        <v>18034631</v>
      </c>
      <c r="E456" s="8">
        <f t="shared" si="43"/>
        <v>19833280</v>
      </c>
      <c r="F456" s="8">
        <f t="shared" si="43"/>
        <v>24006200</v>
      </c>
      <c r="G456" s="8">
        <f t="shared" si="43"/>
        <v>26524004</v>
      </c>
      <c r="H456" s="8">
        <f t="shared" si="43"/>
        <v>28211841</v>
      </c>
      <c r="I456" s="8">
        <f t="shared" si="43"/>
        <v>33655678</v>
      </c>
      <c r="J456" s="8">
        <f t="shared" si="43"/>
        <v>41017466</v>
      </c>
      <c r="K456" s="8">
        <f t="shared" si="43"/>
        <v>70113613</v>
      </c>
      <c r="L456" s="8">
        <f t="shared" si="43"/>
        <v>79548788</v>
      </c>
      <c r="M456" s="8">
        <f t="shared" si="43"/>
        <v>88302718</v>
      </c>
      <c r="N456" s="8">
        <f t="shared" si="43"/>
        <v>93047142</v>
      </c>
      <c r="O456" s="8">
        <f t="shared" si="43"/>
        <v>96012109</v>
      </c>
      <c r="P456" s="6"/>
      <c r="Q456" s="9" t="s">
        <v>14</v>
      </c>
    </row>
    <row r="457" spans="1:18" x14ac:dyDescent="0.25">
      <c r="B457" s="8">
        <f t="shared" si="43"/>
        <v>16738676</v>
      </c>
      <c r="C457" s="8">
        <f t="shared" si="43"/>
        <v>18740325.07</v>
      </c>
      <c r="D457" s="8">
        <f t="shared" si="43"/>
        <v>17755671.460000001</v>
      </c>
      <c r="E457" s="8">
        <f t="shared" si="43"/>
        <v>21490604.780000001</v>
      </c>
      <c r="F457" s="8">
        <f t="shared" si="43"/>
        <v>26743766.149999999</v>
      </c>
      <c r="G457" s="8">
        <f t="shared" si="43"/>
        <v>28780947.07</v>
      </c>
      <c r="H457" s="8">
        <f t="shared" si="43"/>
        <v>30782206.48</v>
      </c>
      <c r="I457" s="8">
        <f t="shared" si="43"/>
        <v>37349441.460000001</v>
      </c>
      <c r="J457" s="8">
        <f t="shared" si="43"/>
        <v>55196167.479999997</v>
      </c>
      <c r="K457" s="8">
        <f t="shared" si="43"/>
        <v>75332915.599999994</v>
      </c>
      <c r="L457" s="8">
        <f t="shared" si="43"/>
        <v>84830803.480000004</v>
      </c>
      <c r="M457" s="8">
        <f t="shared" si="43"/>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96012109</v>
      </c>
      <c r="P457" s="6"/>
      <c r="Q457" s="9" t="s">
        <v>15</v>
      </c>
    </row>
    <row r="458" spans="1:18" x14ac:dyDescent="0.25">
      <c r="A458" s="85"/>
      <c r="B458" s="12">
        <f t="shared" ref="B458:M458" si="44">+B457/B$402</f>
        <v>0.41681387867923991</v>
      </c>
      <c r="C458" s="12">
        <f t="shared" si="44"/>
        <v>0.42168560559480778</v>
      </c>
      <c r="D458" s="12">
        <f t="shared" si="44"/>
        <v>0.37065021851993402</v>
      </c>
      <c r="E458" s="12">
        <f t="shared" si="44"/>
        <v>0.38833154844112361</v>
      </c>
      <c r="F458" s="12">
        <f t="shared" si="44"/>
        <v>0.37248381473198128</v>
      </c>
      <c r="G458" s="12">
        <f t="shared" si="44"/>
        <v>9.9703459292753996E-2</v>
      </c>
      <c r="H458" s="12">
        <f t="shared" si="44"/>
        <v>9.4305328278096137E-2</v>
      </c>
      <c r="I458" s="12">
        <f t="shared" si="44"/>
        <v>0.1134955268164094</v>
      </c>
      <c r="J458" s="12">
        <f t="shared" si="44"/>
        <v>0.15668797401072843</v>
      </c>
      <c r="K458" s="12">
        <f t="shared" si="44"/>
        <v>0.20908469468320642</v>
      </c>
      <c r="L458" s="12">
        <f t="shared" si="44"/>
        <v>0.22697714037658637</v>
      </c>
      <c r="M458" s="12">
        <f t="shared" si="44"/>
        <v>0.24955937904208828</v>
      </c>
      <c r="N458" s="12">
        <f>+N457/N$402</f>
        <v>0.18488190215912756</v>
      </c>
      <c r="O458" s="12">
        <f>+O457/O$402</f>
        <v>0.18728145011839573</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f t="shared" ref="B461:O464" si="45">IFERROR(VLOOKUP($B$460,$130:$216,MATCH($Q461&amp;"/"&amp;B$348,$128:$128,0),FALSE),"")</f>
        <v>31450686</v>
      </c>
      <c r="C461" s="7">
        <f t="shared" si="45"/>
        <v>25917834</v>
      </c>
      <c r="D461" s="7">
        <f t="shared" si="45"/>
        <v>31981948</v>
      </c>
      <c r="E461" s="7">
        <f t="shared" si="45"/>
        <v>37170465</v>
      </c>
      <c r="F461" s="7">
        <f t="shared" si="45"/>
        <v>43014463</v>
      </c>
      <c r="G461" s="7">
        <f t="shared" si="45"/>
        <v>50439114</v>
      </c>
      <c r="H461" s="7">
        <f t="shared" si="45"/>
        <v>86158017</v>
      </c>
      <c r="I461" s="7">
        <f t="shared" si="45"/>
        <v>95553652</v>
      </c>
      <c r="J461" s="7">
        <f t="shared" si="45"/>
        <v>104968767</v>
      </c>
      <c r="K461" s="7">
        <f t="shared" si="45"/>
        <v>113328832</v>
      </c>
      <c r="L461" s="7">
        <f t="shared" si="45"/>
        <v>123651803</v>
      </c>
      <c r="M461" s="7">
        <f t="shared" si="45"/>
        <v>134317668</v>
      </c>
      <c r="N461" s="7">
        <f t="shared" si="45"/>
        <v>140970512</v>
      </c>
      <c r="O461" s="7">
        <f t="shared" si="45"/>
        <v>128548583</v>
      </c>
      <c r="P461" s="17"/>
      <c r="Q461" s="9" t="s">
        <v>12</v>
      </c>
      <c r="R461" s="88"/>
    </row>
    <row r="462" spans="1:18" x14ac:dyDescent="0.25">
      <c r="B462" s="7">
        <f t="shared" si="45"/>
        <v>30817922</v>
      </c>
      <c r="C462" s="7">
        <f t="shared" si="45"/>
        <v>27394918</v>
      </c>
      <c r="D462" s="7">
        <f t="shared" si="45"/>
        <v>33188480</v>
      </c>
      <c r="E462" s="7">
        <f t="shared" si="45"/>
        <v>38982979</v>
      </c>
      <c r="F462" s="7">
        <f t="shared" si="45"/>
        <v>45615209</v>
      </c>
      <c r="G462" s="7">
        <f t="shared" si="45"/>
        <v>51081934</v>
      </c>
      <c r="H462" s="7">
        <f t="shared" si="45"/>
        <v>88945118</v>
      </c>
      <c r="I462" s="7">
        <f t="shared" si="45"/>
        <v>97292252</v>
      </c>
      <c r="J462" s="7">
        <f t="shared" si="45"/>
        <v>109997677</v>
      </c>
      <c r="K462" s="7">
        <f t="shared" si="45"/>
        <v>116133912</v>
      </c>
      <c r="L462" s="7">
        <f t="shared" si="45"/>
        <v>124914898</v>
      </c>
      <c r="M462" s="7">
        <f t="shared" si="45"/>
        <v>138395714</v>
      </c>
      <c r="N462" s="7">
        <f t="shared" si="45"/>
        <v>123101061</v>
      </c>
      <c r="O462" s="7">
        <f t="shared" si="45"/>
        <v>132145662</v>
      </c>
      <c r="P462" s="17"/>
      <c r="Q462" s="9" t="s">
        <v>13</v>
      </c>
    </row>
    <row r="463" spans="1:18" x14ac:dyDescent="0.25">
      <c r="B463" s="7">
        <f t="shared" si="45"/>
        <v>33043923</v>
      </c>
      <c r="C463" s="7">
        <f t="shared" si="45"/>
        <v>28395618</v>
      </c>
      <c r="D463" s="7">
        <f t="shared" si="45"/>
        <v>33285270</v>
      </c>
      <c r="E463" s="7">
        <f t="shared" si="45"/>
        <v>40046338</v>
      </c>
      <c r="F463" s="7">
        <f t="shared" si="45"/>
        <v>48503536</v>
      </c>
      <c r="G463" s="7">
        <f t="shared" si="45"/>
        <v>82350552</v>
      </c>
      <c r="H463" s="7">
        <f t="shared" si="45"/>
        <v>87672418</v>
      </c>
      <c r="I463" s="7">
        <f t="shared" si="45"/>
        <v>96363864</v>
      </c>
      <c r="J463" s="7">
        <f t="shared" si="45"/>
        <v>108642041</v>
      </c>
      <c r="K463" s="7">
        <f t="shared" si="45"/>
        <v>118241828</v>
      </c>
      <c r="L463" s="7">
        <f t="shared" si="45"/>
        <v>125482337</v>
      </c>
      <c r="M463" s="7">
        <f t="shared" si="45"/>
        <v>135762706</v>
      </c>
      <c r="N463" s="7">
        <f t="shared" si="45"/>
        <v>129990020</v>
      </c>
      <c r="O463" s="7">
        <f t="shared" si="45"/>
        <v>125286925</v>
      </c>
      <c r="P463" s="17"/>
      <c r="Q463" s="9" t="s">
        <v>14</v>
      </c>
    </row>
    <row r="464" spans="1:18" x14ac:dyDescent="0.25">
      <c r="B464" s="18">
        <f t="shared" si="45"/>
        <v>28770180</v>
      </c>
      <c r="C464" s="18">
        <f t="shared" si="45"/>
        <v>30668553.719999999</v>
      </c>
      <c r="D464" s="18">
        <f t="shared" si="45"/>
        <v>36498116.479999997</v>
      </c>
      <c r="E464" s="18">
        <f t="shared" si="45"/>
        <v>39160084.920000002</v>
      </c>
      <c r="F464" s="18">
        <f t="shared" si="45"/>
        <v>51568839.490000002</v>
      </c>
      <c r="G464" s="18">
        <f t="shared" si="45"/>
        <v>88413932.790000007</v>
      </c>
      <c r="H464" s="18">
        <f t="shared" si="45"/>
        <v>94990804.730000004</v>
      </c>
      <c r="I464" s="18">
        <f t="shared" si="45"/>
        <v>102607555.26000001</v>
      </c>
      <c r="J464" s="18">
        <f t="shared" si="45"/>
        <v>111103385.91</v>
      </c>
      <c r="K464" s="18">
        <f t="shared" si="45"/>
        <v>123364653.17</v>
      </c>
      <c r="L464" s="18">
        <f t="shared" si="45"/>
        <v>134503438.96000001</v>
      </c>
      <c r="M464" s="18">
        <f t="shared" si="45"/>
        <v>142510625.53999999</v>
      </c>
      <c r="N464" s="18">
        <f t="shared" si="45"/>
        <v>131822726.40000001</v>
      </c>
      <c r="O464" s="18" t="str">
        <f t="shared" si="45"/>
        <v/>
      </c>
      <c r="P464" s="17"/>
      <c r="Q464" s="9" t="s">
        <v>19</v>
      </c>
    </row>
    <row r="465" spans="1:17" x14ac:dyDescent="0.25">
      <c r="B465" s="16">
        <f>SUM(B461:B464)</f>
        <v>124082711</v>
      </c>
      <c r="C465" s="16">
        <f t="shared" ref="C465:M465" si="46">SUM(C461:C464)</f>
        <v>112376923.72</v>
      </c>
      <c r="D465" s="16">
        <f t="shared" si="46"/>
        <v>134953814.47999999</v>
      </c>
      <c r="E465" s="16">
        <f t="shared" si="46"/>
        <v>155359866.92000002</v>
      </c>
      <c r="F465" s="16">
        <f t="shared" si="46"/>
        <v>188702047.49000001</v>
      </c>
      <c r="G465" s="16">
        <f t="shared" si="46"/>
        <v>272285532.79000002</v>
      </c>
      <c r="H465" s="16">
        <f t="shared" si="46"/>
        <v>357766357.73000002</v>
      </c>
      <c r="I465" s="16">
        <f t="shared" si="46"/>
        <v>391817323.25999999</v>
      </c>
      <c r="J465" s="16">
        <f t="shared" si="46"/>
        <v>434711870.90999997</v>
      </c>
      <c r="K465" s="16">
        <f t="shared" si="46"/>
        <v>471069225.17000002</v>
      </c>
      <c r="L465" s="16">
        <f t="shared" si="46"/>
        <v>508552476.96000004</v>
      </c>
      <c r="M465" s="16">
        <f t="shared" si="46"/>
        <v>550986713.53999996</v>
      </c>
      <c r="N465" s="16">
        <f>IF(N462="",N461*4,IF(N463="",(N462+N461)*2,IF(N464="",((N463+N462+N461)/3)*4,SUM(N461:N464))))</f>
        <v>525884319.39999998</v>
      </c>
      <c r="O465" s="16">
        <f>IF(O462="",O461*4,IF(O463="",(O462+O461)*2,IF(O464="",((O463+O462+O461)/3)*4,SUM(O461:O464))))</f>
        <v>514641560</v>
      </c>
      <c r="P465" s="6"/>
      <c r="Q465" s="9" t="s">
        <v>15</v>
      </c>
    </row>
    <row r="466" spans="1:17" s="87" customFormat="1" x14ac:dyDescent="0.25">
      <c r="A466" s="86"/>
      <c r="B466" s="19"/>
      <c r="C466" s="20">
        <f t="shared" ref="C466:M466" si="47">C465/B465-1</f>
        <v>-9.4338584204531117E-2</v>
      </c>
      <c r="D466" s="20">
        <f t="shared" si="47"/>
        <v>0.20090326387873825</v>
      </c>
      <c r="E466" s="20">
        <f t="shared" si="47"/>
        <v>0.15120767440793004</v>
      </c>
      <c r="F466" s="20">
        <f t="shared" si="47"/>
        <v>0.21461257164418779</v>
      </c>
      <c r="G466" s="20">
        <f t="shared" si="47"/>
        <v>0.44293894216717167</v>
      </c>
      <c r="H466" s="20">
        <f t="shared" si="47"/>
        <v>0.31393818123244555</v>
      </c>
      <c r="I466" s="20">
        <f t="shared" si="47"/>
        <v>9.5176544116810646E-2</v>
      </c>
      <c r="J466" s="20">
        <f t="shared" si="47"/>
        <v>0.10947588353957549</v>
      </c>
      <c r="K466" s="20">
        <f t="shared" si="47"/>
        <v>8.3635522038751242E-2</v>
      </c>
      <c r="L466" s="20">
        <f t="shared" si="47"/>
        <v>7.9570580685828229E-2</v>
      </c>
      <c r="M466" s="20">
        <f t="shared" si="47"/>
        <v>8.3441215022019399E-2</v>
      </c>
      <c r="N466" s="12">
        <f>N465/M465-1</f>
        <v>-4.5558982681671578E-2</v>
      </c>
      <c r="O466" s="12">
        <f>O465/N465-1</f>
        <v>-2.1378769028190914E-2</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f t="shared" ref="B468:O471" si="48">IFERROR(VLOOKUP($B$467,$130:$216,MATCH($Q468&amp;"/"&amp;B$348,$128:$128,0),FALSE),"")</f>
        <v>1207163</v>
      </c>
      <c r="C468" s="7">
        <f t="shared" si="48"/>
        <v>1307386</v>
      </c>
      <c r="D468" s="7">
        <f t="shared" si="48"/>
        <v>1321883</v>
      </c>
      <c r="E468" s="7">
        <f t="shared" si="48"/>
        <v>1610751</v>
      </c>
      <c r="F468" s="7">
        <f t="shared" si="48"/>
        <v>1492490</v>
      </c>
      <c r="G468" s="7">
        <f t="shared" si="48"/>
        <v>2258403</v>
      </c>
      <c r="H468" s="7">
        <f t="shared" si="48"/>
        <v>2923276</v>
      </c>
      <c r="I468" s="7">
        <f t="shared" si="48"/>
        <v>3162157</v>
      </c>
      <c r="J468" s="7">
        <f t="shared" si="48"/>
        <v>3712618</v>
      </c>
      <c r="K468" s="7">
        <f t="shared" si="48"/>
        <v>4094488</v>
      </c>
      <c r="L468" s="7">
        <f t="shared" si="48"/>
        <v>4339655</v>
      </c>
      <c r="M468" s="7">
        <f t="shared" si="48"/>
        <v>4465610</v>
      </c>
      <c r="N468" s="7">
        <f t="shared" si="48"/>
        <v>4787011</v>
      </c>
      <c r="O468" s="7">
        <f t="shared" si="48"/>
        <v>4790420</v>
      </c>
      <c r="P468" s="6"/>
      <c r="Q468" s="9" t="s">
        <v>12</v>
      </c>
    </row>
    <row r="469" spans="1:17" x14ac:dyDescent="0.25">
      <c r="B469" s="7">
        <f t="shared" si="48"/>
        <v>1178089</v>
      </c>
      <c r="C469" s="7">
        <f t="shared" si="48"/>
        <v>1145514</v>
      </c>
      <c r="D469" s="7">
        <f t="shared" si="48"/>
        <v>1307115</v>
      </c>
      <c r="E469" s="7">
        <f t="shared" si="48"/>
        <v>1590375</v>
      </c>
      <c r="F469" s="7">
        <f t="shared" si="48"/>
        <v>1934688</v>
      </c>
      <c r="G469" s="7">
        <f t="shared" si="48"/>
        <v>2326848</v>
      </c>
      <c r="H469" s="7">
        <f t="shared" si="48"/>
        <v>3126178</v>
      </c>
      <c r="I469" s="7">
        <f t="shared" si="48"/>
        <v>3333320</v>
      </c>
      <c r="J469" s="7">
        <f t="shared" si="48"/>
        <v>4573992</v>
      </c>
      <c r="K469" s="7">
        <f t="shared" si="48"/>
        <v>4464309</v>
      </c>
      <c r="L469" s="7">
        <f t="shared" si="48"/>
        <v>4701357</v>
      </c>
      <c r="M469" s="7">
        <f t="shared" si="48"/>
        <v>4796823</v>
      </c>
      <c r="N469" s="7">
        <f t="shared" si="48"/>
        <v>4888055</v>
      </c>
      <c r="O469" s="7">
        <f t="shared" si="48"/>
        <v>5224269</v>
      </c>
      <c r="P469" s="6"/>
      <c r="Q469" s="9" t="s">
        <v>13</v>
      </c>
    </row>
    <row r="470" spans="1:17" x14ac:dyDescent="0.25">
      <c r="B470" s="7">
        <f t="shared" si="48"/>
        <v>1107407</v>
      </c>
      <c r="C470" s="7">
        <f t="shared" si="48"/>
        <v>1186110</v>
      </c>
      <c r="D470" s="7">
        <f t="shared" si="48"/>
        <v>1417359</v>
      </c>
      <c r="E470" s="7">
        <f t="shared" si="48"/>
        <v>1595604</v>
      </c>
      <c r="F470" s="7">
        <f t="shared" si="48"/>
        <v>2540123</v>
      </c>
      <c r="G470" s="7">
        <f t="shared" si="48"/>
        <v>3748413</v>
      </c>
      <c r="H470" s="7">
        <f t="shared" si="48"/>
        <v>3338085</v>
      </c>
      <c r="I470" s="7">
        <f t="shared" si="48"/>
        <v>3630498</v>
      </c>
      <c r="J470" s="7">
        <f t="shared" si="48"/>
        <v>4297996</v>
      </c>
      <c r="K470" s="7">
        <f t="shared" si="48"/>
        <v>4923553</v>
      </c>
      <c r="L470" s="7">
        <f t="shared" si="48"/>
        <v>4941596</v>
      </c>
      <c r="M470" s="7">
        <f t="shared" si="48"/>
        <v>5251591</v>
      </c>
      <c r="N470" s="7">
        <f t="shared" si="48"/>
        <v>5466550</v>
      </c>
      <c r="O470" s="7">
        <f t="shared" si="48"/>
        <v>5010617</v>
      </c>
      <c r="P470" s="6"/>
      <c r="Q470" s="9" t="s">
        <v>14</v>
      </c>
    </row>
    <row r="471" spans="1:17" x14ac:dyDescent="0.25">
      <c r="B471" s="18">
        <f t="shared" si="48"/>
        <v>1363006</v>
      </c>
      <c r="C471" s="18">
        <f t="shared" si="48"/>
        <v>1447914.82</v>
      </c>
      <c r="D471" s="18">
        <f t="shared" si="48"/>
        <v>1744138.84</v>
      </c>
      <c r="E471" s="18">
        <f t="shared" si="48"/>
        <v>1066243.72</v>
      </c>
      <c r="F471" s="18">
        <f t="shared" si="48"/>
        <v>2375219</v>
      </c>
      <c r="G471" s="18">
        <f t="shared" si="48"/>
        <v>3500872.29</v>
      </c>
      <c r="H471" s="18">
        <f t="shared" si="48"/>
        <v>3532267.8</v>
      </c>
      <c r="I471" s="18">
        <f t="shared" si="48"/>
        <v>3745277.02</v>
      </c>
      <c r="J471" s="18">
        <f t="shared" si="48"/>
        <v>4335431.79</v>
      </c>
      <c r="K471" s="18">
        <f t="shared" si="48"/>
        <v>4612990.4800000004</v>
      </c>
      <c r="L471" s="18">
        <f t="shared" si="48"/>
        <v>5005008.55</v>
      </c>
      <c r="M471" s="18">
        <f t="shared" si="48"/>
        <v>5296947.2300000004</v>
      </c>
      <c r="N471" s="18">
        <f t="shared" si="48"/>
        <v>5181248.3499999996</v>
      </c>
      <c r="O471" s="18" t="str">
        <f t="shared" si="48"/>
        <v/>
      </c>
      <c r="P471" s="6"/>
      <c r="Q471" s="9" t="s">
        <v>19</v>
      </c>
    </row>
    <row r="472" spans="1:17" x14ac:dyDescent="0.25">
      <c r="B472" s="7">
        <f>SUM(B468:B471)</f>
        <v>4855665</v>
      </c>
      <c r="C472" s="112">
        <f t="shared" ref="C472:M472" si="49">SUM(C468:C471)</f>
        <v>5086924.82</v>
      </c>
      <c r="D472" s="112">
        <f t="shared" si="49"/>
        <v>5790495.8399999999</v>
      </c>
      <c r="E472" s="112">
        <f t="shared" si="49"/>
        <v>5862973.7199999997</v>
      </c>
      <c r="F472" s="112">
        <f t="shared" si="49"/>
        <v>8342520</v>
      </c>
      <c r="G472" s="112">
        <f t="shared" si="49"/>
        <v>11834536.289999999</v>
      </c>
      <c r="H472" s="112">
        <f t="shared" si="49"/>
        <v>12919806.800000001</v>
      </c>
      <c r="I472" s="112">
        <f t="shared" si="49"/>
        <v>13871252.02</v>
      </c>
      <c r="J472" s="112">
        <f t="shared" si="49"/>
        <v>16920037.789999999</v>
      </c>
      <c r="K472" s="112">
        <f t="shared" si="49"/>
        <v>18095340.48</v>
      </c>
      <c r="L472" s="112">
        <f t="shared" si="49"/>
        <v>18987616.550000001</v>
      </c>
      <c r="M472" s="112">
        <f t="shared" si="49"/>
        <v>19810971.23</v>
      </c>
      <c r="N472" s="112">
        <f>IF(N469="",N468*4,IF(N470="",(N469+N468)*2,IF(N471="",((N470+N469+N468)/3)*4,SUM(N468:N471))))</f>
        <v>20322864.350000001</v>
      </c>
      <c r="O472" s="112">
        <f>IF(O469="",O468*4,IF(O470="",(O469+O468)*2,IF(O471="",((O470+O469+O468)/3)*4,SUM(O468:O471))))</f>
        <v>20033741.333333332</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f t="shared" ref="B474:O477" si="50">IFERROR(VLOOKUP($B$473,$130:$216,MATCH($Q474&amp;"/"&amp;B$348,$128:$128,0),FALSE),"")</f>
        <v>64822</v>
      </c>
      <c r="C474" s="7">
        <f t="shared" si="50"/>
        <v>48963</v>
      </c>
      <c r="D474" s="7">
        <f t="shared" si="50"/>
        <v>120957</v>
      </c>
      <c r="E474" s="7">
        <f t="shared" si="50"/>
        <v>74568</v>
      </c>
      <c r="F474" s="7">
        <f t="shared" si="50"/>
        <v>159971</v>
      </c>
      <c r="G474" s="7">
        <f t="shared" si="50"/>
        <v>204422</v>
      </c>
      <c r="H474" s="7">
        <f t="shared" si="50"/>
        <v>67644</v>
      </c>
      <c r="I474" s="7">
        <f t="shared" si="50"/>
        <v>64897</v>
      </c>
      <c r="J474" s="7">
        <f t="shared" si="50"/>
        <v>45562</v>
      </c>
      <c r="K474" s="7">
        <f t="shared" si="50"/>
        <v>84175</v>
      </c>
      <c r="L474" s="7">
        <f t="shared" si="50"/>
        <v>54414</v>
      </c>
      <c r="M474" s="7">
        <f t="shared" si="50"/>
        <v>112436</v>
      </c>
      <c r="N474" s="7">
        <f t="shared" si="50"/>
        <v>42453</v>
      </c>
      <c r="O474" s="7">
        <f t="shared" si="50"/>
        <v>32869</v>
      </c>
      <c r="P474" s="6"/>
      <c r="Q474" s="9" t="s">
        <v>12</v>
      </c>
    </row>
    <row r="475" spans="1:17" x14ac:dyDescent="0.25">
      <c r="B475" s="7">
        <f t="shared" si="50"/>
        <v>66239</v>
      </c>
      <c r="C475" s="7">
        <f t="shared" si="50"/>
        <v>32030</v>
      </c>
      <c r="D475" s="7">
        <f t="shared" si="50"/>
        <v>132602</v>
      </c>
      <c r="E475" s="7">
        <f t="shared" si="50"/>
        <v>109225</v>
      </c>
      <c r="F475" s="7">
        <f t="shared" si="50"/>
        <v>181430</v>
      </c>
      <c r="G475" s="7">
        <f t="shared" si="50"/>
        <v>152311</v>
      </c>
      <c r="H475" s="7">
        <f t="shared" si="50"/>
        <v>61344</v>
      </c>
      <c r="I475" s="7">
        <f t="shared" si="50"/>
        <v>50589</v>
      </c>
      <c r="J475" s="7">
        <f t="shared" si="50"/>
        <v>49289</v>
      </c>
      <c r="K475" s="7">
        <f t="shared" si="50"/>
        <v>53717</v>
      </c>
      <c r="L475" s="7">
        <f t="shared" si="50"/>
        <v>90025</v>
      </c>
      <c r="M475" s="7">
        <f t="shared" si="50"/>
        <v>74303</v>
      </c>
      <c r="N475" s="7">
        <f t="shared" si="50"/>
        <v>38204</v>
      </c>
      <c r="O475" s="7">
        <f t="shared" si="50"/>
        <v>21512</v>
      </c>
      <c r="P475" s="6"/>
      <c r="Q475" s="9" t="s">
        <v>13</v>
      </c>
    </row>
    <row r="476" spans="1:17" x14ac:dyDescent="0.25">
      <c r="B476" s="7">
        <f t="shared" si="50"/>
        <v>68521</v>
      </c>
      <c r="C476" s="7">
        <f t="shared" si="50"/>
        <v>98056</v>
      </c>
      <c r="D476" s="7">
        <f t="shared" si="50"/>
        <v>31459</v>
      </c>
      <c r="E476" s="7">
        <f t="shared" si="50"/>
        <v>120372</v>
      </c>
      <c r="F476" s="7">
        <f t="shared" si="50"/>
        <v>181383</v>
      </c>
      <c r="G476" s="7">
        <f t="shared" si="50"/>
        <v>56740</v>
      </c>
      <c r="H476" s="7">
        <f t="shared" si="50"/>
        <v>54357</v>
      </c>
      <c r="I476" s="7">
        <f t="shared" si="50"/>
        <v>42657</v>
      </c>
      <c r="J476" s="7">
        <f t="shared" si="50"/>
        <v>59447</v>
      </c>
      <c r="K476" s="7">
        <f t="shared" si="50"/>
        <v>45139</v>
      </c>
      <c r="L476" s="7">
        <f t="shared" si="50"/>
        <v>70553</v>
      </c>
      <c r="M476" s="7">
        <f t="shared" si="50"/>
        <v>57951</v>
      </c>
      <c r="N476" s="7">
        <f t="shared" si="50"/>
        <v>32202</v>
      </c>
      <c r="O476" s="7">
        <f t="shared" si="50"/>
        <v>22460</v>
      </c>
      <c r="P476" s="6"/>
      <c r="Q476" s="9" t="s">
        <v>14</v>
      </c>
    </row>
    <row r="477" spans="1:17" x14ac:dyDescent="0.25">
      <c r="B477" s="18">
        <f t="shared" si="50"/>
        <v>75066</v>
      </c>
      <c r="C477" s="18">
        <f t="shared" si="50"/>
        <v>117880.13</v>
      </c>
      <c r="D477" s="18">
        <f t="shared" si="50"/>
        <v>54221.64</v>
      </c>
      <c r="E477" s="18">
        <f t="shared" si="50"/>
        <v>146471.91</v>
      </c>
      <c r="F477" s="18">
        <f t="shared" si="50"/>
        <v>209663.48</v>
      </c>
      <c r="G477" s="18">
        <f t="shared" si="50"/>
        <v>65045.48</v>
      </c>
      <c r="H477" s="18">
        <f t="shared" si="50"/>
        <v>54586.32</v>
      </c>
      <c r="I477" s="18">
        <f t="shared" si="50"/>
        <v>46520.29</v>
      </c>
      <c r="J477" s="18">
        <f t="shared" si="50"/>
        <v>75555.539999999994</v>
      </c>
      <c r="K477" s="18">
        <f t="shared" si="50"/>
        <v>55653.120000000003</v>
      </c>
      <c r="L477" s="18">
        <f t="shared" si="50"/>
        <v>64947.82</v>
      </c>
      <c r="M477" s="18">
        <f t="shared" si="50"/>
        <v>50033.760000000002</v>
      </c>
      <c r="N477" s="18">
        <f t="shared" si="50"/>
        <v>43976.25</v>
      </c>
      <c r="O477" s="18" t="str">
        <f t="shared" si="50"/>
        <v/>
      </c>
      <c r="P477" s="6"/>
      <c r="Q477" s="9" t="s">
        <v>19</v>
      </c>
    </row>
    <row r="478" spans="1:17" x14ac:dyDescent="0.25">
      <c r="B478" s="7">
        <f>SUM(B474:B477)</f>
        <v>274648</v>
      </c>
      <c r="C478" s="112">
        <f t="shared" ref="C478:M478" si="51">SUM(C474:C477)</f>
        <v>296929.13</v>
      </c>
      <c r="D478" s="112">
        <f t="shared" si="51"/>
        <v>339239.64</v>
      </c>
      <c r="E478" s="112">
        <f t="shared" si="51"/>
        <v>450636.91000000003</v>
      </c>
      <c r="F478" s="112">
        <f t="shared" si="51"/>
        <v>732447.48</v>
      </c>
      <c r="G478" s="112">
        <f t="shared" si="51"/>
        <v>478518.48</v>
      </c>
      <c r="H478" s="112">
        <f t="shared" si="51"/>
        <v>237931.32</v>
      </c>
      <c r="I478" s="112">
        <f t="shared" si="51"/>
        <v>204663.29</v>
      </c>
      <c r="J478" s="112">
        <f t="shared" si="51"/>
        <v>229853.53999999998</v>
      </c>
      <c r="K478" s="112">
        <f t="shared" si="51"/>
        <v>238684.12</v>
      </c>
      <c r="L478" s="112">
        <f t="shared" si="51"/>
        <v>279939.82</v>
      </c>
      <c r="M478" s="112">
        <f t="shared" si="51"/>
        <v>294723.76</v>
      </c>
      <c r="N478" s="112">
        <f>IF(N475="",N474*4,IF(N476="",(N475+N474)*2,IF(N477="",((N476+N475+N474)/3)*4,SUM(N474:N477))))</f>
        <v>156835.25</v>
      </c>
      <c r="O478" s="112">
        <f>IF(O475="",O474*4,IF(O476="",(O475+O474)*2,IF(O477="",((O476+O475+O474)/3)*4,SUM(O474:O477))))</f>
        <v>102454.66666666667</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35738</v>
      </c>
      <c r="P480" s="6"/>
      <c r="Q480" s="9" t="s">
        <v>12</v>
      </c>
    </row>
    <row r="481" spans="2:17" x14ac:dyDescent="0.25">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-235</v>
      </c>
      <c r="O481" s="7">
        <f t="shared" si="52"/>
        <v>-129095</v>
      </c>
      <c r="P481" s="6"/>
      <c r="Q481" s="9" t="s">
        <v>13</v>
      </c>
    </row>
    <row r="482" spans="2:17" x14ac:dyDescent="0.25">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-523</v>
      </c>
      <c r="O482" s="7">
        <f t="shared" si="52"/>
        <v>-281627</v>
      </c>
      <c r="P482" s="6"/>
      <c r="Q482" s="9" t="s">
        <v>14</v>
      </c>
    </row>
    <row r="483" spans="2:17" x14ac:dyDescent="0.25">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-62657.21</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-63415.21</v>
      </c>
      <c r="O484" s="112">
        <f>IF(O481="",O480*4,IF(O482="",(O481+O480)*2,IF(O483="",((O482+O481+O480)/3)*4,SUM(O480:O483))))</f>
        <v>-499978.66666666669</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f t="shared" ref="B486:O489" si="54">IFERROR(VLOOKUP($B$485,$130:$216,MATCH($Q486&amp;"/"&amp;B$348,$128:$128,0),FALSE),"")</f>
        <v>137694</v>
      </c>
      <c r="C486" s="7">
        <f t="shared" si="54"/>
        <v>2294</v>
      </c>
      <c r="D486" s="7">
        <f t="shared" si="54"/>
        <v>-9258</v>
      </c>
      <c r="E486" s="7">
        <f t="shared" si="54"/>
        <v>45073</v>
      </c>
      <c r="F486" s="7">
        <f t="shared" si="54"/>
        <v>7524</v>
      </c>
      <c r="G486" s="7">
        <f t="shared" si="54"/>
        <v>3055</v>
      </c>
      <c r="H486" s="7">
        <f t="shared" si="54"/>
        <v>176962</v>
      </c>
      <c r="I486" s="7">
        <f t="shared" si="54"/>
        <v>-19335</v>
      </c>
      <c r="J486" s="7">
        <f t="shared" si="54"/>
        <v>58587</v>
      </c>
      <c r="K486" s="7">
        <f t="shared" si="54"/>
        <v>5036</v>
      </c>
      <c r="L486" s="7">
        <f t="shared" si="54"/>
        <v>-6799</v>
      </c>
      <c r="M486" s="7">
        <f t="shared" si="54"/>
        <v>-2012</v>
      </c>
      <c r="N486" s="7">
        <f t="shared" si="54"/>
        <v>55990</v>
      </c>
      <c r="O486" s="7">
        <f t="shared" si="54"/>
        <v>59449</v>
      </c>
      <c r="P486" s="6"/>
      <c r="Q486" s="9" t="s">
        <v>12</v>
      </c>
    </row>
    <row r="487" spans="2:17" x14ac:dyDescent="0.25">
      <c r="B487" s="7">
        <f t="shared" si="54"/>
        <v>76014</v>
      </c>
      <c r="C487" s="7">
        <f t="shared" si="54"/>
        <v>-4873</v>
      </c>
      <c r="D487" s="7">
        <f t="shared" si="54"/>
        <v>-14876</v>
      </c>
      <c r="E487" s="7">
        <f t="shared" si="54"/>
        <v>57863</v>
      </c>
      <c r="F487" s="7">
        <f t="shared" si="54"/>
        <v>-28559</v>
      </c>
      <c r="G487" s="7">
        <f t="shared" si="54"/>
        <v>37253</v>
      </c>
      <c r="H487" s="7">
        <f t="shared" si="54"/>
        <v>1262</v>
      </c>
      <c r="I487" s="7">
        <f t="shared" si="54"/>
        <v>-36122</v>
      </c>
      <c r="J487" s="7">
        <f t="shared" si="54"/>
        <v>7685</v>
      </c>
      <c r="K487" s="7">
        <f t="shared" si="54"/>
        <v>-18376</v>
      </c>
      <c r="L487" s="7">
        <f t="shared" si="54"/>
        <v>-3933</v>
      </c>
      <c r="M487" s="7">
        <f t="shared" si="54"/>
        <v>58902</v>
      </c>
      <c r="N487" s="7">
        <f t="shared" si="54"/>
        <v>-2482</v>
      </c>
      <c r="O487" s="7">
        <f t="shared" si="54"/>
        <v>283552</v>
      </c>
      <c r="P487" s="6"/>
      <c r="Q487" s="9" t="s">
        <v>13</v>
      </c>
    </row>
    <row r="488" spans="2:17" x14ac:dyDescent="0.25">
      <c r="B488" s="7">
        <f t="shared" si="54"/>
        <v>23427</v>
      </c>
      <c r="C488" s="7">
        <f t="shared" si="54"/>
        <v>138</v>
      </c>
      <c r="D488" s="7">
        <f t="shared" si="54"/>
        <v>8351</v>
      </c>
      <c r="E488" s="7">
        <f t="shared" si="54"/>
        <v>53625</v>
      </c>
      <c r="F488" s="7">
        <f t="shared" si="54"/>
        <v>41999</v>
      </c>
      <c r="G488" s="7">
        <f t="shared" si="54"/>
        <v>-391277</v>
      </c>
      <c r="H488" s="7">
        <f t="shared" si="54"/>
        <v>236946</v>
      </c>
      <c r="I488" s="7">
        <f t="shared" si="54"/>
        <v>25535</v>
      </c>
      <c r="J488" s="7">
        <f t="shared" si="54"/>
        <v>28142</v>
      </c>
      <c r="K488" s="7">
        <f t="shared" si="54"/>
        <v>4550</v>
      </c>
      <c r="L488" s="7">
        <f t="shared" si="54"/>
        <v>57790</v>
      </c>
      <c r="M488" s="7">
        <f t="shared" si="54"/>
        <v>-22214</v>
      </c>
      <c r="N488" s="7">
        <f t="shared" si="54"/>
        <v>11306</v>
      </c>
      <c r="O488" s="7">
        <f t="shared" si="54"/>
        <v>23564</v>
      </c>
      <c r="P488" s="6"/>
      <c r="Q488" s="9" t="s">
        <v>14</v>
      </c>
    </row>
    <row r="489" spans="2:17" x14ac:dyDescent="0.25">
      <c r="B489" s="18">
        <f t="shared" si="54"/>
        <v>4301</v>
      </c>
      <c r="C489" s="18">
        <f t="shared" si="54"/>
        <v>-3582.48</v>
      </c>
      <c r="D489" s="18">
        <f t="shared" si="54"/>
        <v>-90825.25</v>
      </c>
      <c r="E489" s="18">
        <f t="shared" si="54"/>
        <v>59743.49</v>
      </c>
      <c r="F489" s="18">
        <f t="shared" si="54"/>
        <v>17623.25</v>
      </c>
      <c r="G489" s="18">
        <f t="shared" si="54"/>
        <v>-146982.76</v>
      </c>
      <c r="H489" s="18">
        <f t="shared" si="54"/>
        <v>-38190.019999999997</v>
      </c>
      <c r="I489" s="18">
        <f t="shared" si="54"/>
        <v>25740.9</v>
      </c>
      <c r="J489" s="18">
        <f t="shared" si="54"/>
        <v>-17328.46</v>
      </c>
      <c r="K489" s="18">
        <f t="shared" si="54"/>
        <v>8250.56</v>
      </c>
      <c r="L489" s="18">
        <f t="shared" si="54"/>
        <v>-7339.96</v>
      </c>
      <c r="M489" s="18">
        <f t="shared" si="54"/>
        <v>68901.240000000005</v>
      </c>
      <c r="N489" s="18">
        <f t="shared" si="54"/>
        <v>161162.67000000001</v>
      </c>
      <c r="O489" s="18" t="str">
        <f t="shared" si="54"/>
        <v/>
      </c>
      <c r="P489" s="6"/>
      <c r="Q489" s="9" t="s">
        <v>19</v>
      </c>
    </row>
    <row r="490" spans="2:17" x14ac:dyDescent="0.25">
      <c r="B490" s="7">
        <f>SUM(B486:B489)</f>
        <v>241436</v>
      </c>
      <c r="C490" s="112">
        <f t="shared" ref="C490:M490" si="55">SUM(C486:C489)</f>
        <v>-6023.48</v>
      </c>
      <c r="D490" s="112">
        <f t="shared" si="55"/>
        <v>-106608.25</v>
      </c>
      <c r="E490" s="112">
        <f t="shared" si="55"/>
        <v>216304.49</v>
      </c>
      <c r="F490" s="112">
        <f t="shared" si="55"/>
        <v>38587.25</v>
      </c>
      <c r="G490" s="112">
        <f t="shared" si="55"/>
        <v>-497951.76</v>
      </c>
      <c r="H490" s="112">
        <f t="shared" si="55"/>
        <v>376979.98</v>
      </c>
      <c r="I490" s="112">
        <f t="shared" si="55"/>
        <v>-4181.0999999999985</v>
      </c>
      <c r="J490" s="112">
        <f t="shared" si="55"/>
        <v>77085.540000000008</v>
      </c>
      <c r="K490" s="112">
        <f t="shared" si="55"/>
        <v>-539.44000000000051</v>
      </c>
      <c r="L490" s="112">
        <f t="shared" si="55"/>
        <v>39718.04</v>
      </c>
      <c r="M490" s="112">
        <f t="shared" si="55"/>
        <v>103577.24</v>
      </c>
      <c r="N490" s="112">
        <f>IF(N487="",N486*4,IF(N488="",(N487+N486)*2,IF(N489="",((N488+N487+N486)/3)*4,SUM(N486:N489))))</f>
        <v>225976.67</v>
      </c>
      <c r="O490" s="112">
        <f>IF(O487="",O486*4,IF(O488="",(O487+O486)*2,IF(O489="",((O488+O487+O486)/3)*4,SUM(O486:O489))))</f>
        <v>488753.33333333331</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f t="shared" ref="B492:O495" si="56">IFERROR(VLOOKUP($B$491,$130:$216,MATCH($Q492&amp;"/"&amp;B$348,$128:$128,0),FALSE),"")</f>
        <v>32722671</v>
      </c>
      <c r="C492" s="7">
        <f t="shared" si="56"/>
        <v>27274183</v>
      </c>
      <c r="D492" s="7">
        <f t="shared" si="56"/>
        <v>33424788</v>
      </c>
      <c r="E492" s="7">
        <f t="shared" si="56"/>
        <v>38855784</v>
      </c>
      <c r="F492" s="7">
        <f t="shared" si="56"/>
        <v>44666924</v>
      </c>
      <c r="G492" s="7">
        <f t="shared" si="56"/>
        <v>52901939</v>
      </c>
      <c r="H492" s="7">
        <f t="shared" si="56"/>
        <v>89148937</v>
      </c>
      <c r="I492" s="7">
        <f t="shared" si="56"/>
        <v>98780706</v>
      </c>
      <c r="J492" s="7">
        <f t="shared" si="56"/>
        <v>108726947</v>
      </c>
      <c r="K492" s="7">
        <f t="shared" si="56"/>
        <v>117507495</v>
      </c>
      <c r="L492" s="7">
        <f t="shared" si="56"/>
        <v>128045872</v>
      </c>
      <c r="M492" s="7">
        <f t="shared" si="56"/>
        <v>138895714</v>
      </c>
      <c r="N492" s="7">
        <f t="shared" si="56"/>
        <v>145799976</v>
      </c>
      <c r="O492" s="7">
        <f t="shared" si="56"/>
        <v>133371872</v>
      </c>
      <c r="P492" s="6"/>
      <c r="Q492" s="9" t="s">
        <v>12</v>
      </c>
    </row>
    <row r="493" spans="2:17" s="2" customFormat="1" x14ac:dyDescent="0.25">
      <c r="B493" s="7">
        <f t="shared" si="56"/>
        <v>32062250</v>
      </c>
      <c r="C493" s="7">
        <f t="shared" si="56"/>
        <v>28572462</v>
      </c>
      <c r="D493" s="7">
        <f t="shared" si="56"/>
        <v>34628197</v>
      </c>
      <c r="E493" s="7">
        <f t="shared" si="56"/>
        <v>40682579</v>
      </c>
      <c r="F493" s="7">
        <f t="shared" si="56"/>
        <v>47731327</v>
      </c>
      <c r="G493" s="7">
        <f t="shared" si="56"/>
        <v>53561093</v>
      </c>
      <c r="H493" s="7">
        <f t="shared" si="56"/>
        <v>92132640</v>
      </c>
      <c r="I493" s="7">
        <f t="shared" si="56"/>
        <v>100676161</v>
      </c>
      <c r="J493" s="7">
        <f t="shared" si="56"/>
        <v>114620958</v>
      </c>
      <c r="K493" s="7">
        <f t="shared" si="56"/>
        <v>120651938</v>
      </c>
      <c r="L493" s="7">
        <f t="shared" si="56"/>
        <v>129706280</v>
      </c>
      <c r="M493" s="7">
        <f t="shared" si="56"/>
        <v>143266840</v>
      </c>
      <c r="N493" s="7">
        <f t="shared" si="56"/>
        <v>128027320</v>
      </c>
      <c r="O493" s="7">
        <f t="shared" si="56"/>
        <v>137391443</v>
      </c>
      <c r="P493" s="6"/>
      <c r="Q493" s="9" t="s">
        <v>13</v>
      </c>
    </row>
    <row r="494" spans="2:17" s="2" customFormat="1" x14ac:dyDescent="0.25">
      <c r="B494" s="7">
        <f t="shared" si="56"/>
        <v>34219851</v>
      </c>
      <c r="C494" s="7">
        <f t="shared" si="56"/>
        <v>29679784</v>
      </c>
      <c r="D494" s="7">
        <f t="shared" si="56"/>
        <v>34734088</v>
      </c>
      <c r="E494" s="7">
        <f t="shared" si="56"/>
        <v>41762314</v>
      </c>
      <c r="F494" s="7">
        <f t="shared" si="56"/>
        <v>51225042</v>
      </c>
      <c r="G494" s="7">
        <f t="shared" si="56"/>
        <v>86155705</v>
      </c>
      <c r="H494" s="7">
        <f t="shared" si="56"/>
        <v>91064860</v>
      </c>
      <c r="I494" s="7">
        <f t="shared" si="56"/>
        <v>100037019</v>
      </c>
      <c r="J494" s="7">
        <f t="shared" si="56"/>
        <v>112999484</v>
      </c>
      <c r="K494" s="7">
        <f t="shared" si="56"/>
        <v>123210520</v>
      </c>
      <c r="L494" s="7">
        <f t="shared" si="56"/>
        <v>130494486</v>
      </c>
      <c r="M494" s="7">
        <f t="shared" si="56"/>
        <v>141072248</v>
      </c>
      <c r="N494" s="7">
        <f t="shared" si="56"/>
        <v>135488772</v>
      </c>
      <c r="O494" s="7">
        <f t="shared" si="56"/>
        <v>130320002</v>
      </c>
      <c r="P494" s="6"/>
      <c r="Q494" s="9" t="s">
        <v>14</v>
      </c>
    </row>
    <row r="495" spans="2:17" s="2" customFormat="1" x14ac:dyDescent="0.25">
      <c r="B495" s="7">
        <f t="shared" si="56"/>
        <v>30208252</v>
      </c>
      <c r="C495" s="7">
        <f t="shared" si="56"/>
        <v>32234348.670000002</v>
      </c>
      <c r="D495" s="7">
        <f t="shared" si="56"/>
        <v>38296476.960000001</v>
      </c>
      <c r="E495" s="7">
        <f t="shared" si="56"/>
        <v>40372800.539999999</v>
      </c>
      <c r="F495" s="7">
        <f t="shared" si="56"/>
        <v>54153721.960000001</v>
      </c>
      <c r="G495" s="7">
        <f t="shared" si="56"/>
        <v>91979850.560000002</v>
      </c>
      <c r="H495" s="7">
        <f t="shared" si="56"/>
        <v>98577658.849999994</v>
      </c>
      <c r="I495" s="7">
        <f t="shared" si="56"/>
        <v>106399352.56999999</v>
      </c>
      <c r="J495" s="7">
        <f t="shared" si="56"/>
        <v>115514373.23999999</v>
      </c>
      <c r="K495" s="7">
        <f t="shared" si="56"/>
        <v>128033296.77</v>
      </c>
      <c r="L495" s="7">
        <f t="shared" si="56"/>
        <v>139573395.33000001</v>
      </c>
      <c r="M495" s="7">
        <f t="shared" si="56"/>
        <v>147857606.53</v>
      </c>
      <c r="N495" s="7">
        <f t="shared" si="56"/>
        <v>137047950.99000001</v>
      </c>
      <c r="O495" s="7" t="str">
        <f t="shared" si="56"/>
        <v/>
      </c>
      <c r="P495" s="6"/>
      <c r="Q495" s="9" t="s">
        <v>19</v>
      </c>
    </row>
    <row r="496" spans="2:17" s="2" customFormat="1" x14ac:dyDescent="0.25">
      <c r="B496" s="16">
        <f>SUM(B492:B495)</f>
        <v>129213024</v>
      </c>
      <c r="C496" s="16">
        <f t="shared" ref="C496:M496" si="57">SUM(C492:C495)</f>
        <v>117760777.67</v>
      </c>
      <c r="D496" s="16">
        <f t="shared" si="57"/>
        <v>141083549.96000001</v>
      </c>
      <c r="E496" s="16">
        <f t="shared" si="57"/>
        <v>161673477.53999999</v>
      </c>
      <c r="F496" s="16">
        <f t="shared" si="57"/>
        <v>197777014.96000001</v>
      </c>
      <c r="G496" s="16">
        <f t="shared" si="57"/>
        <v>284598587.56</v>
      </c>
      <c r="H496" s="16">
        <f t="shared" si="57"/>
        <v>370924095.85000002</v>
      </c>
      <c r="I496" s="16">
        <f t="shared" si="57"/>
        <v>405893238.56999999</v>
      </c>
      <c r="J496" s="16">
        <f t="shared" si="57"/>
        <v>451861762.24000001</v>
      </c>
      <c r="K496" s="16">
        <f t="shared" si="57"/>
        <v>489403249.76999998</v>
      </c>
      <c r="L496" s="16">
        <f t="shared" si="57"/>
        <v>527820033.33000004</v>
      </c>
      <c r="M496" s="16">
        <f t="shared" si="57"/>
        <v>571092408.52999997</v>
      </c>
      <c r="N496" s="16">
        <f>IF(N493="",N492*4,IF(N494="",(N493+N492)*2,IF(N495="",((N494+N493+N492)/3)*4,SUM(N492:N495))))</f>
        <v>546364018.99000001</v>
      </c>
      <c r="O496" s="16">
        <f>IF(O493="",O492*4,IF(O494="",(O493+O492)*2,IF(O495="",((O494+O493+O492)/3)*4,SUM(O492:O495))))</f>
        <v>534777756</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f t="shared" ref="B499:O502" si="58">IFERROR(VLOOKUP($B$498,$130:$216,MATCH($Q499&amp;"/"&amp;B$348,$128:$128,0),FALSE),"")</f>
        <v>24190319</v>
      </c>
      <c r="C499" s="7">
        <f t="shared" si="58"/>
        <v>19129633</v>
      </c>
      <c r="D499" s="7">
        <f t="shared" si="58"/>
        <v>23508220</v>
      </c>
      <c r="E499" s="7">
        <f t="shared" si="58"/>
        <v>27958524</v>
      </c>
      <c r="F499" s="7">
        <f t="shared" si="58"/>
        <v>31966248</v>
      </c>
      <c r="G499" s="7">
        <f t="shared" si="58"/>
        <v>37388877</v>
      </c>
      <c r="H499" s="7">
        <f t="shared" si="58"/>
        <v>68151816</v>
      </c>
      <c r="I499" s="7">
        <f t="shared" si="58"/>
        <v>75124884</v>
      </c>
      <c r="J499" s="7">
        <f t="shared" si="58"/>
        <v>82252728</v>
      </c>
      <c r="K499" s="7">
        <f t="shared" si="58"/>
        <v>88434390</v>
      </c>
      <c r="L499" s="7">
        <f t="shared" si="58"/>
        <v>96214167</v>
      </c>
      <c r="M499" s="7">
        <f t="shared" si="58"/>
        <v>104244085</v>
      </c>
      <c r="N499" s="7">
        <f t="shared" si="58"/>
        <v>109788727</v>
      </c>
      <c r="O499" s="7">
        <f t="shared" si="58"/>
        <v>101269499</v>
      </c>
      <c r="P499" s="6"/>
      <c r="Q499" s="9" t="s">
        <v>12</v>
      </c>
    </row>
    <row r="500" spans="1:17" x14ac:dyDescent="0.25">
      <c r="B500" s="7">
        <f t="shared" si="58"/>
        <v>23352368</v>
      </c>
      <c r="C500" s="7">
        <f t="shared" si="58"/>
        <v>20099355</v>
      </c>
      <c r="D500" s="7">
        <f t="shared" si="58"/>
        <v>24179394</v>
      </c>
      <c r="E500" s="7">
        <f t="shared" si="58"/>
        <v>29317441</v>
      </c>
      <c r="F500" s="7">
        <f t="shared" si="58"/>
        <v>33724856</v>
      </c>
      <c r="G500" s="7">
        <f t="shared" si="58"/>
        <v>37655206</v>
      </c>
      <c r="H500" s="7">
        <f t="shared" si="58"/>
        <v>70030538</v>
      </c>
      <c r="I500" s="7">
        <f t="shared" si="58"/>
        <v>76134726</v>
      </c>
      <c r="J500" s="7">
        <f t="shared" si="58"/>
        <v>86035371</v>
      </c>
      <c r="K500" s="7">
        <f t="shared" si="58"/>
        <v>90333235</v>
      </c>
      <c r="L500" s="7">
        <f t="shared" si="58"/>
        <v>97508629</v>
      </c>
      <c r="M500" s="7">
        <f t="shared" si="58"/>
        <v>107180802</v>
      </c>
      <c r="N500" s="7">
        <f t="shared" si="58"/>
        <v>96659238</v>
      </c>
      <c r="O500" s="7">
        <f t="shared" si="58"/>
        <v>104082818</v>
      </c>
      <c r="P500" s="6"/>
      <c r="Q500" s="9" t="s">
        <v>13</v>
      </c>
    </row>
    <row r="501" spans="1:17" x14ac:dyDescent="0.25">
      <c r="B501" s="7">
        <f t="shared" si="58"/>
        <v>25160698</v>
      </c>
      <c r="C501" s="7">
        <f t="shared" si="58"/>
        <v>20835831</v>
      </c>
      <c r="D501" s="7">
        <f t="shared" si="58"/>
        <v>24302607</v>
      </c>
      <c r="E501" s="7">
        <f t="shared" si="58"/>
        <v>29934076</v>
      </c>
      <c r="F501" s="7">
        <f t="shared" si="58"/>
        <v>35981672</v>
      </c>
      <c r="G501" s="7">
        <f t="shared" si="58"/>
        <v>65137805</v>
      </c>
      <c r="H501" s="7">
        <f t="shared" si="58"/>
        <v>68841769</v>
      </c>
      <c r="I501" s="7">
        <f t="shared" si="58"/>
        <v>75068073</v>
      </c>
      <c r="J501" s="7">
        <f t="shared" si="58"/>
        <v>84599591</v>
      </c>
      <c r="K501" s="7">
        <f t="shared" si="58"/>
        <v>91742078</v>
      </c>
      <c r="L501" s="7">
        <f t="shared" si="58"/>
        <v>97474391</v>
      </c>
      <c r="M501" s="7">
        <f t="shared" si="58"/>
        <v>104585596</v>
      </c>
      <c r="N501" s="7">
        <f t="shared" si="58"/>
        <v>101422483</v>
      </c>
      <c r="O501" s="7">
        <f t="shared" si="58"/>
        <v>99023321</v>
      </c>
      <c r="P501" s="6"/>
      <c r="Q501" s="9" t="s">
        <v>14</v>
      </c>
    </row>
    <row r="502" spans="1:17" x14ac:dyDescent="0.25">
      <c r="B502" s="18">
        <f t="shared" si="58"/>
        <v>21650557</v>
      </c>
      <c r="C502" s="18">
        <f t="shared" si="58"/>
        <v>22653316.27</v>
      </c>
      <c r="D502" s="18">
        <f t="shared" si="58"/>
        <v>26846817.199999999</v>
      </c>
      <c r="E502" s="18">
        <f t="shared" si="58"/>
        <v>29652526.469999999</v>
      </c>
      <c r="F502" s="18">
        <f t="shared" si="58"/>
        <v>38418391.670000002</v>
      </c>
      <c r="G502" s="18">
        <f t="shared" si="58"/>
        <v>70474869.730000004</v>
      </c>
      <c r="H502" s="18">
        <f t="shared" si="58"/>
        <v>74419302.129999995</v>
      </c>
      <c r="I502" s="18">
        <f t="shared" si="58"/>
        <v>80190984.370000005</v>
      </c>
      <c r="J502" s="18">
        <f t="shared" si="58"/>
        <v>86800357.959999993</v>
      </c>
      <c r="K502" s="18">
        <f t="shared" si="58"/>
        <v>95492591.769999996</v>
      </c>
      <c r="L502" s="18">
        <f t="shared" si="58"/>
        <v>104120052.86</v>
      </c>
      <c r="M502" s="18">
        <f t="shared" si="58"/>
        <v>110138600.89</v>
      </c>
      <c r="N502" s="18">
        <f t="shared" si="58"/>
        <v>103009578.81</v>
      </c>
      <c r="O502" s="18" t="str">
        <f t="shared" si="58"/>
        <v/>
      </c>
      <c r="P502" s="6"/>
      <c r="Q502" s="9" t="s">
        <v>19</v>
      </c>
    </row>
    <row r="503" spans="1:17" x14ac:dyDescent="0.25">
      <c r="B503" s="18">
        <f>SUM(B499:B502)</f>
        <v>94353942</v>
      </c>
      <c r="C503" s="18">
        <f t="shared" ref="C503:M503" si="59">SUM(C499:C502)</f>
        <v>82718135.269999996</v>
      </c>
      <c r="D503" s="18">
        <f t="shared" si="59"/>
        <v>98837038.200000003</v>
      </c>
      <c r="E503" s="18">
        <f t="shared" si="59"/>
        <v>116862567.47</v>
      </c>
      <c r="F503" s="18">
        <f t="shared" si="59"/>
        <v>140091167.67000002</v>
      </c>
      <c r="G503" s="18">
        <f t="shared" si="59"/>
        <v>210656757.73000002</v>
      </c>
      <c r="H503" s="18">
        <f t="shared" si="59"/>
        <v>281443425.13</v>
      </c>
      <c r="I503" s="18">
        <f t="shared" si="59"/>
        <v>306518667.37</v>
      </c>
      <c r="J503" s="18">
        <f t="shared" si="59"/>
        <v>339688047.95999998</v>
      </c>
      <c r="K503" s="18">
        <f t="shared" si="59"/>
        <v>366002294.76999998</v>
      </c>
      <c r="L503" s="18">
        <f t="shared" si="59"/>
        <v>395317239.86000001</v>
      </c>
      <c r="M503" s="18">
        <f t="shared" si="59"/>
        <v>426149083.88999999</v>
      </c>
      <c r="N503" s="18">
        <f>IF(N500="",N499*4,IF(N501="",(N500+N499)*2,IF(N502="",((N501+N500+N499)/3)*4,SUM(N499:N502))))</f>
        <v>410880026.81</v>
      </c>
      <c r="O503" s="18">
        <f>IF(O500="",O499*4,IF(O501="",(O500+O499)*2,IF(O502="",((O501+O500+O499)/3)*4,SUM(O499:O502))))</f>
        <v>405834184</v>
      </c>
      <c r="P503" s="6"/>
      <c r="Q503" s="9" t="s">
        <v>15</v>
      </c>
    </row>
    <row r="504" spans="1:17" x14ac:dyDescent="0.25">
      <c r="B504" s="21">
        <f>B503/B$465</f>
        <v>0.76041167411308408</v>
      </c>
      <c r="C504" s="22">
        <f>C503/C$465</f>
        <v>0.73607759077034107</v>
      </c>
      <c r="D504" s="22">
        <f t="shared" ref="D504:O504" si="60">D503/D$465</f>
        <v>0.73237676593904311</v>
      </c>
      <c r="E504" s="22">
        <f t="shared" si="60"/>
        <v>0.75220563577192323</v>
      </c>
      <c r="F504" s="22">
        <f t="shared" si="60"/>
        <v>0.74239346914041271</v>
      </c>
      <c r="G504" s="22">
        <f t="shared" si="60"/>
        <v>0.77366122089368905</v>
      </c>
      <c r="H504" s="22">
        <f t="shared" si="60"/>
        <v>0.78666822368580669</v>
      </c>
      <c r="I504" s="22">
        <f t="shared" si="60"/>
        <v>0.78229993717404378</v>
      </c>
      <c r="J504" s="22">
        <f t="shared" si="60"/>
        <v>0.78140964324005513</v>
      </c>
      <c r="K504" s="22">
        <f t="shared" si="60"/>
        <v>0.77696074210306698</v>
      </c>
      <c r="L504" s="22">
        <f t="shared" si="60"/>
        <v>0.77733814654312161</v>
      </c>
      <c r="M504" s="22">
        <f t="shared" si="60"/>
        <v>0.77342896555900864</v>
      </c>
      <c r="N504" s="23">
        <f t="shared" si="60"/>
        <v>0.78131256562049156</v>
      </c>
      <c r="O504" s="23">
        <f t="shared" si="60"/>
        <v>0.78857639091565013</v>
      </c>
      <c r="P504" s="6"/>
      <c r="Q504" s="11" t="s">
        <v>1424</v>
      </c>
    </row>
    <row r="505" spans="1:17" s="87" customFormat="1" x14ac:dyDescent="0.25">
      <c r="A505" s="86"/>
      <c r="B505" s="19"/>
      <c r="C505" s="10">
        <f t="shared" ref="C505:M505" si="61">C503/B503-1</f>
        <v>-0.12332083306068975</v>
      </c>
      <c r="D505" s="10">
        <f t="shared" si="61"/>
        <v>0.19486540499717919</v>
      </c>
      <c r="E505" s="10">
        <f t="shared" si="61"/>
        <v>0.18237625892355003</v>
      </c>
      <c r="F505" s="10">
        <f t="shared" si="61"/>
        <v>0.19876852531040856</v>
      </c>
      <c r="G505" s="10">
        <f t="shared" si="61"/>
        <v>0.50371191298958218</v>
      </c>
      <c r="H505" s="10">
        <f t="shared" si="61"/>
        <v>0.33602846717468071</v>
      </c>
      <c r="I505" s="10">
        <f t="shared" si="61"/>
        <v>8.9095143112395192E-2</v>
      </c>
      <c r="J505" s="10">
        <f t="shared" si="61"/>
        <v>0.10821324806936161</v>
      </c>
      <c r="K505" s="10">
        <f t="shared" si="61"/>
        <v>7.7465919004305439E-2</v>
      </c>
      <c r="L505" s="10">
        <f t="shared" si="61"/>
        <v>8.0094976203419321E-2</v>
      </c>
      <c r="M505" s="10">
        <f t="shared" si="61"/>
        <v>7.7992662401768609E-2</v>
      </c>
      <c r="N505" s="10">
        <f>N503/M503-1</f>
        <v>-3.5830317739088069E-2</v>
      </c>
      <c r="O505" s="10">
        <f>O503/N503-1</f>
        <v>-1.2280574573495406E-2</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f t="shared" ref="B507:O511" si="62">IFERROR(B461-B499,"")</f>
        <v>7260367</v>
      </c>
      <c r="C507" s="16">
        <f t="shared" si="62"/>
        <v>6788201</v>
      </c>
      <c r="D507" s="16">
        <f t="shared" si="62"/>
        <v>8473728</v>
      </c>
      <c r="E507" s="16">
        <f t="shared" si="62"/>
        <v>9211941</v>
      </c>
      <c r="F507" s="16">
        <f t="shared" si="62"/>
        <v>11048215</v>
      </c>
      <c r="G507" s="16">
        <f t="shared" si="62"/>
        <v>13050237</v>
      </c>
      <c r="H507" s="16">
        <f t="shared" si="62"/>
        <v>18006201</v>
      </c>
      <c r="I507" s="16">
        <f t="shared" si="62"/>
        <v>20428768</v>
      </c>
      <c r="J507" s="16">
        <f t="shared" si="62"/>
        <v>22716039</v>
      </c>
      <c r="K507" s="16">
        <f t="shared" si="62"/>
        <v>24894442</v>
      </c>
      <c r="L507" s="16">
        <f t="shared" si="62"/>
        <v>27437636</v>
      </c>
      <c r="M507" s="16">
        <f t="shared" si="62"/>
        <v>30073583</v>
      </c>
      <c r="N507" s="16">
        <f t="shared" si="62"/>
        <v>31181785</v>
      </c>
      <c r="O507" s="16">
        <f t="shared" si="62"/>
        <v>27279084</v>
      </c>
      <c r="P507" s="6"/>
      <c r="Q507" s="9" t="s">
        <v>12</v>
      </c>
    </row>
    <row r="508" spans="1:17" x14ac:dyDescent="0.25">
      <c r="B508" s="7">
        <f t="shared" si="62"/>
        <v>7465554</v>
      </c>
      <c r="C508" s="7">
        <f t="shared" si="62"/>
        <v>7295563</v>
      </c>
      <c r="D508" s="7">
        <f t="shared" si="62"/>
        <v>9009086</v>
      </c>
      <c r="E508" s="7">
        <f t="shared" si="62"/>
        <v>9665538</v>
      </c>
      <c r="F508" s="7">
        <f t="shared" si="62"/>
        <v>11890353</v>
      </c>
      <c r="G508" s="7">
        <f t="shared" si="62"/>
        <v>13426728</v>
      </c>
      <c r="H508" s="7">
        <f t="shared" si="62"/>
        <v>18914580</v>
      </c>
      <c r="I508" s="7">
        <f t="shared" si="62"/>
        <v>21157526</v>
      </c>
      <c r="J508" s="7">
        <f t="shared" si="62"/>
        <v>23962306</v>
      </c>
      <c r="K508" s="7">
        <f t="shared" si="62"/>
        <v>25800677</v>
      </c>
      <c r="L508" s="7">
        <f t="shared" si="62"/>
        <v>27406269</v>
      </c>
      <c r="M508" s="7">
        <f t="shared" si="62"/>
        <v>31214912</v>
      </c>
      <c r="N508" s="7">
        <f t="shared" si="62"/>
        <v>26441823</v>
      </c>
      <c r="O508" s="7">
        <f t="shared" si="62"/>
        <v>28062844</v>
      </c>
      <c r="P508" s="6"/>
      <c r="Q508" s="9" t="s">
        <v>13</v>
      </c>
    </row>
    <row r="509" spans="1:17" x14ac:dyDescent="0.25">
      <c r="B509" s="7">
        <f t="shared" si="62"/>
        <v>7883225</v>
      </c>
      <c r="C509" s="7">
        <f t="shared" si="62"/>
        <v>7559787</v>
      </c>
      <c r="D509" s="7">
        <f t="shared" si="62"/>
        <v>8982663</v>
      </c>
      <c r="E509" s="7">
        <f t="shared" si="62"/>
        <v>10112262</v>
      </c>
      <c r="F509" s="7">
        <f t="shared" si="62"/>
        <v>12521864</v>
      </c>
      <c r="G509" s="7">
        <f t="shared" si="62"/>
        <v>17212747</v>
      </c>
      <c r="H509" s="7">
        <f t="shared" si="62"/>
        <v>18830649</v>
      </c>
      <c r="I509" s="7">
        <f t="shared" si="62"/>
        <v>21295791</v>
      </c>
      <c r="J509" s="7">
        <f t="shared" si="62"/>
        <v>24042450</v>
      </c>
      <c r="K509" s="7">
        <f t="shared" si="62"/>
        <v>26499750</v>
      </c>
      <c r="L509" s="7">
        <f t="shared" si="62"/>
        <v>28007946</v>
      </c>
      <c r="M509" s="7">
        <f t="shared" si="62"/>
        <v>31177110</v>
      </c>
      <c r="N509" s="7">
        <f t="shared" si="62"/>
        <v>28567537</v>
      </c>
      <c r="O509" s="7">
        <f t="shared" si="62"/>
        <v>26263604</v>
      </c>
      <c r="P509" s="6"/>
      <c r="Q509" s="9" t="s">
        <v>14</v>
      </c>
    </row>
    <row r="510" spans="1:17" x14ac:dyDescent="0.25">
      <c r="B510" s="18">
        <f t="shared" si="62"/>
        <v>7119623</v>
      </c>
      <c r="C510" s="18">
        <f t="shared" si="62"/>
        <v>8015237.4499999993</v>
      </c>
      <c r="D510" s="18">
        <f t="shared" si="62"/>
        <v>9651299.2799999975</v>
      </c>
      <c r="E510" s="18">
        <f t="shared" si="62"/>
        <v>9507558.450000003</v>
      </c>
      <c r="F510" s="18">
        <f t="shared" si="62"/>
        <v>13150447.82</v>
      </c>
      <c r="G510" s="18">
        <f t="shared" si="62"/>
        <v>17939063.060000002</v>
      </c>
      <c r="H510" s="18">
        <f t="shared" si="62"/>
        <v>20571502.600000009</v>
      </c>
      <c r="I510" s="18">
        <f t="shared" si="62"/>
        <v>22416570.890000001</v>
      </c>
      <c r="J510" s="18">
        <f t="shared" si="62"/>
        <v>24303027.950000003</v>
      </c>
      <c r="K510" s="18">
        <f t="shared" si="62"/>
        <v>27872061.400000006</v>
      </c>
      <c r="L510" s="18">
        <f t="shared" si="62"/>
        <v>30383386.100000009</v>
      </c>
      <c r="M510" s="18">
        <f t="shared" si="62"/>
        <v>32372024.649999991</v>
      </c>
      <c r="N510" s="18">
        <f t="shared" si="62"/>
        <v>28813147.590000004</v>
      </c>
      <c r="O510" s="18" t="str">
        <f t="shared" si="62"/>
        <v/>
      </c>
      <c r="P510" s="6"/>
      <c r="Q510" s="9" t="s">
        <v>19</v>
      </c>
    </row>
    <row r="511" spans="1:17" x14ac:dyDescent="0.25">
      <c r="B511" s="16">
        <f t="shared" si="62"/>
        <v>29728769</v>
      </c>
      <c r="C511" s="16">
        <f t="shared" si="62"/>
        <v>29658788.450000003</v>
      </c>
      <c r="D511" s="16">
        <f t="shared" si="62"/>
        <v>36116776.279999986</v>
      </c>
      <c r="E511" s="16">
        <f t="shared" si="62"/>
        <v>38497299.450000018</v>
      </c>
      <c r="F511" s="16">
        <f t="shared" si="62"/>
        <v>48610879.819999993</v>
      </c>
      <c r="G511" s="16">
        <f t="shared" si="62"/>
        <v>61628775.060000002</v>
      </c>
      <c r="H511" s="16">
        <f t="shared" si="62"/>
        <v>76322932.600000024</v>
      </c>
      <c r="I511" s="16">
        <f t="shared" si="62"/>
        <v>85298655.889999986</v>
      </c>
      <c r="J511" s="16">
        <f t="shared" si="62"/>
        <v>95023822.949999988</v>
      </c>
      <c r="K511" s="16">
        <f t="shared" si="62"/>
        <v>105066930.40000004</v>
      </c>
      <c r="L511" s="16">
        <f t="shared" si="62"/>
        <v>113235237.10000002</v>
      </c>
      <c r="M511" s="16">
        <f t="shared" si="62"/>
        <v>124837629.64999998</v>
      </c>
      <c r="N511" s="16">
        <f t="shared" si="62"/>
        <v>115004292.58999997</v>
      </c>
      <c r="O511" s="16">
        <f t="shared" si="62"/>
        <v>108807376</v>
      </c>
      <c r="P511" s="6"/>
      <c r="Q511" s="9" t="s">
        <v>15</v>
      </c>
    </row>
    <row r="512" spans="1:17" x14ac:dyDescent="0.25">
      <c r="B512" s="10">
        <f t="shared" ref="B512:O512" si="63">B511/B$465</f>
        <v>0.23958832588691586</v>
      </c>
      <c r="C512" s="10">
        <f t="shared" si="63"/>
        <v>0.26392240922965893</v>
      </c>
      <c r="D512" s="10">
        <f t="shared" si="63"/>
        <v>0.26762323406095684</v>
      </c>
      <c r="E512" s="10">
        <f t="shared" si="63"/>
        <v>0.24779436422807677</v>
      </c>
      <c r="F512" s="10">
        <f t="shared" si="63"/>
        <v>0.25760653085958729</v>
      </c>
      <c r="G512" s="10">
        <f t="shared" si="63"/>
        <v>0.22633877910631095</v>
      </c>
      <c r="H512" s="10">
        <f t="shared" si="63"/>
        <v>0.21333177631419328</v>
      </c>
      <c r="I512" s="10">
        <f t="shared" si="63"/>
        <v>0.21770006282595619</v>
      </c>
      <c r="J512" s="10">
        <f t="shared" si="63"/>
        <v>0.21859035675994487</v>
      </c>
      <c r="K512" s="10">
        <f t="shared" si="63"/>
        <v>0.22303925789693299</v>
      </c>
      <c r="L512" s="10">
        <f t="shared" si="63"/>
        <v>0.22266185345687833</v>
      </c>
      <c r="M512" s="10">
        <f t="shared" si="63"/>
        <v>0.22657103444099136</v>
      </c>
      <c r="N512" s="10">
        <f t="shared" si="63"/>
        <v>0.21868743437950849</v>
      </c>
      <c r="O512" s="10">
        <f t="shared" si="63"/>
        <v>0.2114236090843499</v>
      </c>
      <c r="P512" s="6"/>
      <c r="Q512" s="24" t="s">
        <v>23</v>
      </c>
    </row>
    <row r="513" spans="1:17" s="87" customFormat="1" x14ac:dyDescent="0.25">
      <c r="A513" s="86"/>
      <c r="B513" s="19"/>
      <c r="C513" s="10">
        <f t="shared" ref="C513:M513" si="64">C511/B511-1</f>
        <v>-2.3539672967958225E-3</v>
      </c>
      <c r="D513" s="10">
        <f t="shared" si="64"/>
        <v>0.21774280634851695</v>
      </c>
      <c r="E513" s="10">
        <f t="shared" si="64"/>
        <v>6.5911839737431643E-2</v>
      </c>
      <c r="F513" s="10">
        <f t="shared" si="64"/>
        <v>0.26270882670966089</v>
      </c>
      <c r="G513" s="10">
        <f t="shared" si="64"/>
        <v>0.26779797625971069</v>
      </c>
      <c r="H513" s="10">
        <f t="shared" si="64"/>
        <v>0.23843014120748318</v>
      </c>
      <c r="I513" s="10">
        <f t="shared" si="64"/>
        <v>0.11760191837806766</v>
      </c>
      <c r="J513" s="10">
        <f t="shared" si="64"/>
        <v>0.11401313371855992</v>
      </c>
      <c r="K513" s="10">
        <f t="shared" si="64"/>
        <v>0.10569041676301083</v>
      </c>
      <c r="L513" s="10">
        <f t="shared" si="64"/>
        <v>7.7743840701374411E-2</v>
      </c>
      <c r="M513" s="10">
        <f t="shared" si="64"/>
        <v>0.10246273904786074</v>
      </c>
      <c r="N513" s="10">
        <f>N511/M511-1</f>
        <v>-7.8769014499627699E-2</v>
      </c>
      <c r="O513" s="10">
        <f>O511/N511-1</f>
        <v>-5.3884219888143736E-2</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f t="shared" ref="B516:O519" si="65">IFERROR(VLOOKUP($B$515,$130:$216,MATCH($Q516&amp;"/"&amp;B$348,$128:$128,0),FALSE),"")</f>
        <v>0</v>
      </c>
      <c r="C516" s="16">
        <f t="shared" si="65"/>
        <v>0</v>
      </c>
      <c r="D516" s="16">
        <f t="shared" si="65"/>
        <v>5470380</v>
      </c>
      <c r="E516" s="16">
        <f t="shared" si="65"/>
        <v>6297196</v>
      </c>
      <c r="F516" s="16">
        <f t="shared" si="65"/>
        <v>7492022</v>
      </c>
      <c r="G516" s="16">
        <f t="shared" si="65"/>
        <v>9736244</v>
      </c>
      <c r="H516" s="16">
        <f t="shared" si="65"/>
        <v>12262903</v>
      </c>
      <c r="I516" s="16">
        <f t="shared" si="65"/>
        <v>14153287</v>
      </c>
      <c r="J516" s="16">
        <f t="shared" si="65"/>
        <v>16509115</v>
      </c>
      <c r="K516" s="16">
        <f t="shared" si="65"/>
        <v>17840384</v>
      </c>
      <c r="L516" s="16">
        <f t="shared" si="65"/>
        <v>19838773</v>
      </c>
      <c r="M516" s="16">
        <f t="shared" si="65"/>
        <v>21834905</v>
      </c>
      <c r="N516" s="16">
        <f t="shared" si="65"/>
        <v>22878915</v>
      </c>
      <c r="O516" s="16">
        <f t="shared" si="65"/>
        <v>22111956</v>
      </c>
      <c r="P516" s="6"/>
      <c r="Q516" s="9" t="s">
        <v>12</v>
      </c>
    </row>
    <row r="517" spans="1:17" x14ac:dyDescent="0.25">
      <c r="B517" s="7">
        <f t="shared" si="65"/>
        <v>0</v>
      </c>
      <c r="C517" s="7">
        <f t="shared" si="65"/>
        <v>4978867</v>
      </c>
      <c r="D517" s="7">
        <f t="shared" si="65"/>
        <v>5829805</v>
      </c>
      <c r="E517" s="7">
        <f t="shared" si="65"/>
        <v>6906899</v>
      </c>
      <c r="F517" s="7">
        <f t="shared" si="65"/>
        <v>8924611</v>
      </c>
      <c r="G517" s="7">
        <f t="shared" si="65"/>
        <v>10551328</v>
      </c>
      <c r="H517" s="7">
        <f t="shared" si="65"/>
        <v>14133158</v>
      </c>
      <c r="I517" s="7">
        <f t="shared" si="65"/>
        <v>15481647</v>
      </c>
      <c r="J517" s="7">
        <f t="shared" si="65"/>
        <v>18435327</v>
      </c>
      <c r="K517" s="7">
        <f t="shared" si="65"/>
        <v>19150619</v>
      </c>
      <c r="L517" s="7">
        <f t="shared" si="65"/>
        <v>20770693</v>
      </c>
      <c r="M517" s="7">
        <f t="shared" si="65"/>
        <v>23869872</v>
      </c>
      <c r="N517" s="7">
        <f t="shared" si="65"/>
        <v>22042799</v>
      </c>
      <c r="O517" s="7">
        <f t="shared" si="65"/>
        <v>23338931</v>
      </c>
      <c r="P517" s="6"/>
      <c r="Q517" s="9" t="s">
        <v>13</v>
      </c>
    </row>
    <row r="518" spans="1:17" x14ac:dyDescent="0.25">
      <c r="B518" s="7">
        <f t="shared" si="65"/>
        <v>0</v>
      </c>
      <c r="C518" s="7">
        <f t="shared" si="65"/>
        <v>5119062</v>
      </c>
      <c r="D518" s="7">
        <f t="shared" si="65"/>
        <v>5997966</v>
      </c>
      <c r="E518" s="7">
        <f t="shared" si="65"/>
        <v>7120128</v>
      </c>
      <c r="F518" s="7">
        <f t="shared" si="65"/>
        <v>9747647</v>
      </c>
      <c r="G518" s="7">
        <f t="shared" si="65"/>
        <v>12773097</v>
      </c>
      <c r="H518" s="7">
        <f t="shared" si="65"/>
        <v>13913869</v>
      </c>
      <c r="I518" s="7">
        <f t="shared" si="65"/>
        <v>15994853</v>
      </c>
      <c r="J518" s="7">
        <f t="shared" si="65"/>
        <v>18063436</v>
      </c>
      <c r="K518" s="7">
        <f t="shared" si="65"/>
        <v>20003348</v>
      </c>
      <c r="L518" s="7">
        <f t="shared" si="65"/>
        <v>21170349</v>
      </c>
      <c r="M518" s="7">
        <f t="shared" si="65"/>
        <v>23638917</v>
      </c>
      <c r="N518" s="7">
        <f t="shared" si="65"/>
        <v>23032080</v>
      </c>
      <c r="O518" s="7">
        <f t="shared" si="65"/>
        <v>22469496</v>
      </c>
      <c r="P518" s="6"/>
      <c r="Q518" s="9" t="s">
        <v>14</v>
      </c>
    </row>
    <row r="519" spans="1:17" x14ac:dyDescent="0.25">
      <c r="B519" s="18">
        <f t="shared" si="65"/>
        <v>0</v>
      </c>
      <c r="C519" s="18">
        <f t="shared" si="65"/>
        <v>5825006.0199999996</v>
      </c>
      <c r="D519" s="18">
        <f t="shared" si="65"/>
        <v>6902481.8899999997</v>
      </c>
      <c r="E519" s="18">
        <f t="shared" si="65"/>
        <v>6809280.0899999999</v>
      </c>
      <c r="F519" s="18">
        <f t="shared" si="65"/>
        <v>10096698.83</v>
      </c>
      <c r="G519" s="18">
        <f t="shared" si="65"/>
        <v>13343917.699999999</v>
      </c>
      <c r="H519" s="18">
        <f t="shared" si="65"/>
        <v>15758619.890000001</v>
      </c>
      <c r="I519" s="18">
        <f t="shared" si="65"/>
        <v>16379404.73</v>
      </c>
      <c r="J519" s="18">
        <f t="shared" si="65"/>
        <v>18182706.100000001</v>
      </c>
      <c r="K519" s="18">
        <f t="shared" si="65"/>
        <v>20305500.359999999</v>
      </c>
      <c r="L519" s="18">
        <f t="shared" si="65"/>
        <v>22706258.989999998</v>
      </c>
      <c r="M519" s="18">
        <f t="shared" si="65"/>
        <v>24046681.350000001</v>
      </c>
      <c r="N519" s="18">
        <f t="shared" si="65"/>
        <v>23181756.809999999</v>
      </c>
      <c r="O519" s="18" t="str">
        <f t="shared" si="65"/>
        <v/>
      </c>
      <c r="P519" s="6"/>
      <c r="Q519" s="9" t="s">
        <v>19</v>
      </c>
    </row>
    <row r="520" spans="1:17" x14ac:dyDescent="0.25">
      <c r="B520" s="18">
        <f>SUM(B516:B519)</f>
        <v>0</v>
      </c>
      <c r="C520" s="18">
        <f t="shared" ref="C520:M520" si="66">SUM(C516:C519)</f>
        <v>15922935.02</v>
      </c>
      <c r="D520" s="18">
        <f t="shared" si="66"/>
        <v>24200632.890000001</v>
      </c>
      <c r="E520" s="18">
        <f t="shared" si="66"/>
        <v>27133503.09</v>
      </c>
      <c r="F520" s="18">
        <f t="shared" si="66"/>
        <v>36260978.829999998</v>
      </c>
      <c r="G520" s="18">
        <f t="shared" si="66"/>
        <v>46404586.700000003</v>
      </c>
      <c r="H520" s="18">
        <f t="shared" si="66"/>
        <v>56068549.890000001</v>
      </c>
      <c r="I520" s="18">
        <f t="shared" si="66"/>
        <v>62009191.730000004</v>
      </c>
      <c r="J520" s="18">
        <f t="shared" si="66"/>
        <v>71190584.099999994</v>
      </c>
      <c r="K520" s="18">
        <f t="shared" si="66"/>
        <v>77299851.359999999</v>
      </c>
      <c r="L520" s="18">
        <f t="shared" si="66"/>
        <v>84486073.989999995</v>
      </c>
      <c r="M520" s="18">
        <f t="shared" si="66"/>
        <v>93390375.349999994</v>
      </c>
      <c r="N520" s="18">
        <f>IF(N517="",N516*4,IF(N518="",(N517+N516)*2,IF(N519="",((N518+N517+N516)/3)*4,SUM(N516:N519))))</f>
        <v>91135550.810000002</v>
      </c>
      <c r="O520" s="18">
        <f>IF(O517="",O516*4,IF(O518="",(O517+O516)*2,IF(O519="",((O518+O517+O516)/3)*4,SUM(O516:O519))))</f>
        <v>90560510.666666672</v>
      </c>
      <c r="P520" s="6"/>
      <c r="Q520" s="9" t="s">
        <v>15</v>
      </c>
    </row>
    <row r="521" spans="1:17" x14ac:dyDescent="0.25">
      <c r="B521" s="10">
        <f t="shared" ref="B521:M521" si="67">+B520/(B$465+B$472)</f>
        <v>0</v>
      </c>
      <c r="C521" s="10">
        <f t="shared" si="67"/>
        <v>0.13555604739595908</v>
      </c>
      <c r="D521" s="10">
        <f t="shared" si="67"/>
        <v>0.17194750420089311</v>
      </c>
      <c r="E521" s="10">
        <f t="shared" si="67"/>
        <v>0.16829813308268973</v>
      </c>
      <c r="F521" s="10">
        <f t="shared" si="67"/>
        <v>0.18402425041147222</v>
      </c>
      <c r="G521" s="10">
        <f t="shared" si="67"/>
        <v>0.16332738074526446</v>
      </c>
      <c r="H521" s="10">
        <f t="shared" si="67"/>
        <v>0.15125611704739605</v>
      </c>
      <c r="I521" s="10">
        <f t="shared" si="67"/>
        <v>0.15284924325808835</v>
      </c>
      <c r="J521" s="10">
        <f t="shared" si="67"/>
        <v>0.1576296597486182</v>
      </c>
      <c r="K521" s="10">
        <f t="shared" si="67"/>
        <v>0.15802422495031759</v>
      </c>
      <c r="L521" s="10">
        <f t="shared" si="67"/>
        <v>0.16015100089904064</v>
      </c>
      <c r="M521" s="10">
        <f t="shared" si="67"/>
        <v>0.16361379494317882</v>
      </c>
      <c r="N521" s="10">
        <f>+N520/(N$465+N$472)</f>
        <v>0.16685161514044258</v>
      </c>
      <c r="O521" s="10">
        <f>+O520/(O$465+O$472)</f>
        <v>0.16937477837639711</v>
      </c>
      <c r="P521" s="6"/>
      <c r="Q521" s="11" t="s">
        <v>1424</v>
      </c>
    </row>
    <row r="522" spans="1:17" s="87" customFormat="1" x14ac:dyDescent="0.25">
      <c r="A522" s="86"/>
      <c r="B522" s="19"/>
      <c r="C522" s="10" t="e">
        <f t="shared" ref="C522:M522" si="68">C520/B520-1</f>
        <v>#DIV/0!</v>
      </c>
      <c r="D522" s="10">
        <f t="shared" si="68"/>
        <v>0.51986005466974516</v>
      </c>
      <c r="E522" s="10">
        <f t="shared" si="68"/>
        <v>0.12118981405696605</v>
      </c>
      <c r="F522" s="10">
        <f t="shared" si="68"/>
        <v>0.33639135019627853</v>
      </c>
      <c r="G522" s="10">
        <f t="shared" si="68"/>
        <v>0.27973894244707576</v>
      </c>
      <c r="H522" s="10">
        <f t="shared" si="68"/>
        <v>0.20825448252510781</v>
      </c>
      <c r="I522" s="10">
        <f t="shared" si="68"/>
        <v>0.10595319214880461</v>
      </c>
      <c r="J522" s="10">
        <f t="shared" si="68"/>
        <v>0.1480650225208151</v>
      </c>
      <c r="K522" s="10">
        <f t="shared" si="68"/>
        <v>8.5815664209447196E-2</v>
      </c>
      <c r="L522" s="10">
        <f t="shared" si="68"/>
        <v>9.2965542670093937E-2</v>
      </c>
      <c r="M522" s="10">
        <f t="shared" si="68"/>
        <v>0.1053937168515362</v>
      </c>
      <c r="N522" s="10">
        <f>N520/M520-1</f>
        <v>-2.4144078354429666E-2</v>
      </c>
      <c r="O522" s="10">
        <f>O520/N520-1</f>
        <v>-6.3097236832657666E-3</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f t="shared" ref="B524:O527" si="69">IFERROR(VLOOKUP($B$523,$130:$216,MATCH($Q524&amp;"/"&amp;B$348,$128:$128,0),FALSE),"")</f>
        <v>0</v>
      </c>
      <c r="C524" s="16">
        <f t="shared" si="69"/>
        <v>0</v>
      </c>
      <c r="D524" s="16">
        <f t="shared" si="69"/>
        <v>2074622</v>
      </c>
      <c r="E524" s="16">
        <f t="shared" si="69"/>
        <v>1635101</v>
      </c>
      <c r="F524" s="16">
        <f t="shared" si="69"/>
        <v>1578186</v>
      </c>
      <c r="G524" s="16">
        <f t="shared" si="69"/>
        <v>1845280</v>
      </c>
      <c r="H524" s="16">
        <f t="shared" si="69"/>
        <v>4185904</v>
      </c>
      <c r="I524" s="16">
        <f t="shared" si="69"/>
        <v>2932172</v>
      </c>
      <c r="J524" s="16">
        <f t="shared" si="69"/>
        <v>2910563</v>
      </c>
      <c r="K524" s="16">
        <f t="shared" si="69"/>
        <v>3438191</v>
      </c>
      <c r="L524" s="16">
        <f t="shared" si="69"/>
        <v>3565464</v>
      </c>
      <c r="M524" s="16">
        <f t="shared" si="69"/>
        <v>3985139</v>
      </c>
      <c r="N524" s="16">
        <f t="shared" si="69"/>
        <v>4427930</v>
      </c>
      <c r="O524" s="16">
        <f t="shared" si="69"/>
        <v>4105185</v>
      </c>
      <c r="P524" s="6"/>
      <c r="Q524" s="9" t="s">
        <v>12</v>
      </c>
    </row>
    <row r="525" spans="1:17" x14ac:dyDescent="0.25">
      <c r="B525" s="7">
        <f t="shared" si="69"/>
        <v>0</v>
      </c>
      <c r="C525" s="7">
        <f t="shared" si="69"/>
        <v>1691075</v>
      </c>
      <c r="D525" s="7">
        <f t="shared" si="69"/>
        <v>2148519</v>
      </c>
      <c r="E525" s="7">
        <f t="shared" si="69"/>
        <v>1385612</v>
      </c>
      <c r="F525" s="7">
        <f t="shared" si="69"/>
        <v>1600694</v>
      </c>
      <c r="G525" s="7">
        <f t="shared" si="69"/>
        <v>2072594</v>
      </c>
      <c r="H525" s="7">
        <f t="shared" si="69"/>
        <v>2752164</v>
      </c>
      <c r="I525" s="7">
        <f t="shared" si="69"/>
        <v>2972431</v>
      </c>
      <c r="J525" s="7">
        <f t="shared" si="69"/>
        <v>3015486</v>
      </c>
      <c r="K525" s="7">
        <f t="shared" si="69"/>
        <v>3593686</v>
      </c>
      <c r="L525" s="7">
        <f t="shared" si="69"/>
        <v>3833537</v>
      </c>
      <c r="M525" s="7">
        <f t="shared" si="69"/>
        <v>4978941</v>
      </c>
      <c r="N525" s="7">
        <f t="shared" si="69"/>
        <v>3969995</v>
      </c>
      <c r="O525" s="7">
        <f t="shared" si="69"/>
        <v>4098901</v>
      </c>
      <c r="P525" s="6"/>
      <c r="Q525" s="9" t="s">
        <v>13</v>
      </c>
    </row>
    <row r="526" spans="1:17" x14ac:dyDescent="0.25">
      <c r="B526" s="7">
        <f t="shared" si="69"/>
        <v>0</v>
      </c>
      <c r="C526" s="7">
        <f t="shared" si="69"/>
        <v>1732415</v>
      </c>
      <c r="D526" s="7">
        <f t="shared" si="69"/>
        <v>2106579</v>
      </c>
      <c r="E526" s="7">
        <f t="shared" si="69"/>
        <v>1740916</v>
      </c>
      <c r="F526" s="7">
        <f t="shared" si="69"/>
        <v>1790613</v>
      </c>
      <c r="G526" s="7">
        <f t="shared" si="69"/>
        <v>3662460</v>
      </c>
      <c r="H526" s="7">
        <f t="shared" si="69"/>
        <v>2818995</v>
      </c>
      <c r="I526" s="7">
        <f t="shared" si="69"/>
        <v>2911367</v>
      </c>
      <c r="J526" s="7">
        <f t="shared" si="69"/>
        <v>3219615</v>
      </c>
      <c r="K526" s="7">
        <f t="shared" si="69"/>
        <v>3621147</v>
      </c>
      <c r="L526" s="7">
        <f t="shared" si="69"/>
        <v>3827296</v>
      </c>
      <c r="M526" s="7">
        <f t="shared" si="69"/>
        <v>4390407</v>
      </c>
      <c r="N526" s="7">
        <f t="shared" si="69"/>
        <v>4274607</v>
      </c>
      <c r="O526" s="7">
        <f t="shared" si="69"/>
        <v>4132833</v>
      </c>
      <c r="P526" s="6"/>
      <c r="Q526" s="9" t="s">
        <v>14</v>
      </c>
    </row>
    <row r="527" spans="1:17" x14ac:dyDescent="0.25">
      <c r="B527" s="18">
        <f t="shared" si="69"/>
        <v>0</v>
      </c>
      <c r="C527" s="18">
        <f t="shared" si="69"/>
        <v>2353796.77</v>
      </c>
      <c r="D527" s="18">
        <f t="shared" si="69"/>
        <v>2191932.77</v>
      </c>
      <c r="E527" s="18">
        <f t="shared" si="69"/>
        <v>1831646.34</v>
      </c>
      <c r="F527" s="18">
        <f t="shared" si="69"/>
        <v>2143274.4500000002</v>
      </c>
      <c r="G527" s="18">
        <f t="shared" si="69"/>
        <v>4324291.6900000004</v>
      </c>
      <c r="H527" s="18">
        <f t="shared" si="69"/>
        <v>3002406.5</v>
      </c>
      <c r="I527" s="18">
        <f t="shared" si="69"/>
        <v>3076004.44</v>
      </c>
      <c r="J527" s="18">
        <f t="shared" si="69"/>
        <v>3329803.99</v>
      </c>
      <c r="K527" s="18">
        <f t="shared" si="69"/>
        <v>3948853.25</v>
      </c>
      <c r="L527" s="18">
        <f t="shared" si="69"/>
        <v>4482760.22</v>
      </c>
      <c r="M527" s="18">
        <f t="shared" si="69"/>
        <v>4817202.34</v>
      </c>
      <c r="N527" s="18">
        <f t="shared" si="69"/>
        <v>4050115.07</v>
      </c>
      <c r="O527" s="18" t="str">
        <f t="shared" si="69"/>
        <v/>
      </c>
      <c r="P527" s="6"/>
      <c r="Q527" s="9" t="s">
        <v>19</v>
      </c>
    </row>
    <row r="528" spans="1:17" x14ac:dyDescent="0.25">
      <c r="B528" s="18">
        <f>SUM(B524:B527)</f>
        <v>0</v>
      </c>
      <c r="C528" s="18">
        <f t="shared" ref="C528:M528" si="70">SUM(C524:C527)</f>
        <v>5777286.7699999996</v>
      </c>
      <c r="D528" s="18">
        <f t="shared" si="70"/>
        <v>8521652.7699999996</v>
      </c>
      <c r="E528" s="18">
        <f t="shared" si="70"/>
        <v>6593275.3399999999</v>
      </c>
      <c r="F528" s="18">
        <f t="shared" si="70"/>
        <v>7112767.4500000002</v>
      </c>
      <c r="G528" s="18">
        <f t="shared" si="70"/>
        <v>11904625.690000001</v>
      </c>
      <c r="H528" s="18">
        <f t="shared" si="70"/>
        <v>12759469.5</v>
      </c>
      <c r="I528" s="18">
        <f t="shared" si="70"/>
        <v>11891974.439999999</v>
      </c>
      <c r="J528" s="18">
        <f t="shared" si="70"/>
        <v>12475467.99</v>
      </c>
      <c r="K528" s="18">
        <f t="shared" si="70"/>
        <v>14601877.25</v>
      </c>
      <c r="L528" s="18">
        <f t="shared" si="70"/>
        <v>15709057.219999999</v>
      </c>
      <c r="M528" s="18">
        <f t="shared" si="70"/>
        <v>18171689.34</v>
      </c>
      <c r="N528" s="18">
        <f>IF(N525="",N524*4,IF(N526="",(N525+N524)*2,IF(N527="",((N526+N525+N524)/3)*4,SUM(N524:N527))))</f>
        <v>16722647.07</v>
      </c>
      <c r="O528" s="18">
        <f>IF(O525="",O524*4,IF(O526="",(O525+O524)*2,IF(O527="",((O526+O525+O524)/3)*4,SUM(O524:O527))))</f>
        <v>16449225.333333334</v>
      </c>
      <c r="P528" s="6"/>
      <c r="Q528" s="9" t="s">
        <v>15</v>
      </c>
    </row>
    <row r="529" spans="1:17" x14ac:dyDescent="0.25">
      <c r="B529" s="10">
        <f t="shared" ref="B529:O529" si="71">+B528/(B$465+B$472)</f>
        <v>0</v>
      </c>
      <c r="C529" s="10">
        <f t="shared" si="71"/>
        <v>4.9183530437730029E-2</v>
      </c>
      <c r="D529" s="10">
        <f t="shared" si="71"/>
        <v>6.0547049828337245E-2</v>
      </c>
      <c r="E529" s="10">
        <f t="shared" si="71"/>
        <v>4.0895417261145706E-2</v>
      </c>
      <c r="F529" s="10">
        <f t="shared" si="71"/>
        <v>3.6097252213568243E-2</v>
      </c>
      <c r="G529" s="10">
        <f t="shared" si="71"/>
        <v>4.1899981682209153E-2</v>
      </c>
      <c r="H529" s="10">
        <f t="shared" si="71"/>
        <v>3.4421218596539668E-2</v>
      </c>
      <c r="I529" s="10">
        <f t="shared" si="71"/>
        <v>2.9313062197505423E-2</v>
      </c>
      <c r="J529" s="10">
        <f t="shared" si="71"/>
        <v>2.7623088071677696E-2</v>
      </c>
      <c r="K529" s="10">
        <f t="shared" si="71"/>
        <v>2.9850643884225508E-2</v>
      </c>
      <c r="L529" s="10">
        <f t="shared" si="71"/>
        <v>2.9777939939084872E-2</v>
      </c>
      <c r="M529" s="10">
        <f t="shared" si="71"/>
        <v>3.1835604496752976E-2</v>
      </c>
      <c r="N529" s="10">
        <f t="shared" si="71"/>
        <v>3.0615941290244884E-2</v>
      </c>
      <c r="O529" s="10">
        <f t="shared" si="71"/>
        <v>3.076488719848006E-2</v>
      </c>
      <c r="P529" s="6"/>
      <c r="Q529" s="11" t="s">
        <v>1424</v>
      </c>
    </row>
    <row r="530" spans="1:17" s="87" customFormat="1" x14ac:dyDescent="0.25">
      <c r="A530" s="86"/>
      <c r="B530" s="19"/>
      <c r="C530" s="10" t="e">
        <f t="shared" ref="C530:M530" si="72">C528/B528-1</f>
        <v>#DIV/0!</v>
      </c>
      <c r="D530" s="10">
        <f t="shared" si="72"/>
        <v>0.47502679185855956</v>
      </c>
      <c r="E530" s="10">
        <f t="shared" si="72"/>
        <v>-0.22629148148217726</v>
      </c>
      <c r="F530" s="10">
        <f t="shared" si="72"/>
        <v>7.8791205161469868E-2</v>
      </c>
      <c r="G530" s="10">
        <f t="shared" si="72"/>
        <v>0.67369814543845385</v>
      </c>
      <c r="H530" s="10">
        <f t="shared" si="72"/>
        <v>7.1807701666594559E-2</v>
      </c>
      <c r="I530" s="10">
        <f t="shared" si="72"/>
        <v>-6.7988332900517534E-2</v>
      </c>
      <c r="J530" s="10">
        <f t="shared" si="72"/>
        <v>4.9066162473184738E-2</v>
      </c>
      <c r="K530" s="10">
        <f t="shared" si="72"/>
        <v>0.17044725389896964</v>
      </c>
      <c r="L530" s="10">
        <f t="shared" si="72"/>
        <v>7.5824495100450084E-2</v>
      </c>
      <c r="M530" s="10">
        <f t="shared" si="72"/>
        <v>0.15676511234962587</v>
      </c>
      <c r="N530" s="10">
        <f>N528/M528-1</f>
        <v>-7.9741747885284875E-2</v>
      </c>
      <c r="O530" s="10">
        <f>O528/N528-1</f>
        <v>-1.6350386127395922E-2</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f t="shared" ref="B532:O535" si="73">IFERROR(VLOOKUP($B$531,$130:$216,MATCH($Q532&amp;"/"&amp;B$348,$128:$128,0),FALSE),"")</f>
        <v>7152108</v>
      </c>
      <c r="C532" s="16">
        <f t="shared" si="73"/>
        <v>6305166</v>
      </c>
      <c r="D532" s="16">
        <f t="shared" si="73"/>
        <v>7545002</v>
      </c>
      <c r="E532" s="16">
        <f t="shared" si="73"/>
        <v>7932297</v>
      </c>
      <c r="F532" s="16">
        <f t="shared" si="73"/>
        <v>9070208</v>
      </c>
      <c r="G532" s="16">
        <f t="shared" si="73"/>
        <v>11581524</v>
      </c>
      <c r="H532" s="16">
        <f t="shared" si="73"/>
        <v>16448807</v>
      </c>
      <c r="I532" s="16">
        <f t="shared" si="73"/>
        <v>17085459</v>
      </c>
      <c r="J532" s="16">
        <f t="shared" si="73"/>
        <v>19419678</v>
      </c>
      <c r="K532" s="16">
        <f t="shared" si="73"/>
        <v>21278575</v>
      </c>
      <c r="L532" s="16">
        <f t="shared" si="73"/>
        <v>23404237</v>
      </c>
      <c r="M532" s="16">
        <f t="shared" si="73"/>
        <v>25820044</v>
      </c>
      <c r="N532" s="16">
        <f t="shared" si="73"/>
        <v>27306845</v>
      </c>
      <c r="O532" s="16">
        <f t="shared" si="73"/>
        <v>26217141</v>
      </c>
      <c r="P532" s="6"/>
      <c r="Q532" s="9" t="s">
        <v>12</v>
      </c>
    </row>
    <row r="533" spans="1:17" x14ac:dyDescent="0.25">
      <c r="B533" s="7">
        <f t="shared" si="73"/>
        <v>7957131</v>
      </c>
      <c r="C533" s="7">
        <f t="shared" si="73"/>
        <v>6669942</v>
      </c>
      <c r="D533" s="7">
        <f t="shared" si="73"/>
        <v>7978324</v>
      </c>
      <c r="E533" s="7">
        <f t="shared" si="73"/>
        <v>8292511</v>
      </c>
      <c r="F533" s="7">
        <f t="shared" si="73"/>
        <v>10525305</v>
      </c>
      <c r="G533" s="7">
        <f t="shared" si="73"/>
        <v>12623922</v>
      </c>
      <c r="H533" s="7">
        <f t="shared" si="73"/>
        <v>16885322</v>
      </c>
      <c r="I533" s="7">
        <f t="shared" si="73"/>
        <v>18454078</v>
      </c>
      <c r="J533" s="7">
        <f t="shared" si="73"/>
        <v>21450813</v>
      </c>
      <c r="K533" s="7">
        <f t="shared" si="73"/>
        <v>22744305</v>
      </c>
      <c r="L533" s="7">
        <f t="shared" si="73"/>
        <v>24604230</v>
      </c>
      <c r="M533" s="7">
        <f t="shared" si="73"/>
        <v>28848813</v>
      </c>
      <c r="N533" s="7">
        <f t="shared" si="73"/>
        <v>26012794</v>
      </c>
      <c r="O533" s="7">
        <f t="shared" si="73"/>
        <v>27437832</v>
      </c>
      <c r="P533" s="6"/>
      <c r="Q533" s="9" t="s">
        <v>13</v>
      </c>
    </row>
    <row r="534" spans="1:17" x14ac:dyDescent="0.25">
      <c r="B534" s="7">
        <f t="shared" si="73"/>
        <v>8184598</v>
      </c>
      <c r="C534" s="7">
        <f t="shared" si="73"/>
        <v>6851477</v>
      </c>
      <c r="D534" s="7">
        <f t="shared" si="73"/>
        <v>8104545</v>
      </c>
      <c r="E534" s="7">
        <f t="shared" si="73"/>
        <v>8861044</v>
      </c>
      <c r="F534" s="7">
        <f t="shared" si="73"/>
        <v>11538260</v>
      </c>
      <c r="G534" s="7">
        <f t="shared" si="73"/>
        <v>16435557</v>
      </c>
      <c r="H534" s="7">
        <f t="shared" si="73"/>
        <v>16732864</v>
      </c>
      <c r="I534" s="7">
        <f t="shared" si="73"/>
        <v>18906220</v>
      </c>
      <c r="J534" s="7">
        <f t="shared" si="73"/>
        <v>21283051</v>
      </c>
      <c r="K534" s="7">
        <f t="shared" si="73"/>
        <v>23624495</v>
      </c>
      <c r="L534" s="7">
        <f t="shared" si="73"/>
        <v>24997645</v>
      </c>
      <c r="M534" s="7">
        <f t="shared" si="73"/>
        <v>28029324</v>
      </c>
      <c r="N534" s="7">
        <f t="shared" si="73"/>
        <v>27306687</v>
      </c>
      <c r="O534" s="7">
        <f t="shared" si="73"/>
        <v>26602329</v>
      </c>
      <c r="P534" s="6"/>
      <c r="Q534" s="9" t="s">
        <v>14</v>
      </c>
    </row>
    <row r="535" spans="1:17" x14ac:dyDescent="0.25">
      <c r="B535" s="18">
        <f t="shared" si="73"/>
        <v>7773556</v>
      </c>
      <c r="C535" s="18">
        <f t="shared" si="73"/>
        <v>8178802.79</v>
      </c>
      <c r="D535" s="18">
        <f t="shared" si="73"/>
        <v>9094414.6600000001</v>
      </c>
      <c r="E535" s="18">
        <f t="shared" si="73"/>
        <v>8640926.4299999997</v>
      </c>
      <c r="F535" s="18">
        <f t="shared" si="73"/>
        <v>12239973.279999999</v>
      </c>
      <c r="G535" s="18">
        <f t="shared" si="73"/>
        <v>17668209.390000001</v>
      </c>
      <c r="H535" s="18">
        <f t="shared" si="73"/>
        <v>18761026.390000001</v>
      </c>
      <c r="I535" s="18">
        <f t="shared" si="73"/>
        <v>19455409.170000002</v>
      </c>
      <c r="J535" s="18">
        <f t="shared" si="73"/>
        <v>21512510.09</v>
      </c>
      <c r="K535" s="18">
        <f t="shared" si="73"/>
        <v>24254353.609999999</v>
      </c>
      <c r="L535" s="18">
        <f t="shared" si="73"/>
        <v>27189019.210000001</v>
      </c>
      <c r="M535" s="18">
        <f t="shared" si="73"/>
        <v>28863883.68</v>
      </c>
      <c r="N535" s="18">
        <f t="shared" si="73"/>
        <v>27231871.879999999</v>
      </c>
      <c r="O535" s="18" t="str">
        <f t="shared" si="73"/>
        <v/>
      </c>
      <c r="P535" s="6"/>
      <c r="Q535" s="9" t="s">
        <v>19</v>
      </c>
    </row>
    <row r="536" spans="1:17" x14ac:dyDescent="0.25">
      <c r="B536" s="25">
        <f t="shared" ref="B536:M536" si="74">SUM(B532:B535)</f>
        <v>31067393</v>
      </c>
      <c r="C536" s="25">
        <f t="shared" si="74"/>
        <v>28005387.789999999</v>
      </c>
      <c r="D536" s="25">
        <f t="shared" si="74"/>
        <v>32722285.66</v>
      </c>
      <c r="E536" s="25">
        <f t="shared" si="74"/>
        <v>33726778.43</v>
      </c>
      <c r="F536" s="25">
        <f t="shared" si="74"/>
        <v>43373746.280000001</v>
      </c>
      <c r="G536" s="25">
        <f t="shared" si="74"/>
        <v>58309212.390000001</v>
      </c>
      <c r="H536" s="25">
        <f t="shared" si="74"/>
        <v>68828019.390000001</v>
      </c>
      <c r="I536" s="25">
        <f t="shared" si="74"/>
        <v>73901166.170000002</v>
      </c>
      <c r="J536" s="25">
        <f t="shared" si="74"/>
        <v>83666052.090000004</v>
      </c>
      <c r="K536" s="25">
        <f t="shared" si="74"/>
        <v>91901728.609999999</v>
      </c>
      <c r="L536" s="25">
        <f t="shared" si="74"/>
        <v>100195131.21000001</v>
      </c>
      <c r="M536" s="25">
        <f t="shared" si="74"/>
        <v>111562064.68000001</v>
      </c>
      <c r="N536" s="25">
        <f>IF(N533="",N532*4,IF(N534="",(N533+N532)*2,IF(N535="",((N534+N533+N532)/3)*4,SUM(N532:N535))))</f>
        <v>107858197.88</v>
      </c>
      <c r="O536" s="25">
        <f>IF(O533="",O532*4,IF(O534="",(O533+O532)*2,IF(O535="",((O534+O533+O532)/3)*4,SUM(O532:O535))))</f>
        <v>107009736</v>
      </c>
      <c r="P536" s="6"/>
      <c r="Q536" s="9" t="s">
        <v>15</v>
      </c>
    </row>
    <row r="537" spans="1:17" x14ac:dyDescent="0.25">
      <c r="B537" s="21">
        <f t="shared" ref="B537:O537" si="75">+B536/(B$465+B$472)</f>
        <v>0.24094760585475344</v>
      </c>
      <c r="C537" s="10">
        <f t="shared" si="75"/>
        <v>0.23841708013221888</v>
      </c>
      <c r="D537" s="10">
        <f t="shared" si="75"/>
        <v>0.23249455402923033</v>
      </c>
      <c r="E537" s="10">
        <f t="shared" si="75"/>
        <v>0.20919355034383544</v>
      </c>
      <c r="F537" s="10">
        <f t="shared" si="75"/>
        <v>0.22012150262504046</v>
      </c>
      <c r="G537" s="10">
        <f t="shared" si="75"/>
        <v>0.20522736242747358</v>
      </c>
      <c r="H537" s="10">
        <f t="shared" si="75"/>
        <v>0.18567733564393574</v>
      </c>
      <c r="I537" s="10">
        <f t="shared" si="75"/>
        <v>0.18216230545559378</v>
      </c>
      <c r="J537" s="10">
        <f t="shared" si="75"/>
        <v>0.18525274782029591</v>
      </c>
      <c r="K537" s="10">
        <f t="shared" si="75"/>
        <v>0.1878748688345431</v>
      </c>
      <c r="L537" s="10">
        <f t="shared" si="75"/>
        <v>0.18992894083812553</v>
      </c>
      <c r="M537" s="10">
        <f t="shared" si="75"/>
        <v>0.19544939942241246</v>
      </c>
      <c r="N537" s="10">
        <f t="shared" si="75"/>
        <v>0.19746755643068745</v>
      </c>
      <c r="O537" s="10">
        <f t="shared" si="75"/>
        <v>0.20013966557487717</v>
      </c>
      <c r="P537" s="6"/>
      <c r="Q537" s="11" t="s">
        <v>1424</v>
      </c>
    </row>
    <row r="538" spans="1:17" s="87" customFormat="1" x14ac:dyDescent="0.25">
      <c r="A538" s="86"/>
      <c r="B538" s="19"/>
      <c r="C538" s="10">
        <f t="shared" ref="C538:M538" si="76">C536/B536-1</f>
        <v>-9.8560095145415083E-2</v>
      </c>
      <c r="D538" s="10">
        <f t="shared" si="76"/>
        <v>0.16842822907398847</v>
      </c>
      <c r="E538" s="10">
        <f t="shared" si="76"/>
        <v>3.069751240598384E-2</v>
      </c>
      <c r="F538" s="10">
        <f t="shared" si="76"/>
        <v>0.28603288837747431</v>
      </c>
      <c r="G538" s="10">
        <f t="shared" si="76"/>
        <v>0.34434346559745688</v>
      </c>
      <c r="H538" s="10">
        <f t="shared" si="76"/>
        <v>0.18039700021405136</v>
      </c>
      <c r="I538" s="10">
        <f t="shared" si="76"/>
        <v>7.3707580502266667E-2</v>
      </c>
      <c r="J538" s="10">
        <f t="shared" si="76"/>
        <v>0.13213439551870065</v>
      </c>
      <c r="K538" s="10">
        <f t="shared" si="76"/>
        <v>9.8435103775911914E-2</v>
      </c>
      <c r="L538" s="10">
        <f t="shared" si="76"/>
        <v>9.0242074065814526E-2</v>
      </c>
      <c r="M538" s="10">
        <f t="shared" si="76"/>
        <v>0.1134479623184077</v>
      </c>
      <c r="N538" s="10">
        <f>N536/M536-1</f>
        <v>-3.3200056046148174E-2</v>
      </c>
      <c r="O538" s="10">
        <f>O536/N536-1</f>
        <v>-7.8664570396769218E-3</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f t="shared" ref="B540:O543" si="77">IFERROR(VLOOKUP($B$539,$130:$216,MATCH($Q540&amp;"/"&amp;B$348,$128:$128,0),FALSE),"")</f>
        <v>2160</v>
      </c>
      <c r="C540" s="16">
        <f t="shared" si="77"/>
        <v>118819</v>
      </c>
      <c r="D540" s="16">
        <f t="shared" si="77"/>
        <v>60761</v>
      </c>
      <c r="E540" s="16">
        <f t="shared" si="77"/>
        <v>67241</v>
      </c>
      <c r="F540" s="16">
        <f t="shared" si="77"/>
        <v>96861</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2160</v>
      </c>
      <c r="C541" s="7">
        <f t="shared" si="77"/>
        <v>118032</v>
      </c>
      <c r="D541" s="7">
        <f t="shared" si="77"/>
        <v>63978</v>
      </c>
      <c r="E541" s="7">
        <f t="shared" si="77"/>
        <v>130668</v>
      </c>
      <c r="F541" s="7">
        <f t="shared" si="77"/>
        <v>126754</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2162</v>
      </c>
      <c r="C542" s="7">
        <f t="shared" si="77"/>
        <v>118991</v>
      </c>
      <c r="D542" s="7">
        <f t="shared" si="77"/>
        <v>66508</v>
      </c>
      <c r="E542" s="7">
        <f t="shared" si="77"/>
        <v>54529</v>
      </c>
      <c r="F542" s="7">
        <f t="shared" si="77"/>
        <v>76860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25">
      <c r="B543" s="18">
        <f t="shared" si="77"/>
        <v>2159</v>
      </c>
      <c r="C543" s="18">
        <f t="shared" si="77"/>
        <v>-114189.02</v>
      </c>
      <c r="D543" s="18">
        <f t="shared" si="77"/>
        <v>69133.48</v>
      </c>
      <c r="E543" s="18">
        <f t="shared" si="77"/>
        <v>53214.68</v>
      </c>
      <c r="F543" s="18">
        <f t="shared" si="77"/>
        <v>62064.15</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8641</v>
      </c>
      <c r="C544" s="18">
        <f t="shared" ref="C544:M544" si="78">SUM(C540:C543)</f>
        <v>241652.97999999998</v>
      </c>
      <c r="D544" s="18">
        <f t="shared" si="78"/>
        <v>260380.47999999998</v>
      </c>
      <c r="E544" s="18">
        <f t="shared" si="78"/>
        <v>305652.68</v>
      </c>
      <c r="F544" s="18">
        <f t="shared" si="78"/>
        <v>362539.15</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6.7016510274644692E-5</v>
      </c>
      <c r="C545" s="22">
        <f t="shared" si="79"/>
        <v>2.0572540658559289E-3</v>
      </c>
      <c r="D545" s="22">
        <f t="shared" si="79"/>
        <v>1.8500249097671659E-3</v>
      </c>
      <c r="E545" s="22">
        <f t="shared" si="79"/>
        <v>1.8958398126882176E-3</v>
      </c>
      <c r="F545" s="22">
        <f t="shared" si="79"/>
        <v>1.8398840151652436E-3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f t="shared" ref="B547:O551" si="80">IFERROR(B507+B468-B532-B540,"")</f>
        <v>1313262</v>
      </c>
      <c r="C547" s="16">
        <f t="shared" si="80"/>
        <v>1671602</v>
      </c>
      <c r="D547" s="16">
        <f t="shared" si="80"/>
        <v>2189848</v>
      </c>
      <c r="E547" s="16">
        <f t="shared" si="80"/>
        <v>2823154</v>
      </c>
      <c r="F547" s="16">
        <f t="shared" si="80"/>
        <v>3373636</v>
      </c>
      <c r="G547" s="16">
        <f t="shared" si="80"/>
        <v>3727116</v>
      </c>
      <c r="H547" s="16">
        <f t="shared" si="80"/>
        <v>4480670</v>
      </c>
      <c r="I547" s="16">
        <f t="shared" si="80"/>
        <v>6505466</v>
      </c>
      <c r="J547" s="16">
        <f t="shared" si="80"/>
        <v>7008979</v>
      </c>
      <c r="K547" s="16">
        <f t="shared" si="80"/>
        <v>7710355</v>
      </c>
      <c r="L547" s="16">
        <f t="shared" si="80"/>
        <v>8373054</v>
      </c>
      <c r="M547" s="16">
        <f t="shared" si="80"/>
        <v>8719149</v>
      </c>
      <c r="N547" s="16">
        <f t="shared" si="80"/>
        <v>8661951</v>
      </c>
      <c r="O547" s="16">
        <f t="shared" si="80"/>
        <v>5852363</v>
      </c>
      <c r="P547" s="6"/>
      <c r="Q547" s="9" t="s">
        <v>12</v>
      </c>
    </row>
    <row r="548" spans="1:17" x14ac:dyDescent="0.25">
      <c r="B548" s="7">
        <f t="shared" si="80"/>
        <v>684352</v>
      </c>
      <c r="C548" s="7">
        <f t="shared" si="80"/>
        <v>1653103</v>
      </c>
      <c r="D548" s="7">
        <f t="shared" si="80"/>
        <v>2273899</v>
      </c>
      <c r="E548" s="7">
        <f t="shared" si="80"/>
        <v>2832734</v>
      </c>
      <c r="F548" s="7">
        <f t="shared" si="80"/>
        <v>3172982</v>
      </c>
      <c r="G548" s="7">
        <f t="shared" si="80"/>
        <v>3129654</v>
      </c>
      <c r="H548" s="7">
        <f t="shared" si="80"/>
        <v>5155436</v>
      </c>
      <c r="I548" s="7">
        <f t="shared" si="80"/>
        <v>6036768</v>
      </c>
      <c r="J548" s="7">
        <f t="shared" si="80"/>
        <v>7085485</v>
      </c>
      <c r="K548" s="7">
        <f t="shared" si="80"/>
        <v>7520681</v>
      </c>
      <c r="L548" s="7">
        <f t="shared" si="80"/>
        <v>7503396</v>
      </c>
      <c r="M548" s="7">
        <f t="shared" si="80"/>
        <v>7162922</v>
      </c>
      <c r="N548" s="7">
        <f t="shared" si="80"/>
        <v>5317084</v>
      </c>
      <c r="O548" s="7">
        <f t="shared" si="80"/>
        <v>5849281</v>
      </c>
      <c r="P548" s="6"/>
      <c r="Q548" s="9" t="s">
        <v>13</v>
      </c>
    </row>
    <row r="549" spans="1:17" x14ac:dyDescent="0.25">
      <c r="B549" s="7">
        <f t="shared" si="80"/>
        <v>803872</v>
      </c>
      <c r="C549" s="7">
        <f t="shared" si="80"/>
        <v>1775429</v>
      </c>
      <c r="D549" s="7">
        <f t="shared" si="80"/>
        <v>2228969</v>
      </c>
      <c r="E549" s="7">
        <f t="shared" si="80"/>
        <v>2792293</v>
      </c>
      <c r="F549" s="7">
        <f t="shared" si="80"/>
        <v>3446867</v>
      </c>
      <c r="G549" s="7">
        <f t="shared" si="80"/>
        <v>4525603</v>
      </c>
      <c r="H549" s="7">
        <f t="shared" si="80"/>
        <v>5435870</v>
      </c>
      <c r="I549" s="7">
        <f t="shared" si="80"/>
        <v>6020069</v>
      </c>
      <c r="J549" s="7">
        <f t="shared" si="80"/>
        <v>7057395</v>
      </c>
      <c r="K549" s="7">
        <f t="shared" si="80"/>
        <v>7798808</v>
      </c>
      <c r="L549" s="7">
        <f t="shared" si="80"/>
        <v>7951897</v>
      </c>
      <c r="M549" s="7">
        <f t="shared" si="80"/>
        <v>8399377</v>
      </c>
      <c r="N549" s="7">
        <f t="shared" si="80"/>
        <v>6727400</v>
      </c>
      <c r="O549" s="7">
        <f t="shared" si="80"/>
        <v>4671892</v>
      </c>
      <c r="P549" s="6"/>
      <c r="Q549" s="9" t="s">
        <v>14</v>
      </c>
    </row>
    <row r="550" spans="1:17" x14ac:dyDescent="0.25">
      <c r="B550" s="18">
        <f t="shared" si="80"/>
        <v>706914</v>
      </c>
      <c r="C550" s="18">
        <f t="shared" si="80"/>
        <v>1398538.4999999995</v>
      </c>
      <c r="D550" s="18">
        <f t="shared" si="80"/>
        <v>2231889.9799999972</v>
      </c>
      <c r="E550" s="18">
        <f t="shared" si="80"/>
        <v>1879661.060000004</v>
      </c>
      <c r="F550" s="18">
        <f t="shared" si="80"/>
        <v>3223629.3900000011</v>
      </c>
      <c r="G550" s="18">
        <f t="shared" si="80"/>
        <v>3771725.9600000009</v>
      </c>
      <c r="H550" s="18">
        <f t="shared" si="80"/>
        <v>5342744.0100000091</v>
      </c>
      <c r="I550" s="18">
        <f t="shared" si="80"/>
        <v>6706438.7399999984</v>
      </c>
      <c r="J550" s="18">
        <f t="shared" si="80"/>
        <v>7125949.6500000022</v>
      </c>
      <c r="K550" s="18">
        <f t="shared" si="80"/>
        <v>8230698.270000007</v>
      </c>
      <c r="L550" s="18">
        <f t="shared" si="80"/>
        <v>8199375.4400000051</v>
      </c>
      <c r="M550" s="18">
        <f t="shared" si="80"/>
        <v>8805088.1999999955</v>
      </c>
      <c r="N550" s="18">
        <f t="shared" si="80"/>
        <v>6762524.0600000061</v>
      </c>
      <c r="O550" s="18" t="str">
        <f t="shared" si="80"/>
        <v/>
      </c>
      <c r="P550" s="6"/>
      <c r="Q550" s="9" t="s">
        <v>19</v>
      </c>
    </row>
    <row r="551" spans="1:17" x14ac:dyDescent="0.25">
      <c r="B551" s="25">
        <f t="shared" si="80"/>
        <v>3508400</v>
      </c>
      <c r="C551" s="18">
        <f t="shared" si="80"/>
        <v>6498672.5000000037</v>
      </c>
      <c r="D551" s="18">
        <f t="shared" si="80"/>
        <v>8924605.9799999893</v>
      </c>
      <c r="E551" s="18">
        <f t="shared" si="80"/>
        <v>10327842.060000017</v>
      </c>
      <c r="F551" s="18">
        <f t="shared" si="80"/>
        <v>13217114.389999991</v>
      </c>
      <c r="G551" s="18">
        <f t="shared" si="80"/>
        <v>15154098.959999993</v>
      </c>
      <c r="H551" s="18">
        <f t="shared" si="80"/>
        <v>20414720.01000002</v>
      </c>
      <c r="I551" s="18">
        <f t="shared" si="80"/>
        <v>25268741.73999998</v>
      </c>
      <c r="J551" s="18">
        <f t="shared" si="80"/>
        <v>28277808.649999976</v>
      </c>
      <c r="K551" s="18">
        <f t="shared" si="80"/>
        <v>31260542.270000041</v>
      </c>
      <c r="L551" s="18">
        <f t="shared" si="80"/>
        <v>32027722.440000013</v>
      </c>
      <c r="M551" s="18">
        <f t="shared" si="80"/>
        <v>33086536.199999958</v>
      </c>
      <c r="N551" s="18">
        <f t="shared" si="80"/>
        <v>27468959.059999973</v>
      </c>
      <c r="O551" s="18">
        <f t="shared" si="80"/>
        <v>21831381.333333328</v>
      </c>
      <c r="P551" s="6"/>
      <c r="Q551" s="9" t="s">
        <v>15</v>
      </c>
    </row>
    <row r="552" spans="1:17" x14ac:dyDescent="0.25">
      <c r="B552" s="10">
        <f t="shared" ref="B552:O552" si="81">+B551/(B$465+B$472)</f>
        <v>2.720989754051191E-2</v>
      </c>
      <c r="C552" s="10">
        <f t="shared" si="81"/>
        <v>5.5324872978148754E-2</v>
      </c>
      <c r="D552" s="10">
        <f t="shared" si="81"/>
        <v>6.3410065811603814E-2</v>
      </c>
      <c r="E552" s="10">
        <f t="shared" si="81"/>
        <v>6.4059422467697413E-2</v>
      </c>
      <c r="F552" s="10">
        <f t="shared" si="81"/>
        <v>6.7076776377865674E-2</v>
      </c>
      <c r="G552" s="10">
        <f t="shared" si="81"/>
        <v>5.3336953665645614E-2</v>
      </c>
      <c r="H552" s="10">
        <f t="shared" si="81"/>
        <v>5.5072786533277358E-2</v>
      </c>
      <c r="I552" s="10">
        <f t="shared" si="81"/>
        <v>6.2286057039096766E-2</v>
      </c>
      <c r="J552" s="10">
        <f t="shared" si="81"/>
        <v>6.2612512768188244E-2</v>
      </c>
      <c r="K552" s="10">
        <f t="shared" si="81"/>
        <v>6.3905982700241476E-2</v>
      </c>
      <c r="L552" s="10">
        <f t="shared" si="81"/>
        <v>6.0711447023680858E-2</v>
      </c>
      <c r="M552" s="10">
        <f t="shared" si="81"/>
        <v>5.7965435184503263E-2</v>
      </c>
      <c r="N552" s="10">
        <f t="shared" si="81"/>
        <v>5.0290365775512325E-2</v>
      </c>
      <c r="O552" s="10">
        <f t="shared" si="81"/>
        <v>4.0831101191492969E-2</v>
      </c>
      <c r="P552" s="6"/>
      <c r="Q552" s="11" t="s">
        <v>26</v>
      </c>
    </row>
    <row r="553" spans="1:17" s="87" customFormat="1" x14ac:dyDescent="0.25">
      <c r="A553" s="86"/>
      <c r="B553" s="19"/>
      <c r="C553" s="10">
        <f t="shared" ref="C553:M553" si="82">C551/B551-1</f>
        <v>0.85231800820887127</v>
      </c>
      <c r="D553" s="10">
        <f t="shared" si="82"/>
        <v>0.37329677407193307</v>
      </c>
      <c r="E553" s="10">
        <f t="shared" si="82"/>
        <v>0.15723227256695416</v>
      </c>
      <c r="F553" s="10">
        <f t="shared" si="82"/>
        <v>0.27975566562836929</v>
      </c>
      <c r="G553" s="10">
        <f t="shared" si="82"/>
        <v>0.14655124506340922</v>
      </c>
      <c r="H553" s="10">
        <f t="shared" si="82"/>
        <v>0.34714179073831453</v>
      </c>
      <c r="I553" s="10">
        <f t="shared" si="82"/>
        <v>0.23777067369144667</v>
      </c>
      <c r="J553" s="10">
        <f t="shared" si="82"/>
        <v>0.11908257803105005</v>
      </c>
      <c r="K553" s="10">
        <f t="shared" si="82"/>
        <v>0.10547965922387936</v>
      </c>
      <c r="L553" s="10">
        <f t="shared" si="82"/>
        <v>2.4541486304804572E-2</v>
      </c>
      <c r="M553" s="10">
        <f t="shared" si="82"/>
        <v>3.3059289869378006E-2</v>
      </c>
      <c r="N553" s="10">
        <f>N551/M551-1</f>
        <v>-0.16978438317154498</v>
      </c>
      <c r="O553" s="10">
        <f>O551/N551-1</f>
        <v>-0.20523448720253945</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f t="shared" ref="B555:O555" si="83">IFERROR(B547+B593,"")</f>
        <v>2025992</v>
      </c>
      <c r="C555" s="16">
        <f t="shared" si="83"/>
        <v>2349468</v>
      </c>
      <c r="D555" s="16">
        <f t="shared" si="83"/>
        <v>2928620</v>
      </c>
      <c r="E555" s="16">
        <f t="shared" si="83"/>
        <v>3606852</v>
      </c>
      <c r="F555" s="16">
        <f t="shared" si="83"/>
        <v>4196691</v>
      </c>
      <c r="G555" s="16">
        <f t="shared" si="83"/>
        <v>4616891</v>
      </c>
      <c r="H555" s="16">
        <f t="shared" si="83"/>
        <v>5966643</v>
      </c>
      <c r="I555" s="16">
        <f t="shared" si="83"/>
        <v>8209391</v>
      </c>
      <c r="J555" s="16">
        <f t="shared" si="83"/>
        <v>8948947</v>
      </c>
      <c r="K555" s="16">
        <f t="shared" si="83"/>
        <v>9997126</v>
      </c>
      <c r="L555" s="16">
        <f t="shared" si="83"/>
        <v>10863481</v>
      </c>
      <c r="M555" s="16">
        <f t="shared" si="83"/>
        <v>11390494</v>
      </c>
      <c r="N555" s="16">
        <f t="shared" si="83"/>
        <v>13642128</v>
      </c>
      <c r="O555" s="16">
        <f t="shared" si="83"/>
        <v>11221440</v>
      </c>
      <c r="P555" s="6"/>
      <c r="Q555" s="9" t="s">
        <v>12</v>
      </c>
    </row>
    <row r="556" spans="1:17" x14ac:dyDescent="0.25">
      <c r="B556" s="7">
        <f t="shared" ref="B556:O558" si="84">IFERROR(B548+B594-B593,"")</f>
        <v>1437410</v>
      </c>
      <c r="C556" s="7">
        <f t="shared" si="84"/>
        <v>2353496</v>
      </c>
      <c r="D556" s="7">
        <f t="shared" si="84"/>
        <v>3034184</v>
      </c>
      <c r="E556" s="7">
        <f t="shared" si="84"/>
        <v>3641427</v>
      </c>
      <c r="F556" s="7">
        <f t="shared" si="84"/>
        <v>3998433</v>
      </c>
      <c r="G556" s="7">
        <f t="shared" si="84"/>
        <v>4062979</v>
      </c>
      <c r="H556" s="7">
        <f t="shared" si="84"/>
        <v>6680072</v>
      </c>
      <c r="I556" s="7">
        <f t="shared" si="84"/>
        <v>7827480</v>
      </c>
      <c r="J556" s="7">
        <f t="shared" si="84"/>
        <v>9127112</v>
      </c>
      <c r="K556" s="7">
        <f t="shared" si="84"/>
        <v>9885444</v>
      </c>
      <c r="L556" s="7">
        <f t="shared" si="84"/>
        <v>10114497</v>
      </c>
      <c r="M556" s="7">
        <f t="shared" si="84"/>
        <v>9893140</v>
      </c>
      <c r="N556" s="7">
        <f t="shared" si="84"/>
        <v>10448293</v>
      </c>
      <c r="O556" s="7">
        <f t="shared" si="84"/>
        <v>11340711</v>
      </c>
      <c r="P556" s="6"/>
      <c r="Q556" s="9" t="s">
        <v>13</v>
      </c>
    </row>
    <row r="557" spans="1:17" x14ac:dyDescent="0.25">
      <c r="B557" s="7">
        <f t="shared" si="84"/>
        <v>1592974</v>
      </c>
      <c r="C557" s="7">
        <f t="shared" si="84"/>
        <v>2501230</v>
      </c>
      <c r="D557" s="7">
        <f t="shared" si="84"/>
        <v>3018175</v>
      </c>
      <c r="E557" s="7">
        <f t="shared" si="84"/>
        <v>3622293</v>
      </c>
      <c r="F557" s="7">
        <f t="shared" si="84"/>
        <v>4296661</v>
      </c>
      <c r="G557" s="7">
        <f t="shared" si="84"/>
        <v>5854106</v>
      </c>
      <c r="H557" s="7">
        <f t="shared" si="84"/>
        <v>7055464</v>
      </c>
      <c r="I557" s="7">
        <f t="shared" si="84"/>
        <v>7905782</v>
      </c>
      <c r="J557" s="7">
        <f t="shared" si="84"/>
        <v>9203446</v>
      </c>
      <c r="K557" s="7">
        <f t="shared" si="84"/>
        <v>10226628</v>
      </c>
      <c r="L557" s="7">
        <f t="shared" si="84"/>
        <v>10612206</v>
      </c>
      <c r="M557" s="7">
        <f t="shared" si="84"/>
        <v>11265011</v>
      </c>
      <c r="N557" s="7">
        <f t="shared" si="84"/>
        <v>11896594</v>
      </c>
      <c r="O557" s="7">
        <f t="shared" si="84"/>
        <v>10190250</v>
      </c>
      <c r="P557" s="6"/>
      <c r="Q557" s="9" t="s">
        <v>14</v>
      </c>
    </row>
    <row r="558" spans="1:17" x14ac:dyDescent="0.25">
      <c r="B558" s="18">
        <f t="shared" si="84"/>
        <v>1469313</v>
      </c>
      <c r="C558" s="18">
        <f t="shared" si="84"/>
        <v>2153167.629999999</v>
      </c>
      <c r="D558" s="18">
        <f t="shared" si="84"/>
        <v>3036619.8399999971</v>
      </c>
      <c r="E558" s="18">
        <f t="shared" si="84"/>
        <v>2759271.9400000041</v>
      </c>
      <c r="F558" s="18">
        <f t="shared" si="84"/>
        <v>4093771.4100000011</v>
      </c>
      <c r="G558" s="18">
        <f t="shared" si="84"/>
        <v>5245441.07</v>
      </c>
      <c r="H558" s="18">
        <f t="shared" si="84"/>
        <v>7022310.4200000092</v>
      </c>
      <c r="I558" s="18">
        <f t="shared" si="84"/>
        <v>8683585.0699999984</v>
      </c>
      <c r="J558" s="18">
        <f t="shared" si="84"/>
        <v>9312311.6900000013</v>
      </c>
      <c r="K558" s="18">
        <f t="shared" si="84"/>
        <v>10709521.970000006</v>
      </c>
      <c r="L558" s="18">
        <f t="shared" si="84"/>
        <v>10881687.510000005</v>
      </c>
      <c r="M558" s="18">
        <f t="shared" si="84"/>
        <v>11757741.159999996</v>
      </c>
      <c r="N558" s="18">
        <f t="shared" si="84"/>
        <v>12131894.720000006</v>
      </c>
      <c r="O558" s="18" t="str">
        <f t="shared" si="84"/>
        <v/>
      </c>
      <c r="P558" s="6"/>
      <c r="Q558" s="9" t="s">
        <v>19</v>
      </c>
    </row>
    <row r="559" spans="1:17" x14ac:dyDescent="0.25">
      <c r="B559" s="25">
        <f t="shared" ref="B559:O559" si="85">IFERROR(B551+B596,"")</f>
        <v>6525689</v>
      </c>
      <c r="C559" s="18">
        <f t="shared" si="85"/>
        <v>9357361.6300000027</v>
      </c>
      <c r="D559" s="18">
        <f t="shared" si="85"/>
        <v>12017598.839999989</v>
      </c>
      <c r="E559" s="18">
        <f t="shared" si="85"/>
        <v>13629843.940000016</v>
      </c>
      <c r="F559" s="18">
        <f t="shared" si="85"/>
        <v>16585556.409999991</v>
      </c>
      <c r="G559" s="18">
        <f t="shared" si="85"/>
        <v>19779417.069999993</v>
      </c>
      <c r="H559" s="18">
        <f t="shared" si="85"/>
        <v>26724489.42000002</v>
      </c>
      <c r="I559" s="18">
        <f t="shared" si="85"/>
        <v>32626238.069999978</v>
      </c>
      <c r="J559" s="18">
        <f t="shared" si="85"/>
        <v>36591816.689999975</v>
      </c>
      <c r="K559" s="18">
        <f t="shared" si="85"/>
        <v>40818719.970000044</v>
      </c>
      <c r="L559" s="18">
        <f t="shared" si="85"/>
        <v>42471871.510000013</v>
      </c>
      <c r="M559" s="18">
        <f t="shared" si="85"/>
        <v>44306386.159999959</v>
      </c>
      <c r="N559" s="18">
        <f t="shared" si="85"/>
        <v>48118909.719999969</v>
      </c>
      <c r="O559" s="18">
        <f t="shared" si="85"/>
        <v>43669868</v>
      </c>
      <c r="P559" s="6"/>
      <c r="Q559" s="9" t="s">
        <v>15</v>
      </c>
    </row>
    <row r="560" spans="1:17" x14ac:dyDescent="0.25">
      <c r="B560" s="10">
        <f t="shared" ref="B560:O560" si="86">+B559/(B$465+B$472)</f>
        <v>5.0610913542140472E-2</v>
      </c>
      <c r="C560" s="10">
        <f t="shared" si="86"/>
        <v>7.9661629908316323E-2</v>
      </c>
      <c r="D560" s="10">
        <f t="shared" si="86"/>
        <v>8.5386036655239972E-2</v>
      </c>
      <c r="E560" s="10">
        <f t="shared" si="86"/>
        <v>8.4540403120886329E-2</v>
      </c>
      <c r="F560" s="10">
        <f t="shared" si="86"/>
        <v>8.417159945727358E-2</v>
      </c>
      <c r="G560" s="10">
        <f t="shared" si="86"/>
        <v>6.9616402438754429E-2</v>
      </c>
      <c r="H560" s="10">
        <f t="shared" si="86"/>
        <v>7.2094650346296321E-2</v>
      </c>
      <c r="I560" s="10">
        <f t="shared" si="86"/>
        <v>8.0421880373342663E-2</v>
      </c>
      <c r="J560" s="10">
        <f t="shared" si="86"/>
        <v>8.1021327291350392E-2</v>
      </c>
      <c r="K560" s="10">
        <f t="shared" si="86"/>
        <v>8.3445782536926569E-2</v>
      </c>
      <c r="L560" s="10">
        <f t="shared" si="86"/>
        <v>8.0509276986726164E-2</v>
      </c>
      <c r="M560" s="10">
        <f t="shared" si="86"/>
        <v>7.7621874338633642E-2</v>
      </c>
      <c r="N560" s="10">
        <f t="shared" si="86"/>
        <v>8.8096442433507213E-2</v>
      </c>
      <c r="O560" s="10">
        <f t="shared" si="86"/>
        <v>8.1675491445180548E-2</v>
      </c>
      <c r="P560" s="6"/>
      <c r="Q560" s="11" t="s">
        <v>28</v>
      </c>
    </row>
    <row r="561" spans="1:17" s="87" customFormat="1" x14ac:dyDescent="0.25">
      <c r="A561" s="86"/>
      <c r="B561" s="19"/>
      <c r="C561" s="10">
        <f t="shared" ref="C561:M561" si="87">C559/B559-1</f>
        <v>0.43392699682746194</v>
      </c>
      <c r="D561" s="10">
        <f t="shared" si="87"/>
        <v>0.28429351297818606</v>
      </c>
      <c r="E561" s="10">
        <f t="shared" si="87"/>
        <v>0.13415700769056693</v>
      </c>
      <c r="F561" s="10">
        <f t="shared" si="87"/>
        <v>0.21685592901953443</v>
      </c>
      <c r="G561" s="10">
        <f t="shared" si="87"/>
        <v>0.19256879787730941</v>
      </c>
      <c r="H561" s="10">
        <f t="shared" si="87"/>
        <v>0.35112624024364281</v>
      </c>
      <c r="I561" s="10">
        <f t="shared" si="87"/>
        <v>0.22083672235037044</v>
      </c>
      <c r="J561" s="10">
        <f t="shared" si="87"/>
        <v>0.12154569005141824</v>
      </c>
      <c r="K561" s="10">
        <f t="shared" si="87"/>
        <v>0.11551498838687668</v>
      </c>
      <c r="L561" s="10">
        <f t="shared" si="87"/>
        <v>4.0499837849275133E-2</v>
      </c>
      <c r="M561" s="10">
        <f t="shared" si="87"/>
        <v>4.319363816044719E-2</v>
      </c>
      <c r="N561" s="10">
        <f>N559/M559-1</f>
        <v>8.6049075323637592E-2</v>
      </c>
      <c r="O561" s="10">
        <f>O559/N559-1</f>
        <v>-9.2459321000591732E-2</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f t="shared" ref="B563:O566" si="88">IFERROR(VLOOKUP($B$562,$130:$216,MATCH($Q563&amp;"/"&amp;B$348,$128:$128,0),FALSE),"")</f>
        <v>148861</v>
      </c>
      <c r="C563" s="16">
        <f t="shared" si="88"/>
        <v>902</v>
      </c>
      <c r="D563" s="16">
        <f t="shared" si="88"/>
        <v>50</v>
      </c>
      <c r="E563" s="16">
        <f t="shared" si="88"/>
        <v>0</v>
      </c>
      <c r="F563" s="16">
        <f t="shared" si="88"/>
        <v>1</v>
      </c>
      <c r="G563" s="16">
        <f t="shared" si="88"/>
        <v>13</v>
      </c>
      <c r="H563" s="16">
        <f t="shared" si="88"/>
        <v>1345661</v>
      </c>
      <c r="I563" s="16">
        <f t="shared" si="88"/>
        <v>2263162</v>
      </c>
      <c r="J563" s="16">
        <f t="shared" si="88"/>
        <v>2054419</v>
      </c>
      <c r="K563" s="16">
        <f t="shared" si="88"/>
        <v>2040296</v>
      </c>
      <c r="L563" s="16">
        <f t="shared" si="88"/>
        <v>1788503</v>
      </c>
      <c r="M563" s="16">
        <f t="shared" si="88"/>
        <v>1749106</v>
      </c>
      <c r="N563" s="16">
        <f t="shared" si="88"/>
        <v>1880584</v>
      </c>
      <c r="O563" s="16">
        <f t="shared" si="88"/>
        <v>2900760</v>
      </c>
      <c r="P563" s="6"/>
      <c r="Q563" s="9" t="s">
        <v>12</v>
      </c>
    </row>
    <row r="564" spans="1:17" x14ac:dyDescent="0.25">
      <c r="B564" s="7">
        <f t="shared" si="88"/>
        <v>154714</v>
      </c>
      <c r="C564" s="7">
        <f t="shared" si="88"/>
        <v>1220</v>
      </c>
      <c r="D564" s="7">
        <f t="shared" si="88"/>
        <v>58</v>
      </c>
      <c r="E564" s="7">
        <f t="shared" si="88"/>
        <v>3</v>
      </c>
      <c r="F564" s="7">
        <f t="shared" si="88"/>
        <v>10</v>
      </c>
      <c r="G564" s="7">
        <f t="shared" si="88"/>
        <v>127413</v>
      </c>
      <c r="H564" s="7">
        <f t="shared" si="88"/>
        <v>2397968</v>
      </c>
      <c r="I564" s="7">
        <f t="shared" si="88"/>
        <v>2166959</v>
      </c>
      <c r="J564" s="7">
        <f t="shared" si="88"/>
        <v>2096779</v>
      </c>
      <c r="K564" s="7">
        <f t="shared" si="88"/>
        <v>2013538</v>
      </c>
      <c r="L564" s="7">
        <f t="shared" si="88"/>
        <v>1832776</v>
      </c>
      <c r="M564" s="7">
        <f t="shared" si="88"/>
        <v>1683829</v>
      </c>
      <c r="N564" s="7">
        <f t="shared" si="88"/>
        <v>1976254</v>
      </c>
      <c r="O564" s="7">
        <f t="shared" si="88"/>
        <v>3529316</v>
      </c>
      <c r="P564" s="6"/>
      <c r="Q564" s="9" t="s">
        <v>13</v>
      </c>
    </row>
    <row r="565" spans="1:17" x14ac:dyDescent="0.25">
      <c r="B565" s="7">
        <f t="shared" si="88"/>
        <v>165490</v>
      </c>
      <c r="C565" s="7">
        <f t="shared" si="88"/>
        <v>346</v>
      </c>
      <c r="D565" s="7">
        <f t="shared" si="88"/>
        <v>1</v>
      </c>
      <c r="E565" s="7">
        <f t="shared" si="88"/>
        <v>2</v>
      </c>
      <c r="F565" s="7">
        <f t="shared" si="88"/>
        <v>8</v>
      </c>
      <c r="G565" s="7">
        <f t="shared" si="88"/>
        <v>910001</v>
      </c>
      <c r="H565" s="7">
        <f t="shared" si="88"/>
        <v>2415337</v>
      </c>
      <c r="I565" s="7">
        <f t="shared" si="88"/>
        <v>2073650</v>
      </c>
      <c r="J565" s="7">
        <f t="shared" si="88"/>
        <v>2159679</v>
      </c>
      <c r="K565" s="7">
        <f t="shared" si="88"/>
        <v>2000204</v>
      </c>
      <c r="L565" s="7">
        <f t="shared" si="88"/>
        <v>1834799</v>
      </c>
      <c r="M565" s="7">
        <f t="shared" si="88"/>
        <v>1671569</v>
      </c>
      <c r="N565" s="7">
        <f t="shared" si="88"/>
        <v>1991291</v>
      </c>
      <c r="O565" s="7">
        <f t="shared" si="88"/>
        <v>2599755</v>
      </c>
      <c r="P565" s="6"/>
      <c r="Q565" s="9" t="s">
        <v>14</v>
      </c>
    </row>
    <row r="566" spans="1:17" x14ac:dyDescent="0.25">
      <c r="B566" s="18">
        <f t="shared" si="88"/>
        <v>60897</v>
      </c>
      <c r="C566" s="18">
        <f t="shared" si="88"/>
        <v>5.53</v>
      </c>
      <c r="D566" s="18">
        <f t="shared" si="88"/>
        <v>2.71</v>
      </c>
      <c r="E566" s="18">
        <f t="shared" si="88"/>
        <v>6.87</v>
      </c>
      <c r="F566" s="18">
        <f t="shared" si="88"/>
        <v>6.26</v>
      </c>
      <c r="G566" s="18">
        <f t="shared" si="88"/>
        <v>1176603.3899999999</v>
      </c>
      <c r="H566" s="18">
        <f t="shared" si="88"/>
        <v>2359528.7400000002</v>
      </c>
      <c r="I566" s="18">
        <f t="shared" si="88"/>
        <v>2081732.36</v>
      </c>
      <c r="J566" s="18">
        <f t="shared" si="88"/>
        <v>2131442.83</v>
      </c>
      <c r="K566" s="18">
        <f t="shared" si="88"/>
        <v>1938561.23</v>
      </c>
      <c r="L566" s="18">
        <f t="shared" si="88"/>
        <v>1739592.76</v>
      </c>
      <c r="M566" s="18">
        <f t="shared" si="88"/>
        <v>1616475.7</v>
      </c>
      <c r="N566" s="18">
        <f t="shared" si="88"/>
        <v>2677863.02</v>
      </c>
      <c r="O566" s="18" t="str">
        <f t="shared" si="88"/>
        <v/>
      </c>
      <c r="P566" s="6"/>
      <c r="Q566" s="9" t="s">
        <v>19</v>
      </c>
    </row>
    <row r="567" spans="1:17" x14ac:dyDescent="0.25">
      <c r="B567" s="18">
        <f>SUM(B563:B566)</f>
        <v>529962</v>
      </c>
      <c r="C567" s="18">
        <f t="shared" ref="C567:M567" si="89">SUM(C563:C566)</f>
        <v>2473.5300000000002</v>
      </c>
      <c r="D567" s="18">
        <f t="shared" si="89"/>
        <v>111.71</v>
      </c>
      <c r="E567" s="18">
        <f t="shared" si="89"/>
        <v>11.870000000000001</v>
      </c>
      <c r="F567" s="18">
        <f t="shared" si="89"/>
        <v>25.259999999999998</v>
      </c>
      <c r="G567" s="18">
        <f t="shared" si="89"/>
        <v>2214030.3899999997</v>
      </c>
      <c r="H567" s="18">
        <f t="shared" si="89"/>
        <v>8518494.7400000002</v>
      </c>
      <c r="I567" s="18">
        <f t="shared" si="89"/>
        <v>8585503.3599999994</v>
      </c>
      <c r="J567" s="18">
        <f t="shared" si="89"/>
        <v>8442319.8300000001</v>
      </c>
      <c r="K567" s="18">
        <f t="shared" si="89"/>
        <v>7992599.2300000004</v>
      </c>
      <c r="L567" s="18">
        <f t="shared" si="89"/>
        <v>7195670.7599999998</v>
      </c>
      <c r="M567" s="18">
        <f t="shared" si="89"/>
        <v>6720979.7000000002</v>
      </c>
      <c r="N567" s="18">
        <f>IF(N564="",N563*4,IF(N565="",(N564+N563)*2,IF(N566="",((N565+N564+N563)/3)*4,SUM(N563:N566))))</f>
        <v>8525992.0199999996</v>
      </c>
      <c r="O567" s="18">
        <f>IF(O564="",O563*4,IF(O565="",(O564+O563)*2,IF(O566="",((O565+O564+O563)/3)*4,SUM(O563:O566))))</f>
        <v>12039774.666666666</v>
      </c>
      <c r="P567" s="6"/>
      <c r="Q567" s="9" t="s">
        <v>15</v>
      </c>
    </row>
    <row r="568" spans="1:17" x14ac:dyDescent="0.25">
      <c r="B568" s="10">
        <f t="shared" ref="B568:O568" si="90">+B567/(B$465+B$472)</f>
        <v>4.110196021082195E-3</v>
      </c>
      <c r="C568" s="10">
        <f t="shared" si="90"/>
        <v>2.1057798043775897E-5</v>
      </c>
      <c r="D568" s="10">
        <f t="shared" si="90"/>
        <v>7.9370881669044506E-7</v>
      </c>
      <c r="E568" s="10">
        <f t="shared" si="90"/>
        <v>7.3624803736741806E-8</v>
      </c>
      <c r="F568" s="10">
        <f t="shared" si="90"/>
        <v>1.2819434872916221E-7</v>
      </c>
      <c r="G568" s="10">
        <f t="shared" si="90"/>
        <v>7.7925871170212635E-3</v>
      </c>
      <c r="H568" s="10">
        <f t="shared" si="90"/>
        <v>2.2980341742187115E-2</v>
      </c>
      <c r="I568" s="10">
        <f t="shared" si="90"/>
        <v>2.1162793046549111E-2</v>
      </c>
      <c r="J568" s="10">
        <f t="shared" si="90"/>
        <v>1.8692921530502126E-2</v>
      </c>
      <c r="K568" s="10">
        <f t="shared" si="90"/>
        <v>1.6339284958998338E-2</v>
      </c>
      <c r="L568" s="10">
        <f t="shared" si="90"/>
        <v>1.3640045275276501E-2</v>
      </c>
      <c r="M568" s="10">
        <f t="shared" si="90"/>
        <v>1.1774714367855547E-2</v>
      </c>
      <c r="N568" s="10">
        <f t="shared" si="90"/>
        <v>1.5609446879597177E-2</v>
      </c>
      <c r="O568" s="10">
        <f t="shared" si="90"/>
        <v>2.251791813955643E-2</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f t="shared" ref="B570:O573" si="91">IFERROR(B547-B563,"")</f>
        <v>1164401</v>
      </c>
      <c r="C570" s="16">
        <f t="shared" si="91"/>
        <v>1670700</v>
      </c>
      <c r="D570" s="16">
        <f t="shared" si="91"/>
        <v>2189798</v>
      </c>
      <c r="E570" s="16">
        <f t="shared" si="91"/>
        <v>2823154</v>
      </c>
      <c r="F570" s="16">
        <f t="shared" si="91"/>
        <v>3373635</v>
      </c>
      <c r="G570" s="16">
        <f t="shared" si="91"/>
        <v>3727103</v>
      </c>
      <c r="H570" s="16">
        <f t="shared" si="91"/>
        <v>3135009</v>
      </c>
      <c r="I570" s="16">
        <f t="shared" si="91"/>
        <v>4242304</v>
      </c>
      <c r="J570" s="16">
        <f t="shared" si="91"/>
        <v>4954560</v>
      </c>
      <c r="K570" s="16">
        <f t="shared" si="91"/>
        <v>5670059</v>
      </c>
      <c r="L570" s="16">
        <f t="shared" si="91"/>
        <v>6584551</v>
      </c>
      <c r="M570" s="16">
        <f t="shared" si="91"/>
        <v>6970043</v>
      </c>
      <c r="N570" s="16">
        <f t="shared" si="91"/>
        <v>6781367</v>
      </c>
      <c r="O570" s="16">
        <f t="shared" si="91"/>
        <v>2951603</v>
      </c>
      <c r="P570" s="6"/>
      <c r="Q570" s="9" t="s">
        <v>12</v>
      </c>
    </row>
    <row r="571" spans="1:17" x14ac:dyDescent="0.25">
      <c r="B571" s="7">
        <f t="shared" si="91"/>
        <v>529638</v>
      </c>
      <c r="C571" s="7">
        <f t="shared" si="91"/>
        <v>1651883</v>
      </c>
      <c r="D571" s="7">
        <f t="shared" si="91"/>
        <v>2273841</v>
      </c>
      <c r="E571" s="7">
        <f t="shared" si="91"/>
        <v>2832731</v>
      </c>
      <c r="F571" s="7">
        <f t="shared" si="91"/>
        <v>3172972</v>
      </c>
      <c r="G571" s="7">
        <f t="shared" si="91"/>
        <v>3002241</v>
      </c>
      <c r="H571" s="7">
        <f t="shared" si="91"/>
        <v>2757468</v>
      </c>
      <c r="I571" s="7">
        <f t="shared" si="91"/>
        <v>3869809</v>
      </c>
      <c r="J571" s="7">
        <f t="shared" si="91"/>
        <v>4988706</v>
      </c>
      <c r="K571" s="7">
        <f t="shared" si="91"/>
        <v>5507143</v>
      </c>
      <c r="L571" s="7">
        <f t="shared" si="91"/>
        <v>5670620</v>
      </c>
      <c r="M571" s="7">
        <f t="shared" si="91"/>
        <v>5479093</v>
      </c>
      <c r="N571" s="7">
        <f t="shared" si="91"/>
        <v>3340830</v>
      </c>
      <c r="O571" s="7">
        <f t="shared" si="91"/>
        <v>2319965</v>
      </c>
      <c r="P571" s="6"/>
      <c r="Q571" s="9" t="s">
        <v>13</v>
      </c>
    </row>
    <row r="572" spans="1:17" x14ac:dyDescent="0.25">
      <c r="B572" s="7">
        <f t="shared" si="91"/>
        <v>638382</v>
      </c>
      <c r="C572" s="7">
        <f t="shared" si="91"/>
        <v>1775083</v>
      </c>
      <c r="D572" s="7">
        <f t="shared" si="91"/>
        <v>2228968</v>
      </c>
      <c r="E572" s="7">
        <f t="shared" si="91"/>
        <v>2792291</v>
      </c>
      <c r="F572" s="7">
        <f t="shared" si="91"/>
        <v>3446859</v>
      </c>
      <c r="G572" s="7">
        <f t="shared" si="91"/>
        <v>3615602</v>
      </c>
      <c r="H572" s="7">
        <f t="shared" si="91"/>
        <v>3020533</v>
      </c>
      <c r="I572" s="7">
        <f t="shared" si="91"/>
        <v>3946419</v>
      </c>
      <c r="J572" s="7">
        <f t="shared" si="91"/>
        <v>4897716</v>
      </c>
      <c r="K572" s="7">
        <f t="shared" si="91"/>
        <v>5798604</v>
      </c>
      <c r="L572" s="7">
        <f t="shared" si="91"/>
        <v>6117098</v>
      </c>
      <c r="M572" s="7">
        <f t="shared" si="91"/>
        <v>6727808</v>
      </c>
      <c r="N572" s="7">
        <f t="shared" si="91"/>
        <v>4736109</v>
      </c>
      <c r="O572" s="7">
        <f t="shared" si="91"/>
        <v>2072137</v>
      </c>
      <c r="P572" s="6"/>
      <c r="Q572" s="9" t="s">
        <v>14</v>
      </c>
    </row>
    <row r="573" spans="1:17" x14ac:dyDescent="0.25">
      <c r="B573" s="7">
        <f t="shared" si="91"/>
        <v>646017</v>
      </c>
      <c r="C573" s="18">
        <f t="shared" si="91"/>
        <v>1398532.9699999995</v>
      </c>
      <c r="D573" s="18">
        <f t="shared" si="91"/>
        <v>2231887.2699999972</v>
      </c>
      <c r="E573" s="18">
        <f t="shared" si="91"/>
        <v>1879654.1900000039</v>
      </c>
      <c r="F573" s="18">
        <f t="shared" si="91"/>
        <v>3223623.1300000013</v>
      </c>
      <c r="G573" s="18">
        <f t="shared" si="91"/>
        <v>2595122.5700000012</v>
      </c>
      <c r="H573" s="18">
        <f t="shared" si="91"/>
        <v>2983215.2700000089</v>
      </c>
      <c r="I573" s="18">
        <f t="shared" si="91"/>
        <v>4624706.379999998</v>
      </c>
      <c r="J573" s="18">
        <f t="shared" si="91"/>
        <v>4994506.8200000022</v>
      </c>
      <c r="K573" s="18">
        <f t="shared" si="91"/>
        <v>6292137.0400000066</v>
      </c>
      <c r="L573" s="18">
        <f t="shared" si="91"/>
        <v>6459782.6800000053</v>
      </c>
      <c r="M573" s="18">
        <f t="shared" si="91"/>
        <v>7188612.4999999953</v>
      </c>
      <c r="N573" s="18">
        <f t="shared" si="91"/>
        <v>4084661.0400000061</v>
      </c>
      <c r="O573" s="18" t="str">
        <f t="shared" si="91"/>
        <v/>
      </c>
      <c r="P573" s="6"/>
      <c r="Q573" s="9" t="s">
        <v>19</v>
      </c>
    </row>
    <row r="574" spans="1:17" x14ac:dyDescent="0.25">
      <c r="B574" s="25">
        <f t="shared" ref="B574:M574" si="92">B551-B567</f>
        <v>2978438</v>
      </c>
      <c r="C574" s="18">
        <f t="shared" si="92"/>
        <v>6496198.9700000035</v>
      </c>
      <c r="D574" s="18">
        <f t="shared" si="92"/>
        <v>8924494.2699999884</v>
      </c>
      <c r="E574" s="18">
        <f t="shared" si="92"/>
        <v>10327830.190000018</v>
      </c>
      <c r="F574" s="18">
        <f t="shared" si="92"/>
        <v>13217089.129999992</v>
      </c>
      <c r="G574" s="18">
        <f t="shared" si="92"/>
        <v>12940068.569999993</v>
      </c>
      <c r="H574" s="18">
        <f t="shared" si="92"/>
        <v>11896225.27000002</v>
      </c>
      <c r="I574" s="18">
        <f t="shared" si="92"/>
        <v>16683238.37999998</v>
      </c>
      <c r="J574" s="18">
        <f t="shared" si="92"/>
        <v>19835488.819999978</v>
      </c>
      <c r="K574" s="18">
        <f t="shared" si="92"/>
        <v>23267943.04000004</v>
      </c>
      <c r="L574" s="18">
        <f t="shared" si="92"/>
        <v>24832051.680000015</v>
      </c>
      <c r="M574" s="18">
        <f t="shared" si="92"/>
        <v>26365556.499999959</v>
      </c>
      <c r="N574" s="18">
        <f>IFERROR(N551-N567,"")</f>
        <v>18942967.039999973</v>
      </c>
      <c r="O574" s="18">
        <f>IFERROR(O551-O567,"")</f>
        <v>9791606.6666666623</v>
      </c>
      <c r="P574" s="6"/>
      <c r="Q574" s="9" t="s">
        <v>15</v>
      </c>
    </row>
    <row r="575" spans="1:17" x14ac:dyDescent="0.25">
      <c r="B575" s="10">
        <f t="shared" ref="B575:O575" si="93">+B574/(B$465+B$472)</f>
        <v>2.3099701519429715E-2</v>
      </c>
      <c r="C575" s="10">
        <f t="shared" si="93"/>
        <v>5.5303815180104979E-2</v>
      </c>
      <c r="D575" s="10">
        <f t="shared" si="93"/>
        <v>6.3409272102787115E-2</v>
      </c>
      <c r="E575" s="10">
        <f t="shared" si="93"/>
        <v>6.4059348842893687E-2</v>
      </c>
      <c r="F575" s="10">
        <f t="shared" si="93"/>
        <v>6.707664818351694E-2</v>
      </c>
      <c r="G575" s="10">
        <f t="shared" si="93"/>
        <v>4.554436654862435E-2</v>
      </c>
      <c r="H575" s="10">
        <f t="shared" si="93"/>
        <v>3.209244479109024E-2</v>
      </c>
      <c r="I575" s="10">
        <f t="shared" si="93"/>
        <v>4.1123263992547655E-2</v>
      </c>
      <c r="J575" s="10">
        <f t="shared" si="93"/>
        <v>4.3919591237686122E-2</v>
      </c>
      <c r="K575" s="10">
        <f t="shared" si="93"/>
        <v>4.7566697741243141E-2</v>
      </c>
      <c r="L575" s="10">
        <f t="shared" si="93"/>
        <v>4.7071401748404358E-2</v>
      </c>
      <c r="M575" s="10">
        <f t="shared" si="93"/>
        <v>4.6190720816647719E-2</v>
      </c>
      <c r="N575" s="10">
        <f t="shared" si="93"/>
        <v>3.4680918895915153E-2</v>
      </c>
      <c r="O575" s="10">
        <f t="shared" si="93"/>
        <v>1.8313183051936539E-2</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f t="shared" ref="B577:O580" si="94">IFERROR(VLOOKUP($B$576,$130:$216,MATCH($Q577&amp;"/"&amp;B$348,$128:$128,0),FALSE),"")</f>
        <v>369633</v>
      </c>
      <c r="C577" s="16">
        <f t="shared" si="94"/>
        <v>482430</v>
      </c>
      <c r="D577" s="16">
        <f t="shared" si="94"/>
        <v>624226</v>
      </c>
      <c r="E577" s="16">
        <f t="shared" si="94"/>
        <v>856238</v>
      </c>
      <c r="F577" s="16">
        <f t="shared" si="94"/>
        <v>781712</v>
      </c>
      <c r="G577" s="16">
        <f t="shared" si="94"/>
        <v>741250</v>
      </c>
      <c r="H577" s="16">
        <f t="shared" si="94"/>
        <v>643191</v>
      </c>
      <c r="I577" s="16">
        <f t="shared" si="94"/>
        <v>842338</v>
      </c>
      <c r="J577" s="16">
        <f t="shared" si="94"/>
        <v>959576</v>
      </c>
      <c r="K577" s="16">
        <f t="shared" si="94"/>
        <v>950989</v>
      </c>
      <c r="L577" s="16">
        <f t="shared" si="94"/>
        <v>1181100</v>
      </c>
      <c r="M577" s="16">
        <f t="shared" si="94"/>
        <v>1231745</v>
      </c>
      <c r="N577" s="16">
        <f t="shared" si="94"/>
        <v>1132252</v>
      </c>
      <c r="O577" s="16">
        <f t="shared" si="94"/>
        <v>370232</v>
      </c>
      <c r="P577" s="6"/>
      <c r="Q577" s="9" t="s">
        <v>12</v>
      </c>
    </row>
    <row r="578" spans="1:17" x14ac:dyDescent="0.25">
      <c r="B578" s="7">
        <f t="shared" si="94"/>
        <v>322281</v>
      </c>
      <c r="C578" s="7">
        <f t="shared" si="94"/>
        <v>452289</v>
      </c>
      <c r="D578" s="7">
        <f t="shared" si="94"/>
        <v>624261</v>
      </c>
      <c r="E578" s="7">
        <f t="shared" si="94"/>
        <v>827936</v>
      </c>
      <c r="F578" s="7">
        <f t="shared" si="94"/>
        <v>720238</v>
      </c>
      <c r="G578" s="7">
        <f t="shared" si="94"/>
        <v>534474</v>
      </c>
      <c r="H578" s="7">
        <f t="shared" si="94"/>
        <v>542107</v>
      </c>
      <c r="I578" s="7">
        <f t="shared" si="94"/>
        <v>715648</v>
      </c>
      <c r="J578" s="7">
        <f t="shared" si="94"/>
        <v>817142</v>
      </c>
      <c r="K578" s="7">
        <f t="shared" si="94"/>
        <v>866259</v>
      </c>
      <c r="L578" s="7">
        <f t="shared" si="94"/>
        <v>927663</v>
      </c>
      <c r="M578" s="7">
        <f t="shared" si="94"/>
        <v>761854</v>
      </c>
      <c r="N578" s="7">
        <f t="shared" si="94"/>
        <v>433981</v>
      </c>
      <c r="O578" s="7">
        <f t="shared" si="94"/>
        <v>234466</v>
      </c>
      <c r="P578" s="6"/>
      <c r="Q578" s="9" t="s">
        <v>13</v>
      </c>
    </row>
    <row r="579" spans="1:17" x14ac:dyDescent="0.25">
      <c r="B579" s="7">
        <f t="shared" si="94"/>
        <v>284741</v>
      </c>
      <c r="C579" s="7">
        <f t="shared" si="94"/>
        <v>461807</v>
      </c>
      <c r="D579" s="7">
        <f t="shared" si="94"/>
        <v>599821</v>
      </c>
      <c r="E579" s="7">
        <f t="shared" si="94"/>
        <v>791566</v>
      </c>
      <c r="F579" s="7">
        <f t="shared" si="94"/>
        <v>749605</v>
      </c>
      <c r="G579" s="7">
        <f t="shared" si="94"/>
        <v>585600</v>
      </c>
      <c r="H579" s="7">
        <f t="shared" si="94"/>
        <v>595915</v>
      </c>
      <c r="I579" s="7">
        <f t="shared" si="94"/>
        <v>718076</v>
      </c>
      <c r="J579" s="7">
        <f t="shared" si="94"/>
        <v>832198</v>
      </c>
      <c r="K579" s="7">
        <f t="shared" si="94"/>
        <v>852968</v>
      </c>
      <c r="L579" s="7">
        <f t="shared" si="94"/>
        <v>998129</v>
      </c>
      <c r="M579" s="7">
        <f t="shared" si="94"/>
        <v>1067705</v>
      </c>
      <c r="N579" s="7">
        <f t="shared" si="94"/>
        <v>682325</v>
      </c>
      <c r="O579" s="7">
        <f t="shared" si="94"/>
        <v>252678</v>
      </c>
      <c r="P579" s="6"/>
      <c r="Q579" s="9" t="s">
        <v>14</v>
      </c>
    </row>
    <row r="580" spans="1:17" x14ac:dyDescent="0.25">
      <c r="B580" s="18">
        <f t="shared" si="94"/>
        <v>228248</v>
      </c>
      <c r="C580" s="18">
        <f t="shared" si="94"/>
        <v>377440.79</v>
      </c>
      <c r="D580" s="18">
        <f t="shared" si="94"/>
        <v>639050.31999999995</v>
      </c>
      <c r="E580" s="18">
        <f t="shared" si="94"/>
        <v>505720.79</v>
      </c>
      <c r="F580" s="18">
        <f t="shared" si="94"/>
        <v>679257.36</v>
      </c>
      <c r="G580" s="18">
        <f t="shared" si="94"/>
        <v>431070.52</v>
      </c>
      <c r="H580" s="18">
        <f t="shared" si="94"/>
        <v>449775.64</v>
      </c>
      <c r="I580" s="18">
        <f t="shared" si="94"/>
        <v>790152.37</v>
      </c>
      <c r="J580" s="18">
        <f t="shared" si="94"/>
        <v>714419.94</v>
      </c>
      <c r="K580" s="18">
        <f t="shared" si="94"/>
        <v>816829.68</v>
      </c>
      <c r="L580" s="18">
        <f t="shared" si="94"/>
        <v>861779.45</v>
      </c>
      <c r="M580" s="18">
        <f t="shared" si="94"/>
        <v>1008438.97</v>
      </c>
      <c r="N580" s="18">
        <f t="shared" si="94"/>
        <v>510933.19</v>
      </c>
      <c r="O580" s="18" t="str">
        <f t="shared" si="94"/>
        <v/>
      </c>
      <c r="P580" s="6"/>
      <c r="Q580" s="9" t="s">
        <v>19</v>
      </c>
    </row>
    <row r="581" spans="1:17" x14ac:dyDescent="0.25">
      <c r="B581" s="18">
        <f>SUM(B577:B580)</f>
        <v>1204903</v>
      </c>
      <c r="C581" s="18">
        <f t="shared" ref="C581:M581" si="95">SUM(C577:C580)</f>
        <v>1773966.79</v>
      </c>
      <c r="D581" s="18">
        <f t="shared" si="95"/>
        <v>2487358.3199999998</v>
      </c>
      <c r="E581" s="18">
        <f t="shared" si="95"/>
        <v>2981460.79</v>
      </c>
      <c r="F581" s="18">
        <f t="shared" si="95"/>
        <v>2930812.36</v>
      </c>
      <c r="G581" s="18">
        <f t="shared" si="95"/>
        <v>2292394.52</v>
      </c>
      <c r="H581" s="18">
        <f t="shared" si="95"/>
        <v>2230988.64</v>
      </c>
      <c r="I581" s="18">
        <f t="shared" si="95"/>
        <v>3066214.37</v>
      </c>
      <c r="J581" s="18">
        <f t="shared" si="95"/>
        <v>3323335.94</v>
      </c>
      <c r="K581" s="18">
        <f t="shared" si="95"/>
        <v>3487045.68</v>
      </c>
      <c r="L581" s="18">
        <f t="shared" si="95"/>
        <v>3968671.45</v>
      </c>
      <c r="M581" s="18">
        <f t="shared" si="95"/>
        <v>4069742.9699999997</v>
      </c>
      <c r="N581" s="18">
        <f>IF(N578="",N577*4,IF(N579="",(N578+N577)*2,IF(N580="",((N579+N578+N577)/3)*4,SUM(N577:N580))))</f>
        <v>2759491.19</v>
      </c>
      <c r="O581" s="18">
        <f>IF(O578="",O577*4,IF(O579="",(O578+O577)*2,IF(O580="",((O579+O578+O577)/3)*4,SUM(O577:O580))))</f>
        <v>1143168</v>
      </c>
      <c r="P581" s="6"/>
      <c r="Q581" s="9" t="s">
        <v>15</v>
      </c>
    </row>
    <row r="582" spans="1:17" x14ac:dyDescent="0.25">
      <c r="B582" s="10">
        <f t="shared" ref="B582:M582" si="96">+B581/B$574</f>
        <v>0.4045419108942338</v>
      </c>
      <c r="C582" s="10">
        <f t="shared" si="96"/>
        <v>0.27307765636371806</v>
      </c>
      <c r="D582" s="10">
        <f t="shared" si="96"/>
        <v>0.27871140310564657</v>
      </c>
      <c r="E582" s="10">
        <f t="shared" si="96"/>
        <v>0.28868220479523538</v>
      </c>
      <c r="F582" s="10">
        <f t="shared" si="96"/>
        <v>0.22174416251364129</v>
      </c>
      <c r="G582" s="10">
        <f t="shared" si="96"/>
        <v>0.17715474285156754</v>
      </c>
      <c r="H582" s="10">
        <f t="shared" si="96"/>
        <v>0.18753752466558632</v>
      </c>
      <c r="I582" s="10">
        <f t="shared" si="96"/>
        <v>0.18379011916989726</v>
      </c>
      <c r="J582" s="10">
        <f t="shared" si="96"/>
        <v>0.1675449478537229</v>
      </c>
      <c r="K582" s="10">
        <f t="shared" si="96"/>
        <v>0.14986480214453859</v>
      </c>
      <c r="L582" s="10">
        <f t="shared" si="96"/>
        <v>0.15982052152365681</v>
      </c>
      <c r="M582" s="10">
        <f t="shared" si="96"/>
        <v>0.15435831858887583</v>
      </c>
      <c r="N582" s="10">
        <f>+N581/N$574</f>
        <v>0.14567365208275229</v>
      </c>
      <c r="O582" s="10">
        <f>+O581/O$574</f>
        <v>0.11674978774338027</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f t="shared" ref="B584:O587" si="97">IFERROR(VLOOKUP($B$583,$130:$216,MATCH($Q584&amp;"/"&amp;B$348,$128:$128,0),FALSE),"")</f>
        <v>1084194</v>
      </c>
      <c r="C584" s="16">
        <f t="shared" si="97"/>
        <v>1246607</v>
      </c>
      <c r="D584" s="16">
        <f t="shared" si="97"/>
        <v>1675894</v>
      </c>
      <c r="E584" s="16">
        <f t="shared" si="97"/>
        <v>2083933</v>
      </c>
      <c r="F584" s="16">
        <f t="shared" si="97"/>
        <v>2758326</v>
      </c>
      <c r="G584" s="16">
        <f t="shared" si="97"/>
        <v>3185739</v>
      </c>
      <c r="H584" s="16">
        <f t="shared" si="97"/>
        <v>2705199</v>
      </c>
      <c r="I584" s="16">
        <f t="shared" si="97"/>
        <v>3408344</v>
      </c>
      <c r="J584" s="16">
        <f t="shared" si="97"/>
        <v>4064685</v>
      </c>
      <c r="K584" s="16">
        <f t="shared" si="97"/>
        <v>4764990</v>
      </c>
      <c r="L584" s="16">
        <f t="shared" si="97"/>
        <v>5416836</v>
      </c>
      <c r="M584" s="16">
        <f t="shared" si="97"/>
        <v>5769185</v>
      </c>
      <c r="N584" s="16">
        <f t="shared" si="97"/>
        <v>5645110</v>
      </c>
      <c r="O584" s="16">
        <f t="shared" si="97"/>
        <v>2599055</v>
      </c>
      <c r="P584" s="6"/>
      <c r="Q584" s="9" t="s">
        <v>12</v>
      </c>
    </row>
    <row r="585" spans="1:17" x14ac:dyDescent="0.25">
      <c r="B585" s="7">
        <f t="shared" si="97"/>
        <v>864441</v>
      </c>
      <c r="C585" s="7">
        <f t="shared" si="97"/>
        <v>1234393</v>
      </c>
      <c r="D585" s="7">
        <f t="shared" si="97"/>
        <v>1769347</v>
      </c>
      <c r="E585" s="7">
        <f t="shared" si="97"/>
        <v>2169777</v>
      </c>
      <c r="F585" s="7">
        <f t="shared" si="97"/>
        <v>2600389</v>
      </c>
      <c r="G585" s="7">
        <f t="shared" si="97"/>
        <v>2649212</v>
      </c>
      <c r="H585" s="7">
        <f t="shared" si="97"/>
        <v>2251570</v>
      </c>
      <c r="I585" s="7">
        <f t="shared" si="97"/>
        <v>3139595</v>
      </c>
      <c r="J585" s="7">
        <f t="shared" si="97"/>
        <v>4195948</v>
      </c>
      <c r="K585" s="7">
        <f t="shared" si="97"/>
        <v>4647184</v>
      </c>
      <c r="L585" s="7">
        <f t="shared" si="97"/>
        <v>4779175</v>
      </c>
      <c r="M585" s="7">
        <f t="shared" si="97"/>
        <v>4794614</v>
      </c>
      <c r="N585" s="7">
        <f t="shared" si="97"/>
        <v>2887028</v>
      </c>
      <c r="O585" s="7">
        <f t="shared" si="97"/>
        <v>2189699</v>
      </c>
      <c r="P585" s="6"/>
      <c r="Q585" s="9" t="s">
        <v>13</v>
      </c>
    </row>
    <row r="586" spans="1:17" x14ac:dyDescent="0.25">
      <c r="B586" s="7">
        <f t="shared" si="97"/>
        <v>843667</v>
      </c>
      <c r="C586" s="7">
        <f t="shared" si="97"/>
        <v>1415969</v>
      </c>
      <c r="D586" s="7">
        <f t="shared" si="97"/>
        <v>1670264</v>
      </c>
      <c r="E586" s="7">
        <f t="shared" si="97"/>
        <v>2173034</v>
      </c>
      <c r="F586" s="7">
        <f t="shared" si="97"/>
        <v>2902488</v>
      </c>
      <c r="G586" s="7">
        <f t="shared" si="97"/>
        <v>2659581</v>
      </c>
      <c r="H586" s="7">
        <f t="shared" si="97"/>
        <v>2687650</v>
      </c>
      <c r="I586" s="7">
        <f t="shared" si="97"/>
        <v>3257896</v>
      </c>
      <c r="J586" s="7">
        <f t="shared" si="97"/>
        <v>4115162</v>
      </c>
      <c r="K586" s="7">
        <f t="shared" si="97"/>
        <v>4970338</v>
      </c>
      <c r="L586" s="7">
        <f t="shared" si="97"/>
        <v>5181786</v>
      </c>
      <c r="M586" s="7">
        <f t="shared" si="97"/>
        <v>5611835</v>
      </c>
      <c r="N586" s="7">
        <f t="shared" si="97"/>
        <v>3997703</v>
      </c>
      <c r="O586" s="7">
        <f t="shared" si="97"/>
        <v>1493009</v>
      </c>
      <c r="P586" s="6"/>
      <c r="Q586" s="9" t="s">
        <v>14</v>
      </c>
    </row>
    <row r="587" spans="1:17" x14ac:dyDescent="0.25">
      <c r="B587" s="7">
        <f t="shared" si="97"/>
        <v>509169</v>
      </c>
      <c r="C587" s="18">
        <f t="shared" si="97"/>
        <v>1095102.55</v>
      </c>
      <c r="D587" s="18">
        <f t="shared" si="97"/>
        <v>1547957.78</v>
      </c>
      <c r="E587" s="18">
        <f t="shared" si="97"/>
        <v>1580824.68</v>
      </c>
      <c r="F587" s="18">
        <f t="shared" si="97"/>
        <v>2762028.09</v>
      </c>
      <c r="G587" s="18">
        <f t="shared" si="97"/>
        <v>2042456.83</v>
      </c>
      <c r="H587" s="18">
        <f t="shared" si="97"/>
        <v>2515555.12</v>
      </c>
      <c r="I587" s="18">
        <f t="shared" si="97"/>
        <v>3876624.32</v>
      </c>
      <c r="J587" s="18">
        <f t="shared" si="97"/>
        <v>4300715.41</v>
      </c>
      <c r="K587" s="18">
        <f t="shared" si="97"/>
        <v>5525196.1600000001</v>
      </c>
      <c r="L587" s="18">
        <f t="shared" si="97"/>
        <v>5551853.2999999998</v>
      </c>
      <c r="M587" s="18">
        <f t="shared" si="97"/>
        <v>6167450.75</v>
      </c>
      <c r="N587" s="18">
        <f t="shared" si="97"/>
        <v>3572575.9</v>
      </c>
      <c r="O587" s="18" t="str">
        <f t="shared" si="97"/>
        <v/>
      </c>
      <c r="P587" s="6"/>
      <c r="Q587" s="9" t="s">
        <v>19</v>
      </c>
    </row>
    <row r="588" spans="1:17" x14ac:dyDescent="0.25">
      <c r="B588" s="26">
        <f>SUM(B584:B587)</f>
        <v>3301471</v>
      </c>
      <c r="C588" s="18">
        <f t="shared" ref="C588:M588" si="98">SUM(C584:C587)</f>
        <v>4992071.55</v>
      </c>
      <c r="D588" s="18">
        <f t="shared" si="98"/>
        <v>6663462.7800000003</v>
      </c>
      <c r="E588" s="18">
        <f t="shared" si="98"/>
        <v>8007568.6799999997</v>
      </c>
      <c r="F588" s="18">
        <f t="shared" si="98"/>
        <v>11023231.09</v>
      </c>
      <c r="G588" s="18">
        <f t="shared" si="98"/>
        <v>10536988.83</v>
      </c>
      <c r="H588" s="18">
        <f t="shared" si="98"/>
        <v>10159974.120000001</v>
      </c>
      <c r="I588" s="18">
        <f t="shared" si="98"/>
        <v>13682459.32</v>
      </c>
      <c r="J588" s="18">
        <f t="shared" si="98"/>
        <v>16676510.41</v>
      </c>
      <c r="K588" s="18">
        <f t="shared" si="98"/>
        <v>19907708.16</v>
      </c>
      <c r="L588" s="18">
        <f t="shared" si="98"/>
        <v>20929650.300000001</v>
      </c>
      <c r="M588" s="18">
        <f t="shared" si="98"/>
        <v>22343084.75</v>
      </c>
      <c r="N588" s="18">
        <f>IF(N585="",N584*4,IF(N586="",(N585+N584)*2,IF(N587="",((N586+N585+N584)/3)*4,SUM(N584:N587))))</f>
        <v>16102416.9</v>
      </c>
      <c r="O588" s="18">
        <f>IF(O585="",O584*4,IF(O586="",(O585+O584)*2,IF(O587="",((O586+O585+O584)/3)*4,SUM(O584:O587))))</f>
        <v>8375684</v>
      </c>
      <c r="P588" s="6"/>
      <c r="Q588" s="9" t="s">
        <v>15</v>
      </c>
    </row>
    <row r="589" spans="1:17" x14ac:dyDescent="0.25">
      <c r="B589" s="10">
        <f t="shared" ref="B589:O589" si="99">+B588/(B$465+B$472)</f>
        <v>2.5605030111438661E-2</v>
      </c>
      <c r="C589" s="10">
        <f t="shared" si="99"/>
        <v>4.2498791007175699E-2</v>
      </c>
      <c r="D589" s="10">
        <f t="shared" si="99"/>
        <v>4.7344455806773107E-2</v>
      </c>
      <c r="E589" s="10">
        <f t="shared" si="99"/>
        <v>4.9667706189846721E-2</v>
      </c>
      <c r="F589" s="10">
        <f t="shared" si="99"/>
        <v>5.5942831768551179E-2</v>
      </c>
      <c r="G589" s="10">
        <f t="shared" si="99"/>
        <v>3.708639401686576E-2</v>
      </c>
      <c r="H589" s="10">
        <f t="shared" si="99"/>
        <v>2.7408560373117848E-2</v>
      </c>
      <c r="I589" s="10">
        <f t="shared" si="99"/>
        <v>3.3726508838846592E-2</v>
      </c>
      <c r="J589" s="10">
        <f t="shared" si="99"/>
        <v>3.6925004829712997E-2</v>
      </c>
      <c r="K589" s="10">
        <f t="shared" si="99"/>
        <v>4.0697363541749416E-2</v>
      </c>
      <c r="L589" s="10">
        <f t="shared" si="99"/>
        <v>3.9674046688554218E-2</v>
      </c>
      <c r="M589" s="10">
        <f t="shared" si="99"/>
        <v>3.9143614885198831E-2</v>
      </c>
      <c r="N589" s="10">
        <f t="shared" si="99"/>
        <v>2.9480419480110875E-2</v>
      </c>
      <c r="O589" s="10">
        <f t="shared" si="99"/>
        <v>1.5664991405275958E-2</v>
      </c>
      <c r="P589" s="6"/>
      <c r="Q589" s="11" t="s">
        <v>32</v>
      </c>
    </row>
    <row r="590" spans="1:17" s="87" customFormat="1" x14ac:dyDescent="0.25">
      <c r="A590" s="86"/>
      <c r="B590" s="19"/>
      <c r="C590" s="10">
        <f t="shared" ref="C590:M590" si="100">C588/B588-1</f>
        <v>0.51207493568775853</v>
      </c>
      <c r="D590" s="10">
        <f t="shared" si="100"/>
        <v>0.33480914952030294</v>
      </c>
      <c r="E590" s="10">
        <f t="shared" si="100"/>
        <v>0.20171282475445884</v>
      </c>
      <c r="F590" s="10">
        <f t="shared" si="100"/>
        <v>0.3766015042158839</v>
      </c>
      <c r="G590" s="10">
        <f t="shared" si="100"/>
        <v>-4.4110683703356912E-2</v>
      </c>
      <c r="H590" s="10">
        <f t="shared" si="100"/>
        <v>-3.5780118597696142E-2</v>
      </c>
      <c r="I590" s="10">
        <f t="shared" si="100"/>
        <v>0.3467021823476848</v>
      </c>
      <c r="J590" s="10">
        <f t="shared" si="100"/>
        <v>0.21882404471128369</v>
      </c>
      <c r="K590" s="10">
        <f t="shared" si="100"/>
        <v>0.19375742709712362</v>
      </c>
      <c r="L590" s="10">
        <f t="shared" si="100"/>
        <v>5.1333992430799169E-2</v>
      </c>
      <c r="M590" s="10">
        <f t="shared" si="100"/>
        <v>6.7532635745949365E-2</v>
      </c>
      <c r="N590" s="10">
        <f>N588/M588-1</f>
        <v>-0.27931093310649502</v>
      </c>
      <c r="O590" s="10">
        <f>O588/N588-1</f>
        <v>-0.47984926411885409</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f t="shared" ref="B593:O596" si="101">IFERROR(VLOOKUP($B$592,$221:$343,MATCH($Q593&amp;"/"&amp;B$348,$219:$219,0),FALSE),"")</f>
        <v>712730</v>
      </c>
      <c r="C593" s="7">
        <f t="shared" si="101"/>
        <v>677866</v>
      </c>
      <c r="D593" s="7">
        <f t="shared" si="101"/>
        <v>738772</v>
      </c>
      <c r="E593" s="7">
        <f t="shared" si="101"/>
        <v>783698</v>
      </c>
      <c r="F593" s="7">
        <f t="shared" si="101"/>
        <v>823055</v>
      </c>
      <c r="G593" s="7">
        <f t="shared" si="101"/>
        <v>889775</v>
      </c>
      <c r="H593" s="7">
        <f t="shared" si="101"/>
        <v>1485973</v>
      </c>
      <c r="I593" s="7">
        <f t="shared" si="101"/>
        <v>1703925</v>
      </c>
      <c r="J593" s="7">
        <f t="shared" si="101"/>
        <v>1939968</v>
      </c>
      <c r="K593" s="7">
        <f t="shared" si="101"/>
        <v>2286771</v>
      </c>
      <c r="L593" s="7">
        <f t="shared" si="101"/>
        <v>2490427</v>
      </c>
      <c r="M593" s="7">
        <f t="shared" si="101"/>
        <v>2671345</v>
      </c>
      <c r="N593" s="8">
        <f t="shared" si="101"/>
        <v>4980177</v>
      </c>
      <c r="O593" s="8">
        <f t="shared" si="101"/>
        <v>5369077</v>
      </c>
      <c r="P593" s="6"/>
      <c r="Q593" s="9" t="s">
        <v>12</v>
      </c>
    </row>
    <row r="594" spans="2:17" x14ac:dyDescent="0.25">
      <c r="B594" s="7">
        <f t="shared" si="101"/>
        <v>1465788</v>
      </c>
      <c r="C594" s="7">
        <f t="shared" si="101"/>
        <v>1378259</v>
      </c>
      <c r="D594" s="7">
        <f t="shared" si="101"/>
        <v>1499057</v>
      </c>
      <c r="E594" s="7">
        <f t="shared" si="101"/>
        <v>1592391</v>
      </c>
      <c r="F594" s="7">
        <f t="shared" si="101"/>
        <v>1648506</v>
      </c>
      <c r="G594" s="7">
        <f t="shared" si="101"/>
        <v>1823100</v>
      </c>
      <c r="H594" s="7">
        <f t="shared" si="101"/>
        <v>3010609</v>
      </c>
      <c r="I594" s="7">
        <f t="shared" si="101"/>
        <v>3494637</v>
      </c>
      <c r="J594" s="7">
        <f t="shared" si="101"/>
        <v>3981595</v>
      </c>
      <c r="K594" s="7">
        <f t="shared" si="101"/>
        <v>4651534</v>
      </c>
      <c r="L594" s="7">
        <f t="shared" si="101"/>
        <v>5101528</v>
      </c>
      <c r="M594" s="7">
        <f t="shared" si="101"/>
        <v>5401563</v>
      </c>
      <c r="N594" s="8">
        <f t="shared" si="101"/>
        <v>10111386</v>
      </c>
      <c r="O594" s="8">
        <f t="shared" si="101"/>
        <v>10860507</v>
      </c>
      <c r="P594" s="6"/>
      <c r="Q594" s="9" t="s">
        <v>13</v>
      </c>
    </row>
    <row r="595" spans="2:17" x14ac:dyDescent="0.25">
      <c r="B595" s="7">
        <f t="shared" si="101"/>
        <v>2254890</v>
      </c>
      <c r="C595" s="7">
        <f t="shared" si="101"/>
        <v>2104060</v>
      </c>
      <c r="D595" s="7">
        <f t="shared" si="101"/>
        <v>2288263</v>
      </c>
      <c r="E595" s="7">
        <f t="shared" si="101"/>
        <v>2422391</v>
      </c>
      <c r="F595" s="7">
        <f t="shared" si="101"/>
        <v>2498300</v>
      </c>
      <c r="G595" s="7">
        <f t="shared" si="101"/>
        <v>3151603</v>
      </c>
      <c r="H595" s="7">
        <f t="shared" si="101"/>
        <v>4630203</v>
      </c>
      <c r="I595" s="7">
        <f t="shared" si="101"/>
        <v>5380350</v>
      </c>
      <c r="J595" s="7">
        <f t="shared" si="101"/>
        <v>6127646</v>
      </c>
      <c r="K595" s="7">
        <f t="shared" si="101"/>
        <v>7079354</v>
      </c>
      <c r="L595" s="7">
        <f t="shared" si="101"/>
        <v>7761837</v>
      </c>
      <c r="M595" s="7">
        <f t="shared" si="101"/>
        <v>8267197</v>
      </c>
      <c r="N595" s="8">
        <f t="shared" si="101"/>
        <v>15280580</v>
      </c>
      <c r="O595" s="8">
        <f t="shared" si="101"/>
        <v>16378865</v>
      </c>
      <c r="P595" s="6"/>
      <c r="Q595" s="9" t="s">
        <v>14</v>
      </c>
    </row>
    <row r="596" spans="2:17" x14ac:dyDescent="0.25">
      <c r="B596" s="7">
        <f t="shared" si="101"/>
        <v>3017289</v>
      </c>
      <c r="C596" s="7">
        <f t="shared" si="101"/>
        <v>2858689.13</v>
      </c>
      <c r="D596" s="7">
        <f t="shared" si="101"/>
        <v>3092992.86</v>
      </c>
      <c r="E596" s="7">
        <f t="shared" si="101"/>
        <v>3302001.88</v>
      </c>
      <c r="F596" s="7">
        <f t="shared" si="101"/>
        <v>3368442.02</v>
      </c>
      <c r="G596" s="7">
        <f t="shared" si="101"/>
        <v>4625318.1100000003</v>
      </c>
      <c r="H596" s="7">
        <f t="shared" si="101"/>
        <v>6309769.4100000001</v>
      </c>
      <c r="I596" s="7">
        <f t="shared" si="101"/>
        <v>7357496.3300000001</v>
      </c>
      <c r="J596" s="7">
        <f t="shared" si="101"/>
        <v>8314008.04</v>
      </c>
      <c r="K596" s="7">
        <f t="shared" si="101"/>
        <v>9558177.6999999993</v>
      </c>
      <c r="L596" s="7">
        <f t="shared" si="101"/>
        <v>10444149.07</v>
      </c>
      <c r="M596" s="7">
        <f t="shared" si="101"/>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21838486.666666668</v>
      </c>
      <c r="P596" s="6"/>
      <c r="Q596" s="9" t="s">
        <v>15</v>
      </c>
    </row>
    <row r="597" spans="2:17" x14ac:dyDescent="0.25">
      <c r="B597" s="10">
        <f t="shared" ref="B597:O597" si="102">B596/(B$465+B472)</f>
        <v>2.3401016001628562E-2</v>
      </c>
      <c r="C597" s="10">
        <f t="shared" si="102"/>
        <v>2.4336756930167579E-2</v>
      </c>
      <c r="D597" s="10">
        <f t="shared" si="102"/>
        <v>2.1975970843636162E-2</v>
      </c>
      <c r="E597" s="10">
        <f t="shared" si="102"/>
        <v>2.0480980653188915E-2</v>
      </c>
      <c r="F597" s="10">
        <f t="shared" si="102"/>
        <v>1.7094823079407902E-2</v>
      </c>
      <c r="G597" s="10">
        <f t="shared" si="102"/>
        <v>1.6279448773108822E-2</v>
      </c>
      <c r="H597" s="10">
        <f t="shared" si="102"/>
        <v>1.7021863813018959E-2</v>
      </c>
      <c r="I597" s="10">
        <f t="shared" si="102"/>
        <v>1.8135823334245904E-2</v>
      </c>
      <c r="J597" s="10">
        <f t="shared" si="102"/>
        <v>1.8408814523162145E-2</v>
      </c>
      <c r="K597" s="10">
        <f t="shared" si="102"/>
        <v>1.9539799836685082E-2</v>
      </c>
      <c r="L597" s="10">
        <f t="shared" si="102"/>
        <v>1.9797829963045303E-2</v>
      </c>
      <c r="M597" s="10">
        <f t="shared" si="102"/>
        <v>1.9656439154130387E-2</v>
      </c>
      <c r="N597" s="10">
        <f t="shared" si="102"/>
        <v>3.7806076657994889E-2</v>
      </c>
      <c r="O597" s="10">
        <f t="shared" si="102"/>
        <v>4.0844390253687579E-2</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f t="shared" ref="B599:O602" si="103">IFERROR(VLOOKUP($B$598,$221:$343,MATCH($Q599&amp;"/"&amp;B$348,$219:$219,0),FALSE),"")</f>
        <v>1073773</v>
      </c>
      <c r="C599" s="7">
        <f t="shared" si="103"/>
        <v>1005441</v>
      </c>
      <c r="D599" s="7">
        <f t="shared" si="103"/>
        <v>3227391</v>
      </c>
      <c r="E599" s="7">
        <f t="shared" si="103"/>
        <v>3703861</v>
      </c>
      <c r="F599" s="7">
        <f t="shared" si="103"/>
        <v>5868232</v>
      </c>
      <c r="G599" s="7">
        <f t="shared" si="103"/>
        <v>2180334</v>
      </c>
      <c r="H599" s="7">
        <f t="shared" si="103"/>
        <v>-803855</v>
      </c>
      <c r="I599" s="7">
        <f t="shared" si="103"/>
        <v>4198684</v>
      </c>
      <c r="J599" s="7">
        <f t="shared" si="103"/>
        <v>4820491</v>
      </c>
      <c r="K599" s="7">
        <f t="shared" si="103"/>
        <v>4950853</v>
      </c>
      <c r="L599" s="7">
        <f t="shared" si="103"/>
        <v>6353457</v>
      </c>
      <c r="M599" s="7">
        <f t="shared" si="103"/>
        <v>8705827</v>
      </c>
      <c r="N599" s="8">
        <f t="shared" si="103"/>
        <v>7331636</v>
      </c>
      <c r="O599" s="8">
        <f t="shared" si="103"/>
        <v>6086426</v>
      </c>
      <c r="P599" s="6"/>
      <c r="Q599" s="9" t="s">
        <v>12</v>
      </c>
    </row>
    <row r="600" spans="2:17" x14ac:dyDescent="0.25">
      <c r="B600" s="7">
        <f t="shared" si="103"/>
        <v>1604786</v>
      </c>
      <c r="C600" s="7">
        <f t="shared" si="103"/>
        <v>2765467</v>
      </c>
      <c r="D600" s="7">
        <f t="shared" si="103"/>
        <v>5631756</v>
      </c>
      <c r="E600" s="7">
        <f t="shared" si="103"/>
        <v>5845350</v>
      </c>
      <c r="F600" s="7">
        <f t="shared" si="103"/>
        <v>10424265</v>
      </c>
      <c r="G600" s="7">
        <f t="shared" si="103"/>
        <v>3432569</v>
      </c>
      <c r="H600" s="7">
        <f t="shared" si="103"/>
        <v>4162378</v>
      </c>
      <c r="I600" s="7">
        <f t="shared" si="103"/>
        <v>8915105</v>
      </c>
      <c r="J600" s="7">
        <f t="shared" si="103"/>
        <v>13043882</v>
      </c>
      <c r="K600" s="7">
        <f t="shared" si="103"/>
        <v>13314855</v>
      </c>
      <c r="L600" s="7">
        <f t="shared" si="103"/>
        <v>12600414</v>
      </c>
      <c r="M600" s="7">
        <f t="shared" si="103"/>
        <v>16764995</v>
      </c>
      <c r="N600" s="8">
        <f t="shared" si="103"/>
        <v>9351412</v>
      </c>
      <c r="O600" s="8">
        <f t="shared" si="103"/>
        <v>14152430</v>
      </c>
      <c r="P600" s="6"/>
      <c r="Q600" s="9" t="s">
        <v>13</v>
      </c>
    </row>
    <row r="601" spans="2:17" x14ac:dyDescent="0.25">
      <c r="B601" s="7">
        <f t="shared" si="103"/>
        <v>3642917</v>
      </c>
      <c r="C601" s="7">
        <f t="shared" si="103"/>
        <v>5089701</v>
      </c>
      <c r="D601" s="7">
        <f t="shared" si="103"/>
        <v>8056122</v>
      </c>
      <c r="E601" s="7">
        <f t="shared" si="103"/>
        <v>9580761</v>
      </c>
      <c r="F601" s="7">
        <f t="shared" si="103"/>
        <v>16664977</v>
      </c>
      <c r="G601" s="7">
        <f t="shared" si="103"/>
        <v>10239503</v>
      </c>
      <c r="H601" s="7">
        <f t="shared" si="103"/>
        <v>11777700</v>
      </c>
      <c r="I601" s="7">
        <f t="shared" si="103"/>
        <v>17740280</v>
      </c>
      <c r="J601" s="7">
        <f t="shared" si="103"/>
        <v>24240614</v>
      </c>
      <c r="K601" s="7">
        <f t="shared" si="103"/>
        <v>30581994</v>
      </c>
      <c r="L601" s="7">
        <f t="shared" si="103"/>
        <v>23586649</v>
      </c>
      <c r="M601" s="7">
        <f t="shared" si="103"/>
        <v>24275142</v>
      </c>
      <c r="N601" s="8">
        <f t="shared" si="103"/>
        <v>21969675</v>
      </c>
      <c r="O601" s="8">
        <f t="shared" si="103"/>
        <v>19135642</v>
      </c>
      <c r="P601" s="6"/>
      <c r="Q601" s="9" t="s">
        <v>14</v>
      </c>
    </row>
    <row r="602" spans="2:17" x14ac:dyDescent="0.25">
      <c r="B602" s="7">
        <f t="shared" si="103"/>
        <v>9435312</v>
      </c>
      <c r="C602" s="7">
        <f t="shared" si="103"/>
        <v>9005390.7200000007</v>
      </c>
      <c r="D602" s="7">
        <f t="shared" si="103"/>
        <v>12339909.73</v>
      </c>
      <c r="E602" s="7">
        <f t="shared" si="103"/>
        <v>12590123.02</v>
      </c>
      <c r="F602" s="7">
        <f t="shared" si="103"/>
        <v>23031587.399999999</v>
      </c>
      <c r="G602" s="7">
        <f t="shared" si="103"/>
        <v>21624113.460000001</v>
      </c>
      <c r="H602" s="7">
        <f t="shared" si="103"/>
        <v>26370577.27</v>
      </c>
      <c r="I602" s="7">
        <f t="shared" si="103"/>
        <v>31418878.690000001</v>
      </c>
      <c r="J602" s="7">
        <f t="shared" si="103"/>
        <v>37939450.549999997</v>
      </c>
      <c r="K602" s="7">
        <f t="shared" si="103"/>
        <v>46157946.149999999</v>
      </c>
      <c r="L602" s="7">
        <f t="shared" si="103"/>
        <v>41226837.310000002</v>
      </c>
      <c r="M602" s="7">
        <f t="shared" si="103"/>
        <v>40476858.899999999</v>
      </c>
      <c r="N602" s="8">
        <f t="shared" si="103"/>
        <v>39148344.310000002</v>
      </c>
      <c r="O602" s="8" t="str">
        <f t="shared" si="103"/>
        <v/>
      </c>
      <c r="P602" s="6"/>
      <c r="Q602" s="9" t="s">
        <v>15</v>
      </c>
    </row>
    <row r="603" spans="2:17" x14ac:dyDescent="0.25">
      <c r="B603" s="111">
        <f t="shared" ref="B603:M603" si="104">B602/B$588</f>
        <v>2.8579115188350888</v>
      </c>
      <c r="C603" s="111">
        <f t="shared" si="104"/>
        <v>1.8039386314485018</v>
      </c>
      <c r="D603" s="111">
        <f t="shared" si="104"/>
        <v>1.8518764398350853</v>
      </c>
      <c r="E603" s="111">
        <f t="shared" si="104"/>
        <v>1.5722778689923145</v>
      </c>
      <c r="F603" s="111">
        <f t="shared" si="104"/>
        <v>2.0893681001474858</v>
      </c>
      <c r="G603" s="111">
        <f t="shared" si="104"/>
        <v>2.0522099632898634</v>
      </c>
      <c r="H603" s="111">
        <f t="shared" si="104"/>
        <v>2.5955358703216853</v>
      </c>
      <c r="I603" s="111">
        <f t="shared" si="104"/>
        <v>2.2962888436345814</v>
      </c>
      <c r="J603" s="111">
        <f t="shared" si="104"/>
        <v>2.275023348244952</v>
      </c>
      <c r="K603" s="111">
        <f t="shared" si="104"/>
        <v>2.3185966852148185</v>
      </c>
      <c r="L603" s="111">
        <f t="shared" si="104"/>
        <v>1.9697814688284592</v>
      </c>
      <c r="M603" s="111">
        <f t="shared" si="104"/>
        <v>1.8116056647012448</v>
      </c>
      <c r="N603" s="111">
        <f>IFERROR(N602/N$588,IFERROR(N601/N$588,IFERROR(N600/N$588,N599/N$588)))</f>
        <v>2.4312092124505855</v>
      </c>
      <c r="O603" s="111">
        <f>IFERROR(O602/O$588,IFERROR(O601/O$588,IFERROR(O600/O$588,O599/O$588)))</f>
        <v>2.2846661836812374</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f>IFERROR(B599+B611,"")</f>
        <v>318695</v>
      </c>
      <c r="C605" s="7">
        <f t="shared" ref="C605:O608" si="105">IFERROR(C599+C611,"")</f>
        <v>98330</v>
      </c>
      <c r="D605" s="7">
        <f t="shared" si="105"/>
        <v>2181442</v>
      </c>
      <c r="E605" s="7">
        <f t="shared" si="105"/>
        <v>2573107</v>
      </c>
      <c r="F605" s="7">
        <f t="shared" si="105"/>
        <v>4556333</v>
      </c>
      <c r="G605" s="7">
        <f t="shared" si="105"/>
        <v>-101445</v>
      </c>
      <c r="H605" s="7">
        <f t="shared" si="105"/>
        <v>-4690926</v>
      </c>
      <c r="I605" s="7">
        <f t="shared" si="105"/>
        <v>-326648</v>
      </c>
      <c r="J605" s="7">
        <f t="shared" si="105"/>
        <v>650382</v>
      </c>
      <c r="K605" s="7">
        <f t="shared" si="105"/>
        <v>1633309</v>
      </c>
      <c r="L605" s="7">
        <f t="shared" si="105"/>
        <v>3231344</v>
      </c>
      <c r="M605" s="7">
        <f t="shared" si="105"/>
        <v>3589317</v>
      </c>
      <c r="N605" s="8">
        <f t="shared" si="105"/>
        <v>3048922</v>
      </c>
      <c r="O605" s="8">
        <f t="shared" si="105"/>
        <v>2565937</v>
      </c>
      <c r="P605" s="6"/>
      <c r="Q605" s="9" t="s">
        <v>12</v>
      </c>
    </row>
    <row r="606" spans="2:17" x14ac:dyDescent="0.25">
      <c r="B606" s="7">
        <f t="shared" ref="B606:N608" si="106">IFERROR(B600+B612,"")</f>
        <v>-336850</v>
      </c>
      <c r="C606" s="7">
        <f t="shared" si="106"/>
        <v>812607</v>
      </c>
      <c r="D606" s="7">
        <f t="shared" si="106"/>
        <v>3746781</v>
      </c>
      <c r="E606" s="7">
        <f t="shared" si="106"/>
        <v>3689948</v>
      </c>
      <c r="F606" s="7">
        <f t="shared" si="106"/>
        <v>7689874</v>
      </c>
      <c r="G606" s="7">
        <f t="shared" si="106"/>
        <v>-1321147</v>
      </c>
      <c r="H606" s="7">
        <f t="shared" si="106"/>
        <v>-3174808</v>
      </c>
      <c r="I606" s="7">
        <f t="shared" si="106"/>
        <v>865771</v>
      </c>
      <c r="J606" s="7">
        <f t="shared" si="106"/>
        <v>4545279</v>
      </c>
      <c r="K606" s="7">
        <f t="shared" si="106"/>
        <v>4828729</v>
      </c>
      <c r="L606" s="7">
        <f t="shared" si="106"/>
        <v>6020199</v>
      </c>
      <c r="M606" s="7">
        <f t="shared" si="106"/>
        <v>7893031</v>
      </c>
      <c r="N606" s="8">
        <f t="shared" si="106"/>
        <v>613020</v>
      </c>
      <c r="O606" s="8">
        <f t="shared" si="105"/>
        <v>7017506</v>
      </c>
      <c r="P606" s="6"/>
      <c r="Q606" s="9" t="s">
        <v>13</v>
      </c>
    </row>
    <row r="607" spans="2:17" x14ac:dyDescent="0.25">
      <c r="B607" s="7">
        <f t="shared" si="106"/>
        <v>685279</v>
      </c>
      <c r="C607" s="7">
        <f t="shared" si="106"/>
        <v>2289436</v>
      </c>
      <c r="D607" s="7">
        <f t="shared" si="106"/>
        <v>4872886</v>
      </c>
      <c r="E607" s="7">
        <f t="shared" si="106"/>
        <v>6277227</v>
      </c>
      <c r="F607" s="7">
        <f t="shared" si="106"/>
        <v>12175779</v>
      </c>
      <c r="G607" s="7">
        <f t="shared" si="106"/>
        <v>1668108</v>
      </c>
      <c r="H607" s="7">
        <f t="shared" si="106"/>
        <v>963462</v>
      </c>
      <c r="I607" s="7">
        <f t="shared" si="106"/>
        <v>5338782</v>
      </c>
      <c r="J607" s="7">
        <f t="shared" si="106"/>
        <v>10936098</v>
      </c>
      <c r="K607" s="7">
        <f t="shared" si="106"/>
        <v>17690302</v>
      </c>
      <c r="L607" s="7">
        <f t="shared" si="106"/>
        <v>12722987</v>
      </c>
      <c r="M607" s="7">
        <f t="shared" si="106"/>
        <v>11344082</v>
      </c>
      <c r="N607" s="8">
        <f t="shared" si="106"/>
        <v>9434549</v>
      </c>
      <c r="O607" s="8">
        <f t="shared" si="105"/>
        <v>8180336</v>
      </c>
      <c r="P607" s="6"/>
      <c r="Q607" s="9" t="s">
        <v>14</v>
      </c>
    </row>
    <row r="608" spans="2:17" x14ac:dyDescent="0.25">
      <c r="B608" s="7">
        <f t="shared" si="106"/>
        <v>5478512</v>
      </c>
      <c r="C608" s="18">
        <f t="shared" si="106"/>
        <v>5103090.5500000007</v>
      </c>
      <c r="D608" s="18">
        <f t="shared" si="106"/>
        <v>8080138.04</v>
      </c>
      <c r="E608" s="18">
        <f t="shared" si="106"/>
        <v>8434368.4299999997</v>
      </c>
      <c r="F608" s="18">
        <f t="shared" si="106"/>
        <v>16261286.649999999</v>
      </c>
      <c r="G608" s="18">
        <f t="shared" si="106"/>
        <v>9899381.540000001</v>
      </c>
      <c r="H608" s="18">
        <f t="shared" si="106"/>
        <v>9967679.5499999989</v>
      </c>
      <c r="I608" s="18">
        <f t="shared" si="106"/>
        <v>13758073.920000002</v>
      </c>
      <c r="J608" s="18">
        <f t="shared" si="106"/>
        <v>18631333.239999998</v>
      </c>
      <c r="K608" s="18">
        <f t="shared" si="106"/>
        <v>29119162.349999998</v>
      </c>
      <c r="L608" s="18">
        <f t="shared" si="106"/>
        <v>25455500.18</v>
      </c>
      <c r="M608" s="18">
        <f t="shared" si="106"/>
        <v>22575133.539999999</v>
      </c>
      <c r="N608" s="18">
        <f t="shared" si="106"/>
        <v>22741474.160000004</v>
      </c>
      <c r="O608" s="18" t="str">
        <f t="shared" si="105"/>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f t="shared" ref="B611:O614" si="107">IFERROR(VLOOKUP($B$610,$221:$343,MATCH($Q611&amp;"/"&amp;B$348,$219:$219,0),FALSE),"")</f>
        <v>-755078</v>
      </c>
      <c r="C611" s="7">
        <f t="shared" si="107"/>
        <v>-907111</v>
      </c>
      <c r="D611" s="7">
        <f t="shared" si="107"/>
        <v>-1045949</v>
      </c>
      <c r="E611" s="7">
        <f t="shared" si="107"/>
        <v>-1130754</v>
      </c>
      <c r="F611" s="7">
        <f t="shared" si="107"/>
        <v>-1311899</v>
      </c>
      <c r="G611" s="7">
        <f t="shared" si="107"/>
        <v>-2281779</v>
      </c>
      <c r="H611" s="7">
        <f t="shared" si="107"/>
        <v>-3887071</v>
      </c>
      <c r="I611" s="7">
        <f t="shared" si="107"/>
        <v>-4525332</v>
      </c>
      <c r="J611" s="7">
        <f t="shared" si="107"/>
        <v>-4170109</v>
      </c>
      <c r="K611" s="7">
        <f t="shared" si="107"/>
        <v>-3317544</v>
      </c>
      <c r="L611" s="7">
        <f t="shared" si="107"/>
        <v>-3122113</v>
      </c>
      <c r="M611" s="7">
        <f t="shared" si="107"/>
        <v>-5116510</v>
      </c>
      <c r="N611" s="8">
        <f t="shared" si="107"/>
        <v>-4282714</v>
      </c>
      <c r="O611" s="8">
        <f t="shared" si="107"/>
        <v>-3520489</v>
      </c>
      <c r="P611" s="6"/>
      <c r="Q611" s="9" t="s">
        <v>12</v>
      </c>
    </row>
    <row r="612" spans="2:17" x14ac:dyDescent="0.25">
      <c r="B612" s="7">
        <f t="shared" si="107"/>
        <v>-1941636</v>
      </c>
      <c r="C612" s="7">
        <f t="shared" si="107"/>
        <v>-1952860</v>
      </c>
      <c r="D612" s="7">
        <f t="shared" si="107"/>
        <v>-1884975</v>
      </c>
      <c r="E612" s="7">
        <f t="shared" si="107"/>
        <v>-2155402</v>
      </c>
      <c r="F612" s="7">
        <f t="shared" si="107"/>
        <v>-2734391</v>
      </c>
      <c r="G612" s="7">
        <f t="shared" si="107"/>
        <v>-4753716</v>
      </c>
      <c r="H612" s="7">
        <f t="shared" si="107"/>
        <v>-7337186</v>
      </c>
      <c r="I612" s="7">
        <f t="shared" si="107"/>
        <v>-8049334</v>
      </c>
      <c r="J612" s="7">
        <f t="shared" si="107"/>
        <v>-8498603</v>
      </c>
      <c r="K612" s="7">
        <f t="shared" si="107"/>
        <v>-8486126</v>
      </c>
      <c r="L612" s="7">
        <f t="shared" si="107"/>
        <v>-6580215</v>
      </c>
      <c r="M612" s="7">
        <f t="shared" si="107"/>
        <v>-8871964</v>
      </c>
      <c r="N612" s="8">
        <f t="shared" si="107"/>
        <v>-8738392</v>
      </c>
      <c r="O612" s="8">
        <f t="shared" si="107"/>
        <v>-7134924</v>
      </c>
      <c r="P612" s="6"/>
      <c r="Q612" s="9" t="s">
        <v>13</v>
      </c>
    </row>
    <row r="613" spans="2:17" x14ac:dyDescent="0.25">
      <c r="B613" s="7">
        <f t="shared" si="107"/>
        <v>-2957638</v>
      </c>
      <c r="C613" s="7">
        <f t="shared" si="107"/>
        <v>-2800265</v>
      </c>
      <c r="D613" s="7">
        <f t="shared" si="107"/>
        <v>-3183236</v>
      </c>
      <c r="E613" s="7">
        <f t="shared" si="107"/>
        <v>-3303534</v>
      </c>
      <c r="F613" s="7">
        <f t="shared" si="107"/>
        <v>-4489198</v>
      </c>
      <c r="G613" s="7">
        <f t="shared" si="107"/>
        <v>-8571395</v>
      </c>
      <c r="H613" s="7">
        <f t="shared" si="107"/>
        <v>-10814238</v>
      </c>
      <c r="I613" s="7">
        <f t="shared" si="107"/>
        <v>-12401498</v>
      </c>
      <c r="J613" s="7">
        <f t="shared" si="107"/>
        <v>-13304516</v>
      </c>
      <c r="K613" s="7">
        <f t="shared" si="107"/>
        <v>-12891692</v>
      </c>
      <c r="L613" s="7">
        <f t="shared" si="107"/>
        <v>-10863662</v>
      </c>
      <c r="M613" s="7">
        <f t="shared" si="107"/>
        <v>-12931060</v>
      </c>
      <c r="N613" s="8">
        <f t="shared" si="107"/>
        <v>-12535126</v>
      </c>
      <c r="O613" s="8">
        <f t="shared" si="107"/>
        <v>-10955306</v>
      </c>
      <c r="P613" s="6"/>
      <c r="Q613" s="9" t="s">
        <v>14</v>
      </c>
    </row>
    <row r="614" spans="2:17" x14ac:dyDescent="0.25">
      <c r="B614" s="7">
        <f t="shared" si="107"/>
        <v>-3956800</v>
      </c>
      <c r="C614" s="7">
        <f t="shared" si="107"/>
        <v>-3902300.17</v>
      </c>
      <c r="D614" s="7">
        <f t="shared" si="107"/>
        <v>-4259771.6900000004</v>
      </c>
      <c r="E614" s="7">
        <f t="shared" si="107"/>
        <v>-4155754.59</v>
      </c>
      <c r="F614" s="7">
        <f t="shared" si="107"/>
        <v>-6770300.75</v>
      </c>
      <c r="G614" s="7">
        <f t="shared" si="107"/>
        <v>-11724731.92</v>
      </c>
      <c r="H614" s="7">
        <f t="shared" si="107"/>
        <v>-16402897.720000001</v>
      </c>
      <c r="I614" s="7">
        <f t="shared" si="107"/>
        <v>-17660804.77</v>
      </c>
      <c r="J614" s="7">
        <f t="shared" si="107"/>
        <v>-19308117.309999999</v>
      </c>
      <c r="K614" s="7">
        <f t="shared" si="107"/>
        <v>-17038783.800000001</v>
      </c>
      <c r="L614" s="7">
        <f t="shared" si="107"/>
        <v>-15771337.130000001</v>
      </c>
      <c r="M614" s="7">
        <f t="shared" si="107"/>
        <v>-17901725.359999999</v>
      </c>
      <c r="N614" s="8">
        <f t="shared" si="107"/>
        <v>-16406870.15</v>
      </c>
      <c r="O614" s="8" t="str">
        <f t="shared" si="107"/>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f t="shared" ref="B616:O619" si="108">IFERROR(VLOOKUP($B$615,$221:$343,MATCH($Q616&amp;"/"&amp;B$348,$219:$219,0),FALSE),"")</f>
        <v>-1594648</v>
      </c>
      <c r="C616" s="7">
        <f t="shared" si="108"/>
        <v>-732716</v>
      </c>
      <c r="D616" s="7">
        <f t="shared" si="108"/>
        <v>-798183</v>
      </c>
      <c r="E616" s="7">
        <f t="shared" si="108"/>
        <v>-1042463</v>
      </c>
      <c r="F616" s="7">
        <f t="shared" si="108"/>
        <v>-1052029</v>
      </c>
      <c r="G616" s="7">
        <f t="shared" si="108"/>
        <v>-2637304</v>
      </c>
      <c r="H616" s="7">
        <f t="shared" si="108"/>
        <v>-3771134</v>
      </c>
      <c r="I616" s="7">
        <f t="shared" si="108"/>
        <v>-4355885</v>
      </c>
      <c r="J616" s="7">
        <f t="shared" si="108"/>
        <v>-4226906</v>
      </c>
      <c r="K616" s="7">
        <f t="shared" si="108"/>
        <v>-5856133</v>
      </c>
      <c r="L616" s="7">
        <f t="shared" si="108"/>
        <v>-3412370</v>
      </c>
      <c r="M616" s="7">
        <f t="shared" si="108"/>
        <v>-5124822</v>
      </c>
      <c r="N616" s="8">
        <f t="shared" si="108"/>
        <v>-4173403</v>
      </c>
      <c r="O616" s="8">
        <f t="shared" si="108"/>
        <v>-3392352</v>
      </c>
      <c r="P616" s="6"/>
      <c r="Q616" s="9" t="s">
        <v>12</v>
      </c>
    </row>
    <row r="617" spans="2:17" x14ac:dyDescent="0.25">
      <c r="B617" s="7">
        <f t="shared" si="108"/>
        <v>-2979075</v>
      </c>
      <c r="C617" s="7">
        <f t="shared" si="108"/>
        <v>-1461025</v>
      </c>
      <c r="D617" s="7">
        <f t="shared" si="108"/>
        <v>-760703</v>
      </c>
      <c r="E617" s="7">
        <f t="shared" si="108"/>
        <v>-2257931</v>
      </c>
      <c r="F617" s="7">
        <f t="shared" si="108"/>
        <v>-470286</v>
      </c>
      <c r="G617" s="7">
        <f t="shared" si="108"/>
        <v>-126867047</v>
      </c>
      <c r="H617" s="7">
        <f t="shared" si="108"/>
        <v>-7233778</v>
      </c>
      <c r="I617" s="7">
        <f t="shared" si="108"/>
        <v>-7885625</v>
      </c>
      <c r="J617" s="7">
        <f t="shared" si="108"/>
        <v>-8502554</v>
      </c>
      <c r="K617" s="7">
        <f t="shared" si="108"/>
        <v>-10861730</v>
      </c>
      <c r="L617" s="7">
        <f t="shared" si="108"/>
        <v>-6338621</v>
      </c>
      <c r="M617" s="7">
        <f t="shared" si="108"/>
        <v>-7788295</v>
      </c>
      <c r="N617" s="8">
        <f t="shared" si="108"/>
        <v>-8828313</v>
      </c>
      <c r="O617" s="8">
        <f t="shared" si="108"/>
        <v>-6954966</v>
      </c>
      <c r="P617" s="6"/>
      <c r="Q617" s="9" t="s">
        <v>13</v>
      </c>
    </row>
    <row r="618" spans="2:17" x14ac:dyDescent="0.25">
      <c r="B618" s="7">
        <f t="shared" si="108"/>
        <v>-2876447</v>
      </c>
      <c r="C618" s="7">
        <f t="shared" si="108"/>
        <v>-4017244</v>
      </c>
      <c r="D618" s="7">
        <f t="shared" si="108"/>
        <v>1097691</v>
      </c>
      <c r="E618" s="7">
        <f t="shared" si="108"/>
        <v>-5972792</v>
      </c>
      <c r="F618" s="7">
        <f t="shared" si="108"/>
        <v>-4375562</v>
      </c>
      <c r="G618" s="7">
        <f t="shared" si="108"/>
        <v>-187952402</v>
      </c>
      <c r="H618" s="7">
        <f t="shared" si="108"/>
        <v>-10712114</v>
      </c>
      <c r="I618" s="7">
        <f t="shared" si="108"/>
        <v>-12190968</v>
      </c>
      <c r="J618" s="7">
        <f t="shared" si="108"/>
        <v>-12940369</v>
      </c>
      <c r="K618" s="7">
        <f t="shared" si="108"/>
        <v>-15196012</v>
      </c>
      <c r="L618" s="7">
        <f t="shared" si="108"/>
        <v>-10601684</v>
      </c>
      <c r="M618" s="7">
        <f t="shared" si="108"/>
        <v>-11673898</v>
      </c>
      <c r="N618" s="8">
        <f t="shared" si="108"/>
        <v>-13044803</v>
      </c>
      <c r="O618" s="8">
        <f t="shared" si="108"/>
        <v>-10694143</v>
      </c>
      <c r="P618" s="6"/>
      <c r="Q618" s="9" t="s">
        <v>14</v>
      </c>
    </row>
    <row r="619" spans="2:17" x14ac:dyDescent="0.25">
      <c r="B619" s="7">
        <f t="shared" si="108"/>
        <v>-5872673</v>
      </c>
      <c r="C619" s="7">
        <f t="shared" si="108"/>
        <v>-5338565.32</v>
      </c>
      <c r="D619" s="7">
        <f t="shared" si="108"/>
        <v>-3872619.94</v>
      </c>
      <c r="E619" s="7">
        <f t="shared" si="108"/>
        <v>-9637814.3300000001</v>
      </c>
      <c r="F619" s="7">
        <f t="shared" si="108"/>
        <v>-8502236.5299999993</v>
      </c>
      <c r="G619" s="7">
        <f t="shared" si="108"/>
        <v>-191408846.59</v>
      </c>
      <c r="H619" s="7">
        <f t="shared" si="108"/>
        <v>-15957966.52</v>
      </c>
      <c r="I619" s="7">
        <f t="shared" si="108"/>
        <v>-17409311.02</v>
      </c>
      <c r="J619" s="7">
        <f t="shared" si="108"/>
        <v>-18794163.34</v>
      </c>
      <c r="K619" s="7">
        <f t="shared" si="108"/>
        <v>-20382290.989999998</v>
      </c>
      <c r="L619" s="7">
        <f t="shared" si="108"/>
        <v>-15353922.949999999</v>
      </c>
      <c r="M619" s="7">
        <f t="shared" si="108"/>
        <v>-16583560.300000001</v>
      </c>
      <c r="N619" s="8">
        <f t="shared" si="108"/>
        <v>-97404501.810000002</v>
      </c>
      <c r="O619" s="8" t="str">
        <f t="shared" si="108"/>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f t="shared" ref="B621:O624" si="109">IFERROR(VLOOKUP($B$620,$221:$343,MATCH($Q621&amp;"/"&amp;B$348,$219:$219,0),FALSE),"")</f>
        <v>-263302</v>
      </c>
      <c r="C621" s="7">
        <f t="shared" si="109"/>
        <v>-11130</v>
      </c>
      <c r="D621" s="7">
        <f t="shared" si="109"/>
        <v>7724</v>
      </c>
      <c r="E621" s="7">
        <f t="shared" si="109"/>
        <v>3197</v>
      </c>
      <c r="F621" s="7">
        <f t="shared" si="109"/>
        <v>5233</v>
      </c>
      <c r="G621" s="7">
        <f t="shared" si="109"/>
        <v>9</v>
      </c>
      <c r="H621" s="7">
        <f t="shared" si="109"/>
        <v>633172</v>
      </c>
      <c r="I621" s="7">
        <f t="shared" si="109"/>
        <v>-12967277</v>
      </c>
      <c r="J621" s="7">
        <f t="shared" si="109"/>
        <v>-544060</v>
      </c>
      <c r="K621" s="7">
        <f t="shared" si="109"/>
        <v>-9138729</v>
      </c>
      <c r="L621" s="7">
        <f t="shared" si="109"/>
        <v>7354762</v>
      </c>
      <c r="M621" s="7">
        <f t="shared" si="109"/>
        <v>-1753049</v>
      </c>
      <c r="N621" s="7">
        <f t="shared" si="109"/>
        <v>-3808102</v>
      </c>
      <c r="O621" s="7">
        <f t="shared" si="109"/>
        <v>-6803335</v>
      </c>
      <c r="P621" s="6"/>
      <c r="Q621" s="9" t="s">
        <v>12</v>
      </c>
    </row>
    <row r="622" spans="2:17" x14ac:dyDescent="0.25">
      <c r="B622" s="7">
        <f t="shared" si="109"/>
        <v>-454386</v>
      </c>
      <c r="C622" s="7">
        <f t="shared" si="109"/>
        <v>-2763133</v>
      </c>
      <c r="D622" s="7">
        <f t="shared" si="109"/>
        <v>-3604841</v>
      </c>
      <c r="E622" s="7">
        <f t="shared" si="109"/>
        <v>-4493114</v>
      </c>
      <c r="F622" s="7">
        <f t="shared" si="109"/>
        <v>-5614187</v>
      </c>
      <c r="G622" s="7">
        <f t="shared" si="109"/>
        <v>132399077</v>
      </c>
      <c r="H622" s="7">
        <f t="shared" si="109"/>
        <v>-6682692</v>
      </c>
      <c r="I622" s="7">
        <f t="shared" si="109"/>
        <v>-17709582</v>
      </c>
      <c r="J622" s="7">
        <f t="shared" si="109"/>
        <v>-8946532</v>
      </c>
      <c r="K622" s="7">
        <f t="shared" si="109"/>
        <v>-17194735</v>
      </c>
      <c r="L622" s="7">
        <f t="shared" si="109"/>
        <v>-4348812</v>
      </c>
      <c r="M622" s="7">
        <f t="shared" si="109"/>
        <v>-11544450</v>
      </c>
      <c r="N622" s="7">
        <f t="shared" si="109"/>
        <v>-903966</v>
      </c>
      <c r="O622" s="7">
        <f t="shared" si="109"/>
        <v>-16813313</v>
      </c>
      <c r="P622" s="6"/>
      <c r="Q622" s="9" t="s">
        <v>13</v>
      </c>
    </row>
    <row r="623" spans="2:17" x14ac:dyDescent="0.25">
      <c r="B623" s="7">
        <f t="shared" si="109"/>
        <v>-3234263</v>
      </c>
      <c r="C623" s="7">
        <f t="shared" si="109"/>
        <v>-2855298</v>
      </c>
      <c r="D623" s="7">
        <f t="shared" si="109"/>
        <v>-3604846</v>
      </c>
      <c r="E623" s="7">
        <f t="shared" si="109"/>
        <v>-4493105</v>
      </c>
      <c r="F623" s="7">
        <f t="shared" si="109"/>
        <v>-5593501</v>
      </c>
      <c r="G623" s="7">
        <f t="shared" si="109"/>
        <v>172910161</v>
      </c>
      <c r="H623" s="7">
        <f t="shared" si="109"/>
        <v>-11212401</v>
      </c>
      <c r="I623" s="7">
        <f t="shared" si="109"/>
        <v>-23429009</v>
      </c>
      <c r="J623" s="7">
        <f t="shared" si="109"/>
        <v>-2546826</v>
      </c>
      <c r="K623" s="7">
        <f t="shared" si="109"/>
        <v>-19964978</v>
      </c>
      <c r="L623" s="7">
        <f t="shared" si="109"/>
        <v>-4858007</v>
      </c>
      <c r="M623" s="7">
        <f t="shared" si="109"/>
        <v>-20914140</v>
      </c>
      <c r="N623" s="7">
        <f t="shared" si="109"/>
        <v>9749712</v>
      </c>
      <c r="O623" s="7">
        <f t="shared" si="109"/>
        <v>-23043435</v>
      </c>
      <c r="P623" s="6"/>
      <c r="Q623" s="9" t="s">
        <v>14</v>
      </c>
    </row>
    <row r="624" spans="2:17" x14ac:dyDescent="0.25">
      <c r="B624" s="7">
        <f t="shared" si="109"/>
        <v>-3832951</v>
      </c>
      <c r="C624" s="7">
        <f t="shared" si="109"/>
        <v>-2856774.52</v>
      </c>
      <c r="D624" s="7">
        <f t="shared" si="109"/>
        <v>-5402160.9900000002</v>
      </c>
      <c r="E624" s="7">
        <f t="shared" si="109"/>
        <v>-4490981.82</v>
      </c>
      <c r="F624" s="7">
        <f t="shared" si="109"/>
        <v>-5614643.7400000002</v>
      </c>
      <c r="G624" s="7">
        <f t="shared" si="109"/>
        <v>171177068.19</v>
      </c>
      <c r="H624" s="7">
        <f t="shared" si="109"/>
        <v>-2829870.74</v>
      </c>
      <c r="I624" s="7">
        <f t="shared" si="109"/>
        <v>-24779610.739999998</v>
      </c>
      <c r="J624" s="7">
        <f t="shared" si="109"/>
        <v>-7232891.4500000002</v>
      </c>
      <c r="K624" s="7">
        <f t="shared" si="109"/>
        <v>-30119511.149999999</v>
      </c>
      <c r="L624" s="7">
        <f t="shared" si="109"/>
        <v>-20714333.140000001</v>
      </c>
      <c r="M624" s="7">
        <f t="shared" si="109"/>
        <v>-27938607.210000001</v>
      </c>
      <c r="N624" s="7">
        <f t="shared" si="109"/>
        <v>68959483.799999997</v>
      </c>
      <c r="O624" s="7" t="str">
        <f t="shared" si="109"/>
        <v/>
      </c>
      <c r="P624" s="6"/>
      <c r="Q624" s="9" t="s">
        <v>15</v>
      </c>
    </row>
    <row r="625" spans="2:17" x14ac:dyDescent="0.25">
      <c r="B625" s="199" t="s">
        <v>875</v>
      </c>
      <c r="C625" s="200"/>
      <c r="D625" s="200"/>
      <c r="E625" s="200"/>
      <c r="F625" s="200"/>
      <c r="G625" s="200"/>
      <c r="H625" s="200"/>
      <c r="I625" s="200"/>
      <c r="J625" s="200"/>
      <c r="K625" s="200"/>
      <c r="L625" s="200"/>
      <c r="M625" s="200"/>
      <c r="N625" s="200"/>
      <c r="O625" s="170"/>
    </row>
    <row r="626" spans="2:17" x14ac:dyDescent="0.25">
      <c r="B626" s="7">
        <f t="shared" ref="B626:O629" si="110">IFERROR(VLOOKUP($B$625,$221:$343,MATCH($Q626&amp;"/"&amp;B$348,$219:$219,0),FALSE),"")</f>
        <v>-784177</v>
      </c>
      <c r="C626" s="7">
        <f t="shared" si="110"/>
        <v>261595</v>
      </c>
      <c r="D626" s="7">
        <f t="shared" si="110"/>
        <v>2436932</v>
      </c>
      <c r="E626" s="7">
        <f t="shared" si="110"/>
        <v>2664595</v>
      </c>
      <c r="F626" s="7">
        <f t="shared" si="110"/>
        <v>4821436</v>
      </c>
      <c r="G626" s="7">
        <f t="shared" si="110"/>
        <v>-456961</v>
      </c>
      <c r="H626" s="7">
        <f t="shared" si="110"/>
        <v>-3941817</v>
      </c>
      <c r="I626" s="7">
        <f t="shared" si="110"/>
        <v>-13124478</v>
      </c>
      <c r="J626" s="7">
        <f t="shared" si="110"/>
        <v>49525</v>
      </c>
      <c r="K626" s="7">
        <f t="shared" si="110"/>
        <v>-10044009</v>
      </c>
      <c r="L626" s="7">
        <f t="shared" si="110"/>
        <v>10295849</v>
      </c>
      <c r="M626" s="7">
        <f t="shared" si="110"/>
        <v>1827956</v>
      </c>
      <c r="N626" s="8">
        <f t="shared" si="110"/>
        <v>-649869</v>
      </c>
      <c r="O626" s="8">
        <f t="shared" si="110"/>
        <v>-4109261</v>
      </c>
      <c r="P626" s="6"/>
      <c r="Q626" s="9" t="s">
        <v>12</v>
      </c>
    </row>
    <row r="627" spans="2:17" x14ac:dyDescent="0.25">
      <c r="B627" s="7">
        <f t="shared" si="110"/>
        <v>-1828675</v>
      </c>
      <c r="C627" s="7">
        <f t="shared" si="110"/>
        <v>-1458691</v>
      </c>
      <c r="D627" s="7">
        <f t="shared" si="110"/>
        <v>1266212</v>
      </c>
      <c r="E627" s="7">
        <f t="shared" si="110"/>
        <v>-905695</v>
      </c>
      <c r="F627" s="7">
        <f t="shared" si="110"/>
        <v>4339792</v>
      </c>
      <c r="G627" s="7">
        <f t="shared" si="110"/>
        <v>8964599</v>
      </c>
      <c r="H627" s="7">
        <f t="shared" si="110"/>
        <v>-9754092</v>
      </c>
      <c r="I627" s="7">
        <f t="shared" si="110"/>
        <v>-16680102</v>
      </c>
      <c r="J627" s="7">
        <f t="shared" si="110"/>
        <v>-4405204</v>
      </c>
      <c r="K627" s="7">
        <f t="shared" si="110"/>
        <v>-14741610</v>
      </c>
      <c r="L627" s="7">
        <f t="shared" si="110"/>
        <v>1912981</v>
      </c>
      <c r="M627" s="7">
        <f t="shared" si="110"/>
        <v>-2567750</v>
      </c>
      <c r="N627" s="8">
        <f t="shared" si="110"/>
        <v>-380867</v>
      </c>
      <c r="O627" s="8">
        <f t="shared" si="110"/>
        <v>-9615849</v>
      </c>
      <c r="P627" s="6"/>
      <c r="Q627" s="9" t="s">
        <v>13</v>
      </c>
    </row>
    <row r="628" spans="2:17" x14ac:dyDescent="0.25">
      <c r="B628" s="7">
        <f t="shared" si="110"/>
        <v>-2467793</v>
      </c>
      <c r="C628" s="7">
        <f t="shared" si="110"/>
        <v>-1782841</v>
      </c>
      <c r="D628" s="7">
        <f t="shared" si="110"/>
        <v>5548967</v>
      </c>
      <c r="E628" s="7">
        <f t="shared" si="110"/>
        <v>-885136</v>
      </c>
      <c r="F628" s="7">
        <f t="shared" si="110"/>
        <v>6695914</v>
      </c>
      <c r="G628" s="7">
        <f t="shared" si="110"/>
        <v>-4802738</v>
      </c>
      <c r="H628" s="7">
        <f t="shared" si="110"/>
        <v>-10146815</v>
      </c>
      <c r="I628" s="7">
        <f t="shared" si="110"/>
        <v>-17879697</v>
      </c>
      <c r="J628" s="7">
        <f t="shared" si="110"/>
        <v>8753419</v>
      </c>
      <c r="K628" s="7">
        <f t="shared" si="110"/>
        <v>-4578996</v>
      </c>
      <c r="L628" s="7">
        <f t="shared" si="110"/>
        <v>8126958</v>
      </c>
      <c r="M628" s="7">
        <f t="shared" si="110"/>
        <v>-8312896</v>
      </c>
      <c r="N628" s="8">
        <f t="shared" si="110"/>
        <v>18674584</v>
      </c>
      <c r="O628" s="8">
        <f t="shared" si="110"/>
        <v>-14601936</v>
      </c>
      <c r="P628" s="6"/>
      <c r="Q628" s="9" t="s">
        <v>14</v>
      </c>
    </row>
    <row r="629" spans="2:17" x14ac:dyDescent="0.25">
      <c r="B629" s="7">
        <f t="shared" si="110"/>
        <v>-270312</v>
      </c>
      <c r="C629" s="7">
        <f t="shared" si="110"/>
        <v>810050.88</v>
      </c>
      <c r="D629" s="7">
        <f t="shared" si="110"/>
        <v>3065128.81</v>
      </c>
      <c r="E629" s="7">
        <f t="shared" si="110"/>
        <v>-1538673.13</v>
      </c>
      <c r="F629" s="7">
        <f t="shared" si="110"/>
        <v>8914707.1199999992</v>
      </c>
      <c r="G629" s="7">
        <f t="shared" si="110"/>
        <v>1392335.07</v>
      </c>
      <c r="H629" s="7">
        <f t="shared" si="110"/>
        <v>7582740.0199999996</v>
      </c>
      <c r="I629" s="7">
        <f t="shared" si="110"/>
        <v>-10770043.07</v>
      </c>
      <c r="J629" s="7">
        <f t="shared" si="110"/>
        <v>11912395.76</v>
      </c>
      <c r="K629" s="7">
        <f t="shared" si="110"/>
        <v>-4343855.9800000004</v>
      </c>
      <c r="L629" s="7">
        <f t="shared" si="110"/>
        <v>5158581.22</v>
      </c>
      <c r="M629" s="7">
        <f t="shared" si="110"/>
        <v>-4045308.62</v>
      </c>
      <c r="N629" s="8">
        <f t="shared" si="110"/>
        <v>10703326.289999999</v>
      </c>
      <c r="O629" s="8" t="str">
        <f t="shared" si="110"/>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f t="shared" ref="B632:O632" si="111">B588/B402</f>
        <v>8.2210739538600835E-2</v>
      </c>
      <c r="C632" s="29">
        <f t="shared" si="111"/>
        <v>0.11232914620591267</v>
      </c>
      <c r="D632" s="29">
        <f t="shared" si="111"/>
        <v>0.13910000199488073</v>
      </c>
      <c r="E632" s="29">
        <f t="shared" si="111"/>
        <v>0.14469539487539002</v>
      </c>
      <c r="F632" s="29">
        <f t="shared" si="111"/>
        <v>0.15353017761394749</v>
      </c>
      <c r="G632" s="29">
        <f t="shared" si="111"/>
        <v>3.6502420657837951E-2</v>
      </c>
      <c r="H632" s="29">
        <f t="shared" si="111"/>
        <v>3.1126413738602178E-2</v>
      </c>
      <c r="I632" s="29">
        <f t="shared" si="111"/>
        <v>4.1577540867126284E-2</v>
      </c>
      <c r="J632" s="29">
        <f t="shared" si="111"/>
        <v>4.7340399687324855E-2</v>
      </c>
      <c r="K632" s="29">
        <f t="shared" si="111"/>
        <v>5.5253365004181217E-2</v>
      </c>
      <c r="L632" s="29">
        <f t="shared" si="111"/>
        <v>5.6000320394182866E-2</v>
      </c>
      <c r="M632" s="29">
        <f t="shared" si="111"/>
        <v>5.9483616901170669E-2</v>
      </c>
      <c r="N632" s="29">
        <f t="shared" si="111"/>
        <v>3.0767715075411029E-2</v>
      </c>
      <c r="O632" s="29">
        <f t="shared" si="111"/>
        <v>1.6337629301044154E-2</v>
      </c>
      <c r="P632" s="6"/>
      <c r="Q632" s="89" t="s">
        <v>37</v>
      </c>
    </row>
    <row r="633" spans="2:17" x14ac:dyDescent="0.25">
      <c r="B633" s="29">
        <f t="shared" ref="B633:O633" si="112">((B551*(1-B582))/(B457+B432))</f>
        <v>0.1235669139015404</v>
      </c>
      <c r="C633" s="29">
        <f t="shared" si="112"/>
        <v>0.25194106289062351</v>
      </c>
      <c r="D633" s="29">
        <f t="shared" si="112"/>
        <v>0.36254424619485204</v>
      </c>
      <c r="E633" s="29">
        <f t="shared" si="112"/>
        <v>0.34180680402926722</v>
      </c>
      <c r="F633" s="29">
        <f t="shared" si="112"/>
        <v>0.3846240791610589</v>
      </c>
      <c r="G633" s="29">
        <f t="shared" si="112"/>
        <v>5.8289213332602639E-2</v>
      </c>
      <c r="H633" s="29">
        <f t="shared" si="112"/>
        <v>6.7968430628316409E-2</v>
      </c>
      <c r="I633" s="29">
        <f t="shared" si="112"/>
        <v>9.116616902509575E-2</v>
      </c>
      <c r="J633" s="29">
        <f t="shared" si="112"/>
        <v>9.6690955288177408E-2</v>
      </c>
      <c r="K633" s="29">
        <f t="shared" si="112"/>
        <v>0.11001464561320011</v>
      </c>
      <c r="L633" s="29">
        <f t="shared" si="112"/>
        <v>0.11287552551422507</v>
      </c>
      <c r="M633" s="29">
        <f t="shared" si="112"/>
        <v>0.11716565694360874</v>
      </c>
      <c r="N633" s="29">
        <f t="shared" si="112"/>
        <v>6.9196364087894272E-2</v>
      </c>
      <c r="O633" s="29">
        <f t="shared" si="112"/>
        <v>5.612008339275467E-2</v>
      </c>
      <c r="P633" s="6"/>
      <c r="Q633" s="89" t="s">
        <v>38</v>
      </c>
    </row>
    <row r="634" spans="2:17" x14ac:dyDescent="0.25">
      <c r="B634" s="29">
        <f t="shared" ref="B634:O634" si="113">B588/B457</f>
        <v>0.19723608964054265</v>
      </c>
      <c r="C634" s="29">
        <f t="shared" si="113"/>
        <v>0.26638126773966359</v>
      </c>
      <c r="D634" s="29">
        <f t="shared" si="113"/>
        <v>0.37528644270150285</v>
      </c>
      <c r="E634" s="29">
        <f t="shared" si="113"/>
        <v>0.37260787967457093</v>
      </c>
      <c r="F634" s="29">
        <f t="shared" si="113"/>
        <v>0.41217945999725997</v>
      </c>
      <c r="G634" s="29">
        <f t="shared" si="113"/>
        <v>0.36610987138026796</v>
      </c>
      <c r="H634" s="29">
        <f t="shared" si="113"/>
        <v>0.33005996911238966</v>
      </c>
      <c r="I634" s="29">
        <f t="shared" si="113"/>
        <v>0.36633638376235039</v>
      </c>
      <c r="J634" s="29">
        <f t="shared" si="113"/>
        <v>0.30213167274779784</v>
      </c>
      <c r="K634" s="29">
        <f t="shared" si="113"/>
        <v>0.26426307811721017</v>
      </c>
      <c r="L634" s="29">
        <f t="shared" si="113"/>
        <v>0.24672229239151844</v>
      </c>
      <c r="M634" s="29">
        <f t="shared" si="113"/>
        <v>0.23835456366934915</v>
      </c>
      <c r="N634" s="29">
        <f t="shared" si="113"/>
        <v>0.16641820922487754</v>
      </c>
      <c r="O634" s="29">
        <f t="shared" si="113"/>
        <v>8.7235704821357479E-2</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f t="shared" ref="B636:N636" si="114">B378/B414</f>
        <v>0.96453473686832913</v>
      </c>
      <c r="C636" s="27">
        <f t="shared" si="114"/>
        <v>0.98111876176284429</v>
      </c>
      <c r="D636" s="27">
        <f t="shared" si="114"/>
        <v>1.1221644464451286</v>
      </c>
      <c r="E636" s="27">
        <f t="shared" si="114"/>
        <v>1.1943945387485846</v>
      </c>
      <c r="F636" s="27">
        <f t="shared" si="114"/>
        <v>1.1908489175529613</v>
      </c>
      <c r="G636" s="27">
        <f t="shared" si="114"/>
        <v>0.26874024188466855</v>
      </c>
      <c r="H636" s="27">
        <f t="shared" si="114"/>
        <v>0.70297547803755867</v>
      </c>
      <c r="I636" s="27">
        <f t="shared" si="114"/>
        <v>0.56335735358429984</v>
      </c>
      <c r="J636" s="27">
        <f t="shared" si="114"/>
        <v>0.61413013675608974</v>
      </c>
      <c r="K636" s="27">
        <f t="shared" si="114"/>
        <v>0.5938370785818966</v>
      </c>
      <c r="L636" s="27">
        <f t="shared" si="114"/>
        <v>0.60600150550156617</v>
      </c>
      <c r="M636" s="27">
        <f t="shared" si="114"/>
        <v>0.63695543841643587</v>
      </c>
      <c r="N636" s="27">
        <f t="shared" si="114"/>
        <v>0.65976819754257565</v>
      </c>
      <c r="O636" s="27">
        <f>O378/O414</f>
        <v>0.61911062236529246</v>
      </c>
      <c r="P636" s="6"/>
      <c r="Q636" s="89" t="s">
        <v>1426</v>
      </c>
    </row>
    <row r="637" spans="2:17" x14ac:dyDescent="0.25">
      <c r="B637" s="27">
        <f t="shared" ref="B637:N637" si="115">(B378-B372)/B414</f>
        <v>0.71338276954263857</v>
      </c>
      <c r="C637" s="27">
        <f t="shared" si="115"/>
        <v>0.73078617640197019</v>
      </c>
      <c r="D637" s="27">
        <f t="shared" si="115"/>
        <v>0.88403075129078701</v>
      </c>
      <c r="E637" s="27">
        <f t="shared" si="115"/>
        <v>0.91084900994511719</v>
      </c>
      <c r="F637" s="27">
        <f t="shared" si="115"/>
        <v>0.96785323509551835</v>
      </c>
      <c r="G637" s="27">
        <f t="shared" si="115"/>
        <v>0.16955682014449122</v>
      </c>
      <c r="H637" s="27">
        <f t="shared" si="115"/>
        <v>0.46206697234014976</v>
      </c>
      <c r="I637" s="27">
        <f t="shared" si="115"/>
        <v>0.31543921364628014</v>
      </c>
      <c r="J637" s="27">
        <f t="shared" si="115"/>
        <v>0.37950561305536756</v>
      </c>
      <c r="K637" s="27">
        <f t="shared" si="115"/>
        <v>0.34963913963589632</v>
      </c>
      <c r="L637" s="27">
        <f t="shared" si="115"/>
        <v>0.3670547171204912</v>
      </c>
      <c r="M637" s="27">
        <f t="shared" si="115"/>
        <v>0.35765466085348319</v>
      </c>
      <c r="N637" s="27">
        <f t="shared" si="115"/>
        <v>0.40244853692872756</v>
      </c>
      <c r="O637" s="27">
        <f>(O378-O372)/O414</f>
        <v>0.33576279801094827</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f t="shared" ref="B639:N639" si="116">B432/B457</f>
        <v>1.0036337402074096E-2</v>
      </c>
      <c r="C639" s="27">
        <f t="shared" si="116"/>
        <v>5.4492224451045766E-4</v>
      </c>
      <c r="D639" s="27">
        <f t="shared" si="116"/>
        <v>0</v>
      </c>
      <c r="E639" s="27">
        <f t="shared" si="116"/>
        <v>1.0113582294448578E-4</v>
      </c>
      <c r="F639" s="27">
        <f t="shared" si="116"/>
        <v>0</v>
      </c>
      <c r="G639" s="27">
        <f t="shared" si="116"/>
        <v>6.4328439366397818</v>
      </c>
      <c r="H639" s="27">
        <f t="shared" si="116"/>
        <v>6.9275638800795933</v>
      </c>
      <c r="I639" s="27">
        <f t="shared" si="116"/>
        <v>5.0571405026842395</v>
      </c>
      <c r="J639" s="27">
        <f t="shared" si="116"/>
        <v>3.4107431670543948</v>
      </c>
      <c r="K639" s="27">
        <f t="shared" si="116"/>
        <v>2.2066327554963241</v>
      </c>
      <c r="L639" s="27">
        <f t="shared" si="116"/>
        <v>1.8102487287675515</v>
      </c>
      <c r="M639" s="27">
        <f t="shared" si="116"/>
        <v>1.5475205235547767</v>
      </c>
      <c r="N639" s="27">
        <f t="shared" si="116"/>
        <v>2.5050361800903564</v>
      </c>
      <c r="O639" s="27">
        <f>O432/O457</f>
        <v>2.578661729011702</v>
      </c>
      <c r="P639" s="6"/>
      <c r="Q639" s="89" t="s">
        <v>40</v>
      </c>
    </row>
    <row r="640" spans="2:17" x14ac:dyDescent="0.25">
      <c r="B640" s="27">
        <f t="shared" ref="B640:N640" si="117">B432/B588</f>
        <v>5.0884893430837345E-2</v>
      </c>
      <c r="C640" s="27">
        <f t="shared" si="117"/>
        <v>2.0456477632016315E-3</v>
      </c>
      <c r="D640" s="27">
        <f t="shared" si="117"/>
        <v>0</v>
      </c>
      <c r="E640" s="27">
        <f t="shared" si="117"/>
        <v>2.7142695702736075E-4</v>
      </c>
      <c r="F640" s="27">
        <f t="shared" si="117"/>
        <v>0</v>
      </c>
      <c r="G640" s="27">
        <f t="shared" si="117"/>
        <v>17.570801662318928</v>
      </c>
      <c r="H640" s="27">
        <f t="shared" si="117"/>
        <v>20.988803636834458</v>
      </c>
      <c r="I640" s="27">
        <f t="shared" si="117"/>
        <v>13.804636194598968</v>
      </c>
      <c r="J640" s="27">
        <f t="shared" si="117"/>
        <v>11.288929545302876</v>
      </c>
      <c r="K640" s="27">
        <f t="shared" si="117"/>
        <v>8.3501364292653957</v>
      </c>
      <c r="L640" s="27">
        <f t="shared" si="117"/>
        <v>7.3371915898661717</v>
      </c>
      <c r="M640" s="27">
        <f t="shared" si="117"/>
        <v>6.4925147634325651</v>
      </c>
      <c r="N640" s="27">
        <f t="shared" si="117"/>
        <v>15.052656748068669</v>
      </c>
      <c r="O640" s="27">
        <f>O432/O588</f>
        <v>29.559705332722675</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f t="shared" ref="C642:O642" si="118">365/(C465/((C366+B366)/2))</f>
        <v>2.3861428276246461</v>
      </c>
      <c r="D642" s="43">
        <f t="shared" si="118"/>
        <v>2.9078194981895558</v>
      </c>
      <c r="E642" s="43">
        <f t="shared" si="118"/>
        <v>2.5867943830496682</v>
      </c>
      <c r="F642" s="43">
        <f t="shared" si="118"/>
        <v>2.7711338218400168</v>
      </c>
      <c r="G642" s="43">
        <f t="shared" si="118"/>
        <v>2.8910894555574083</v>
      </c>
      <c r="H642" s="43">
        <f t="shared" si="118"/>
        <v>2.6232207634885265</v>
      </c>
      <c r="I642" s="43">
        <f t="shared" si="118"/>
        <v>2.6111748983877736</v>
      </c>
      <c r="J642" s="43">
        <f t="shared" si="118"/>
        <v>2.6070192145952049</v>
      </c>
      <c r="K642" s="43">
        <f t="shared" si="118"/>
        <v>4.5073432972271776</v>
      </c>
      <c r="L642" s="43">
        <f t="shared" si="118"/>
        <v>6.3729722620246303</v>
      </c>
      <c r="M642" s="43">
        <f t="shared" si="118"/>
        <v>6.2578696467509021</v>
      </c>
      <c r="N642" s="44">
        <f t="shared" si="118"/>
        <v>6.3420589459298489</v>
      </c>
      <c r="O642" s="44">
        <f t="shared" si="118"/>
        <v>6.8690821494770082</v>
      </c>
      <c r="P642" s="40"/>
      <c r="Q642" s="41" t="s">
        <v>60</v>
      </c>
    </row>
    <row r="643" spans="2:17" x14ac:dyDescent="0.25">
      <c r="B643" s="42"/>
      <c r="C643" s="43">
        <f t="shared" ref="C643:O643" si="119">365/(C503/((C372+B372)/2))</f>
        <v>25.028676892524928</v>
      </c>
      <c r="D643" s="43">
        <f t="shared" si="119"/>
        <v>22.929330652484083</v>
      </c>
      <c r="E643" s="43">
        <f t="shared" si="119"/>
        <v>23.674454699407775</v>
      </c>
      <c r="F643" s="43">
        <f t="shared" si="119"/>
        <v>23.176146934352978</v>
      </c>
      <c r="G643" s="43">
        <f t="shared" si="119"/>
        <v>25.179419693117286</v>
      </c>
      <c r="H643" s="43">
        <f t="shared" si="119"/>
        <v>27.288429393145368</v>
      </c>
      <c r="I643" s="43">
        <f t="shared" si="119"/>
        <v>28.126131644352125</v>
      </c>
      <c r="J643" s="43">
        <f t="shared" si="119"/>
        <v>27.817448364823537</v>
      </c>
      <c r="K643" s="43">
        <f t="shared" si="119"/>
        <v>26.966354149096965</v>
      </c>
      <c r="L643" s="43">
        <f t="shared" si="119"/>
        <v>26.289544315359318</v>
      </c>
      <c r="M643" s="43">
        <f t="shared" si="119"/>
        <v>26.169703083835955</v>
      </c>
      <c r="N643" s="44">
        <f t="shared" si="119"/>
        <v>28.109933194479389</v>
      </c>
      <c r="O643" s="44">
        <f t="shared" si="119"/>
        <v>28.390724241948035</v>
      </c>
      <c r="P643" s="40"/>
      <c r="Q643" s="41" t="s">
        <v>61</v>
      </c>
    </row>
    <row r="644" spans="2:17" x14ac:dyDescent="0.25">
      <c r="B644" s="42"/>
      <c r="C644" s="43">
        <f t="shared" ref="C644:O644" si="120">365/(C503/((C408+B408)/2))</f>
        <v>81.461275622394737</v>
      </c>
      <c r="D644" s="43">
        <f t="shared" si="120"/>
        <v>75.339323174649721</v>
      </c>
      <c r="E644" s="43">
        <f t="shared" si="120"/>
        <v>71.8455959728539</v>
      </c>
      <c r="F644" s="43">
        <f t="shared" si="120"/>
        <v>76.532634222028662</v>
      </c>
      <c r="G644" s="43">
        <f t="shared" si="120"/>
        <v>79.759970990630123</v>
      </c>
      <c r="H644" s="43">
        <f t="shared" si="120"/>
        <v>78.164015694677104</v>
      </c>
      <c r="I644" s="43">
        <f t="shared" si="120"/>
        <v>76.863939540786077</v>
      </c>
      <c r="J644" s="43">
        <f t="shared" si="120"/>
        <v>73.211770176790182</v>
      </c>
      <c r="K644" s="43">
        <f t="shared" si="120"/>
        <v>79.19465073412934</v>
      </c>
      <c r="L644" s="43">
        <f t="shared" si="120"/>
        <v>84.703661648891185</v>
      </c>
      <c r="M644" s="43">
        <f t="shared" si="120"/>
        <v>80.67291249181477</v>
      </c>
      <c r="N644" s="44">
        <f t="shared" si="120"/>
        <v>80.526273429993196</v>
      </c>
      <c r="O644" s="44">
        <f t="shared" si="120"/>
        <v>74.506895346634977</v>
      </c>
      <c r="P644" s="40"/>
      <c r="Q644" s="41" t="s">
        <v>62</v>
      </c>
    </row>
    <row r="645" spans="2:17" x14ac:dyDescent="0.25">
      <c r="B645" s="45"/>
      <c r="C645" s="46">
        <f t="shared" ref="C645:M645" si="121">C643+C642-C644</f>
        <v>-54.046455902245164</v>
      </c>
      <c r="D645" s="46">
        <f t="shared" si="121"/>
        <v>-49.502173023976084</v>
      </c>
      <c r="E645" s="46">
        <f t="shared" si="121"/>
        <v>-45.584346890396461</v>
      </c>
      <c r="F645" s="46">
        <f t="shared" si="121"/>
        <v>-50.585353465835666</v>
      </c>
      <c r="G645" s="46">
        <f t="shared" si="121"/>
        <v>-51.689461841955428</v>
      </c>
      <c r="H645" s="46">
        <f t="shared" si="121"/>
        <v>-48.252365538043207</v>
      </c>
      <c r="I645" s="46">
        <f t="shared" si="121"/>
        <v>-46.126632998046176</v>
      </c>
      <c r="J645" s="46">
        <f t="shared" si="121"/>
        <v>-42.787302597371436</v>
      </c>
      <c r="K645" s="46">
        <f t="shared" si="121"/>
        <v>-47.720953287805202</v>
      </c>
      <c r="L645" s="46">
        <f t="shared" si="121"/>
        <v>-52.041145071507238</v>
      </c>
      <c r="M645" s="46">
        <f t="shared" si="121"/>
        <v>-48.24533976122791</v>
      </c>
      <c r="N645" s="47">
        <f>N643+N642-N644</f>
        <v>-46.074281289583958</v>
      </c>
      <c r="O645" s="47">
        <f>O643+O642-O644</f>
        <v>-39.247088955209932</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v>8983101.3479999993</v>
      </c>
      <c r="C647" s="142">
        <v>8983101.3479999993</v>
      </c>
      <c r="D647" s="142">
        <v>8983101.3479999993</v>
      </c>
      <c r="E647" s="142">
        <v>8983101.3479999993</v>
      </c>
      <c r="F647" s="142">
        <v>8983101.3479999993</v>
      </c>
      <c r="G647" s="142">
        <v>8983101.3479999993</v>
      </c>
      <c r="H647" s="142">
        <v>8983101.3479999993</v>
      </c>
      <c r="I647" s="142">
        <v>8983101.3479999993</v>
      </c>
      <c r="J647" s="142">
        <v>8983101.3479999993</v>
      </c>
      <c r="K647" s="142">
        <v>8983101.3479999993</v>
      </c>
      <c r="L647" s="142">
        <v>8983101.3479999993</v>
      </c>
      <c r="M647" s="142">
        <v>8983101.3479999993</v>
      </c>
      <c r="N647" s="143">
        <v>8983101.3479999993</v>
      </c>
      <c r="O647" s="143">
        <v>8983101.3479999993</v>
      </c>
      <c r="P647" s="30"/>
      <c r="Q647" s="90" t="s">
        <v>43</v>
      </c>
    </row>
    <row r="648" spans="2:17" x14ac:dyDescent="0.25">
      <c r="B648" s="13">
        <f t="shared" ref="B648:O648" si="122">B457/B647</f>
        <v>1.8633515699705097</v>
      </c>
      <c r="C648" s="13">
        <f t="shared" si="122"/>
        <v>2.086175402459681</v>
      </c>
      <c r="D648" s="13">
        <f t="shared" si="122"/>
        <v>1.9765636356705616</v>
      </c>
      <c r="E648" s="13">
        <f t="shared" si="122"/>
        <v>2.3923368942937149</v>
      </c>
      <c r="F648" s="13">
        <f t="shared" si="122"/>
        <v>2.9771194951456534</v>
      </c>
      <c r="G648" s="13">
        <f t="shared" si="122"/>
        <v>3.2038987377569552</v>
      </c>
      <c r="H648" s="13">
        <f t="shared" si="122"/>
        <v>3.4266791932446985</v>
      </c>
      <c r="I648" s="13">
        <f t="shared" si="122"/>
        <v>4.1577446377486869</v>
      </c>
      <c r="J648" s="13">
        <f t="shared" si="122"/>
        <v>6.1444444787755721</v>
      </c>
      <c r="K648" s="13">
        <f t="shared" si="122"/>
        <v>8.386069875163118</v>
      </c>
      <c r="L648" s="13">
        <f t="shared" si="122"/>
        <v>9.4433759782624254</v>
      </c>
      <c r="M648" s="13">
        <f t="shared" si="122"/>
        <v>10.435021826940654</v>
      </c>
      <c r="N648" s="13">
        <f t="shared" si="122"/>
        <v>10.771195852259019</v>
      </c>
      <c r="O648" s="13">
        <f t="shared" si="122"/>
        <v>10.688080350042602</v>
      </c>
      <c r="P648" s="6"/>
      <c r="Q648" s="90" t="s">
        <v>44</v>
      </c>
    </row>
    <row r="649" spans="2:17" x14ac:dyDescent="0.25">
      <c r="B649" s="13">
        <f t="shared" ref="B649:O649" si="123">B588/B647</f>
        <v>0.36752017728654934</v>
      </c>
      <c r="C649" s="13">
        <f t="shared" si="123"/>
        <v>0.55571804843451267</v>
      </c>
      <c r="D649" s="13">
        <f t="shared" si="123"/>
        <v>0.74177753560395443</v>
      </c>
      <c r="E649" s="13">
        <f t="shared" si="123"/>
        <v>0.8914035776500292</v>
      </c>
      <c r="F649" s="13">
        <f t="shared" si="123"/>
        <v>1.2271075058564507</v>
      </c>
      <c r="G649" s="13">
        <f t="shared" si="123"/>
        <v>1.1729789547956018</v>
      </c>
      <c r="H649" s="13">
        <f t="shared" si="123"/>
        <v>1.1310096286804134</v>
      </c>
      <c r="I649" s="13">
        <f t="shared" si="123"/>
        <v>1.5231331352001576</v>
      </c>
      <c r="J649" s="13">
        <f t="shared" si="123"/>
        <v>1.8564312884784344</v>
      </c>
      <c r="K649" s="13">
        <f t="shared" si="123"/>
        <v>2.2161286385166141</v>
      </c>
      <c r="L649" s="13">
        <f t="shared" si="123"/>
        <v>2.3298913692719037</v>
      </c>
      <c r="M649" s="13">
        <f t="shared" si="123"/>
        <v>2.4872350744405742</v>
      </c>
      <c r="N649" s="13">
        <f t="shared" si="123"/>
        <v>1.7925231249433746</v>
      </c>
      <c r="O649" s="13">
        <f t="shared" si="123"/>
        <v>0.93238222252326752</v>
      </c>
      <c r="P649" s="6"/>
      <c r="Q649" s="89" t="s">
        <v>45</v>
      </c>
    </row>
    <row r="650" spans="2:17" x14ac:dyDescent="0.25">
      <c r="B650" s="91"/>
      <c r="C650" s="91">
        <f t="shared" ref="C650:M650" si="124">+C649/B649-1</f>
        <v>0.5120749356877583</v>
      </c>
      <c r="D650" s="92">
        <f t="shared" si="124"/>
        <v>0.33480914952030294</v>
      </c>
      <c r="E650" s="91">
        <f t="shared" si="124"/>
        <v>0.20171282475445884</v>
      </c>
      <c r="F650" s="92">
        <f t="shared" si="124"/>
        <v>0.3766015042158839</v>
      </c>
      <c r="G650" s="91">
        <f t="shared" si="124"/>
        <v>-4.4110683703356801E-2</v>
      </c>
      <c r="H650" s="92">
        <f t="shared" si="124"/>
        <v>-3.5780118597696142E-2</v>
      </c>
      <c r="I650" s="91">
        <f t="shared" si="124"/>
        <v>0.34670218234768502</v>
      </c>
      <c r="J650" s="92">
        <f t="shared" si="124"/>
        <v>0.21882404471128369</v>
      </c>
      <c r="K650" s="91">
        <f t="shared" si="124"/>
        <v>0.19375742709712362</v>
      </c>
      <c r="L650" s="92">
        <f t="shared" si="124"/>
        <v>5.1333992430799391E-2</v>
      </c>
      <c r="M650" s="91">
        <f t="shared" si="124"/>
        <v>6.7532635745949365E-2</v>
      </c>
      <c r="N650" s="93">
        <f>+N649/M649-1</f>
        <v>-0.27931093310649513</v>
      </c>
      <c r="O650" s="93">
        <f>+O649/N649-1</f>
        <v>-0.47984926411885409</v>
      </c>
      <c r="P650" s="31"/>
      <c r="Q650" s="94" t="s">
        <v>46</v>
      </c>
    </row>
    <row r="651" spans="2:17" x14ac:dyDescent="0.25">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v>0</v>
      </c>
      <c r="P651" s="6"/>
      <c r="Q651" s="90" t="s">
        <v>47</v>
      </c>
    </row>
    <row r="652" spans="2:17" x14ac:dyDescent="0.25">
      <c r="B652" s="91">
        <f t="shared" ref="B652:O652" si="125">+B651/B661</f>
        <v>5.7151729958545741E-2</v>
      </c>
      <c r="C652" s="91">
        <f t="shared" si="125"/>
        <v>4.9046886269618825E-2</v>
      </c>
      <c r="D652" s="92">
        <f t="shared" si="125"/>
        <v>4.3230789526657147E-2</v>
      </c>
      <c r="E652" s="91">
        <f t="shared" si="125"/>
        <v>5.6931756978425806E-2</v>
      </c>
      <c r="F652" s="92">
        <f t="shared" si="125"/>
        <v>2.5014514798673053E-2</v>
      </c>
      <c r="G652" s="91">
        <f t="shared" si="125"/>
        <v>2.196820092257977E-2</v>
      </c>
      <c r="H652" s="92">
        <f t="shared" si="125"/>
        <v>1.8472353252397759E-2</v>
      </c>
      <c r="I652" s="91">
        <f t="shared" si="125"/>
        <v>2.00314599954085E-2</v>
      </c>
      <c r="J652" s="92">
        <f t="shared" si="125"/>
        <v>1.9284684036958082E-2</v>
      </c>
      <c r="K652" s="91">
        <f t="shared" si="125"/>
        <v>1.7218119498978595E-2</v>
      </c>
      <c r="L652" s="92">
        <f t="shared" si="125"/>
        <v>1.6025284004624937E-2</v>
      </c>
      <c r="M652" s="91">
        <f t="shared" si="125"/>
        <v>1.574761594682873E-2</v>
      </c>
      <c r="N652" s="93">
        <f t="shared" si="125"/>
        <v>1.381694429138457E-2</v>
      </c>
      <c r="O652" s="93">
        <f t="shared" si="125"/>
        <v>0</v>
      </c>
      <c r="P652" s="6"/>
      <c r="Q652" s="94" t="s">
        <v>48</v>
      </c>
    </row>
    <row r="653" spans="2:17" x14ac:dyDescent="0.25">
      <c r="B653" s="95">
        <f t="shared" ref="B653:M653" si="126">+B651/B649</f>
        <v>0.81628171333323829</v>
      </c>
      <c r="C653" s="95">
        <f t="shared" si="126"/>
        <v>0.71978947080596234</v>
      </c>
      <c r="D653" s="96">
        <f t="shared" si="126"/>
        <v>0.94367915770064503</v>
      </c>
      <c r="E653" s="95">
        <f t="shared" si="126"/>
        <v>1.4022829068011191</v>
      </c>
      <c r="F653" s="96">
        <f t="shared" si="126"/>
        <v>0.73343207152159962</v>
      </c>
      <c r="G653" s="95">
        <f t="shared" si="126"/>
        <v>0.76727719309919773</v>
      </c>
      <c r="H653" s="96">
        <f t="shared" si="126"/>
        <v>0.70733261655197988</v>
      </c>
      <c r="I653" s="95">
        <f t="shared" si="126"/>
        <v>0.59088728306191662</v>
      </c>
      <c r="J653" s="96">
        <f t="shared" si="126"/>
        <v>0.53866793034910465</v>
      </c>
      <c r="K653" s="95">
        <f t="shared" si="126"/>
        <v>0.49636107799964857</v>
      </c>
      <c r="L653" s="96">
        <f t="shared" si="126"/>
        <v>0.51504547200198547</v>
      </c>
      <c r="M653" s="95">
        <f t="shared" si="126"/>
        <v>0.50256608747814013</v>
      </c>
      <c r="N653" s="97">
        <f>+N651/N649</f>
        <v>0.50208557283099531</v>
      </c>
      <c r="O653" s="97">
        <f>+O651/O649</f>
        <v>0</v>
      </c>
      <c r="P653" s="28"/>
      <c r="Q653" s="98" t="s">
        <v>49</v>
      </c>
    </row>
    <row r="654" spans="2:17" x14ac:dyDescent="0.25">
      <c r="B654" s="16">
        <f t="shared" ref="B654:M654" si="127">+B661*B647</f>
        <v>47153960.280025333</v>
      </c>
      <c r="C654" s="16">
        <f t="shared" si="127"/>
        <v>73261338.537320465</v>
      </c>
      <c r="D654" s="16">
        <f t="shared" si="127"/>
        <v>145455843.2184673</v>
      </c>
      <c r="E654" s="16">
        <f t="shared" si="127"/>
        <v>197233974.16410604</v>
      </c>
      <c r="F654" s="16">
        <f t="shared" si="127"/>
        <v>323203998.88903201</v>
      </c>
      <c r="G654" s="16">
        <f t="shared" si="127"/>
        <v>368022453.98666835</v>
      </c>
      <c r="H654" s="16">
        <f t="shared" si="127"/>
        <v>389039825.09468174</v>
      </c>
      <c r="I654" s="16">
        <f t="shared" si="127"/>
        <v>403604690.57438403</v>
      </c>
      <c r="J654" s="16">
        <f t="shared" si="127"/>
        <v>465815324.26377106</v>
      </c>
      <c r="K654" s="16">
        <f t="shared" si="127"/>
        <v>573896091.46261191</v>
      </c>
      <c r="L654" s="16">
        <f t="shared" si="127"/>
        <v>672669614.74685538</v>
      </c>
      <c r="M654" s="16">
        <f t="shared" si="127"/>
        <v>713052485.08179939</v>
      </c>
      <c r="N654" s="16">
        <f>+N661*N647</f>
        <v>585135978.16567862</v>
      </c>
      <c r="O654" s="16">
        <f>+O661*O647</f>
        <v>574918486.27199996</v>
      </c>
      <c r="P654" s="6"/>
      <c r="Q654" s="89" t="s">
        <v>50</v>
      </c>
    </row>
    <row r="655" spans="2:17" x14ac:dyDescent="0.25">
      <c r="B655" s="32">
        <f t="shared" ref="B655:M655" si="128">+B661/B$648</f>
        <v>2.8170663127732043</v>
      </c>
      <c r="C655" s="32">
        <f t="shared" si="128"/>
        <v>3.9092885669629669</v>
      </c>
      <c r="D655" s="33">
        <f t="shared" si="128"/>
        <v>8.1920778690994815</v>
      </c>
      <c r="E655" s="32">
        <f t="shared" si="128"/>
        <v>9.1776837452084976</v>
      </c>
      <c r="F655" s="33">
        <f t="shared" si="128"/>
        <v>12.085208832452793</v>
      </c>
      <c r="G655" s="32">
        <f t="shared" si="128"/>
        <v>12.787016809821344</v>
      </c>
      <c r="H655" s="33">
        <f t="shared" si="128"/>
        <v>12.638464541112446</v>
      </c>
      <c r="I655" s="32">
        <f t="shared" si="128"/>
        <v>10.806177409818329</v>
      </c>
      <c r="J655" s="33">
        <f t="shared" si="128"/>
        <v>8.4392693466001329</v>
      </c>
      <c r="K655" s="32">
        <f t="shared" si="128"/>
        <v>7.6181319532336271</v>
      </c>
      <c r="L655" s="33">
        <f t="shared" si="128"/>
        <v>7.9295443064552158</v>
      </c>
      <c r="M655" s="32">
        <f t="shared" si="128"/>
        <v>7.6067971749074355</v>
      </c>
      <c r="N655" s="34">
        <f>+N661/N$648</f>
        <v>6.0473705434480012</v>
      </c>
      <c r="O655" s="34">
        <f>+O661/O$648</f>
        <v>5.9879789357819435</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x14ac:dyDescent="0.25">
      <c r="B656" s="32">
        <f t="shared" ref="B656:M656" si="129">+B661/B$649</f>
        <v>14.28271224554913</v>
      </c>
      <c r="C656" s="32">
        <f t="shared" si="129"/>
        <v>14.6755385622068</v>
      </c>
      <c r="D656" s="33">
        <f t="shared" si="129"/>
        <v>21.828867065190881</v>
      </c>
      <c r="E656" s="32">
        <f t="shared" si="129"/>
        <v>24.63094380404441</v>
      </c>
      <c r="F656" s="33">
        <f t="shared" si="129"/>
        <v>29.320259754169047</v>
      </c>
      <c r="G656" s="32">
        <f t="shared" si="129"/>
        <v>34.926719570857543</v>
      </c>
      <c r="H656" s="33">
        <f t="shared" si="129"/>
        <v>38.291418905177458</v>
      </c>
      <c r="I656" s="32">
        <f t="shared" si="129"/>
        <v>29.497963862711782</v>
      </c>
      <c r="J656" s="33">
        <f t="shared" si="129"/>
        <v>27.932421880326167</v>
      </c>
      <c r="K656" s="32">
        <f t="shared" si="129"/>
        <v>28.827833261878194</v>
      </c>
      <c r="L656" s="33">
        <f t="shared" si="129"/>
        <v>32.139553461476389</v>
      </c>
      <c r="M656" s="32">
        <f t="shared" si="129"/>
        <v>31.913788676015265</v>
      </c>
      <c r="N656" s="34">
        <f>+N661/N$649</f>
        <v>36.338394527946832</v>
      </c>
      <c r="O656" s="34">
        <f>+O661/O$649</f>
        <v>68.641377381477142</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25">
      <c r="B657" s="32">
        <f t="shared" ref="B657:O657" si="130">+(B654+B432-B354-B360)/B559</f>
        <v>5.3136015645283328</v>
      </c>
      <c r="C657" s="32">
        <f t="shared" si="130"/>
        <v>6.3472226537557095</v>
      </c>
      <c r="D657" s="33">
        <f t="shared" si="130"/>
        <v>10.426751027950557</v>
      </c>
      <c r="E657" s="32">
        <f t="shared" si="130"/>
        <v>12.703087981512562</v>
      </c>
      <c r="F657" s="33">
        <f t="shared" si="130"/>
        <v>17.373451129158241</v>
      </c>
      <c r="G657" s="32">
        <f t="shared" si="130"/>
        <v>26.66830575036095</v>
      </c>
      <c r="H657" s="33">
        <f t="shared" si="130"/>
        <v>21.285687273372847</v>
      </c>
      <c r="I657" s="32">
        <f t="shared" si="130"/>
        <v>17.457279731802814</v>
      </c>
      <c r="J657" s="33">
        <f t="shared" si="130"/>
        <v>16.92335501022022</v>
      </c>
      <c r="K657" s="32">
        <f t="shared" si="130"/>
        <v>17.390661364548691</v>
      </c>
      <c r="L657" s="33">
        <f t="shared" si="130"/>
        <v>18.618066624181477</v>
      </c>
      <c r="M657" s="32">
        <f t="shared" si="130"/>
        <v>18.678937280805759</v>
      </c>
      <c r="N657" s="34">
        <f t="shared" si="130"/>
        <v>16.353123692007024</v>
      </c>
      <c r="O657" s="34">
        <f t="shared" si="130"/>
        <v>18.230710206680726</v>
      </c>
      <c r="P657" s="35">
        <f>(SUM(INDEX($B657:$O657,,$Q$348-$B$348-$P$348+1):INDEX($B657:$O657,$Q$348-$B$348+1))-MAX(INDEX($B657:$O657,,$Q$348-$B$348-$P$348+1):INDEX($B657:$O657,$Q$348-$B$348+1))-MIN(INDEX($B657:$O657,,$Q$348-$B$348-$P$348+1):INDEX($B657:$O657,$Q$348-$B$348+1)))/(COUNT(INDEX($B657:$O657,,$Q$348-$B$348-$P$348+1):INDEX($B657:$O657,$Q$348-$B$348+1))-2)</f>
        <v>18.369242498801789</v>
      </c>
      <c r="Q657" s="36" t="s">
        <v>53</v>
      </c>
    </row>
    <row r="658" spans="1:17" x14ac:dyDescent="0.25">
      <c r="B658" s="32">
        <f t="shared" ref="B658:O658" si="131">B654/B465</f>
        <v>0.38002039043155122</v>
      </c>
      <c r="C658" s="32">
        <f t="shared" si="131"/>
        <v>0.65192511159906363</v>
      </c>
      <c r="D658" s="33">
        <f t="shared" si="131"/>
        <v>1.0778194286610825</v>
      </c>
      <c r="E658" s="32">
        <f t="shared" si="131"/>
        <v>1.2695297574222846</v>
      </c>
      <c r="F658" s="33">
        <f t="shared" si="131"/>
        <v>1.7127742024429264</v>
      </c>
      <c r="G658" s="32">
        <f t="shared" si="131"/>
        <v>1.3516048767471804</v>
      </c>
      <c r="H658" s="33">
        <f t="shared" si="131"/>
        <v>1.0874131026827381</v>
      </c>
      <c r="I658" s="32">
        <f t="shared" si="131"/>
        <v>1.0300838340079268</v>
      </c>
      <c r="J658" s="33">
        <f t="shared" si="131"/>
        <v>1.071549583609624</v>
      </c>
      <c r="K658" s="32">
        <f t="shared" si="131"/>
        <v>1.2182839820527516</v>
      </c>
      <c r="L658" s="33">
        <f t="shared" si="131"/>
        <v>1.3227142629761763</v>
      </c>
      <c r="M658" s="32">
        <f t="shared" si="131"/>
        <v>1.2941373495207411</v>
      </c>
      <c r="N658" s="34">
        <f t="shared" si="131"/>
        <v>1.1126705181726677</v>
      </c>
      <c r="O658" s="34">
        <f t="shared" si="131"/>
        <v>1.1171240936546205</v>
      </c>
      <c r="P658" s="35">
        <f>(SUM(INDEX($B658:$O658,,$Q$348-$B$348-$P$348+1):INDEX($B658:$O658,$Q$348-$B$348+1))-MAX(INDEX($B658:$O658,,$Q$348-$B$348-$P$348+1):INDEX($B658:$O658,$Q$348-$B$348+1))-MIN(INDEX($B658:$O658,,$Q$348-$B$348-$P$348+1):INDEX($B658:$O658,$Q$348-$B$348+1)))/(COUNT(INDEX($B658:$O658,,$Q$348-$B$348-$P$348+1):INDEX($B658:$O658,$Q$348-$B$348+1))-2)</f>
        <v>1.1748418418099027</v>
      </c>
      <c r="Q658" s="36" t="s">
        <v>54</v>
      </c>
    </row>
    <row r="659" spans="1:17" s="15" customFormat="1" x14ac:dyDescent="0.25">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x14ac:dyDescent="0.25">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x14ac:dyDescent="0.25">
      <c r="A661" s="101"/>
      <c r="B661" s="149">
        <v>5.2491849366169854</v>
      </c>
      <c r="C661" s="149">
        <v>8.1554616495149972</v>
      </c>
      <c r="D661" s="149">
        <v>16.192163216643618</v>
      </c>
      <c r="E661" s="149">
        <v>21.956111427822005</v>
      </c>
      <c r="F661" s="149">
        <v>35.979110818001651</v>
      </c>
      <c r="G661" s="149">
        <v>40.968307016663573</v>
      </c>
      <c r="H661" s="149">
        <v>43.307963477590924</v>
      </c>
      <c r="I661" s="149">
        <v>44.929326180233147</v>
      </c>
      <c r="J661" s="149">
        <v>51.854621941617118</v>
      </c>
      <c r="K661" s="149">
        <v>63.886186878030081</v>
      </c>
      <c r="L661" s="149">
        <v>74.881668222146772</v>
      </c>
      <c r="M661" s="149">
        <v>79.377094553269586</v>
      </c>
      <c r="N661" s="150">
        <v>65.137412514660483</v>
      </c>
      <c r="O661" s="152">
        <f>VLOOKUP($P661,Price!$A:$E,5,FALSE)</f>
        <v>64</v>
      </c>
      <c r="P661" s="151" t="s">
        <v>633</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f t="shared" ref="C663:O663" si="132">+C656/C650/100</f>
        <v>0.28658966763324117</v>
      </c>
      <c r="D663" s="102">
        <f t="shared" si="132"/>
        <v>0.65197940666992349</v>
      </c>
      <c r="E663" s="103">
        <f t="shared" si="132"/>
        <v>1.2210896274952863</v>
      </c>
      <c r="F663" s="102">
        <f t="shared" si="132"/>
        <v>0.77854866286889379</v>
      </c>
      <c r="G663" s="103">
        <f t="shared" si="132"/>
        <v>-7.9179728443428408</v>
      </c>
      <c r="H663" s="102">
        <f t="shared" si="132"/>
        <v>-10.701870313991362</v>
      </c>
      <c r="I663" s="103">
        <f t="shared" si="132"/>
        <v>0.85081563845278008</v>
      </c>
      <c r="J663" s="102">
        <f t="shared" si="132"/>
        <v>1.2764786391358494</v>
      </c>
      <c r="K663" s="103">
        <f t="shared" si="132"/>
        <v>1.487831134722275</v>
      </c>
      <c r="L663" s="102">
        <f t="shared" si="132"/>
        <v>6.2608715861720681</v>
      </c>
      <c r="M663" s="103">
        <f t="shared" si="132"/>
        <v>4.7256838598853985</v>
      </c>
      <c r="N663" s="104">
        <f t="shared" si="132"/>
        <v>-1.3010015083831967</v>
      </c>
      <c r="O663" s="104">
        <f t="shared" si="132"/>
        <v>-1.430477912840465</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74.75</v>
      </c>
      <c r="P664" s="30"/>
      <c r="Q664" s="90" t="s">
        <v>66</v>
      </c>
    </row>
    <row r="665" spans="1:17" x14ac:dyDescent="0.25">
      <c r="B665" s="48">
        <f t="shared" ref="B665:O668" si="133">($P655-B655)/$P655</f>
        <v>0.67718391791257515</v>
      </c>
      <c r="C665" s="49">
        <f t="shared" si="133"/>
        <v>0.55202289232097745</v>
      </c>
      <c r="D665" s="48">
        <f t="shared" si="133"/>
        <v>6.1245214616749206E-2</v>
      </c>
      <c r="E665" s="49">
        <f t="shared" si="133"/>
        <v>-5.1698320281668209E-2</v>
      </c>
      <c r="F665" s="48">
        <f t="shared" si="133"/>
        <v>-0.38488034477974248</v>
      </c>
      <c r="G665" s="49">
        <f t="shared" si="133"/>
        <v>-0.46530262685544854</v>
      </c>
      <c r="H665" s="48">
        <f t="shared" si="133"/>
        <v>-0.44827957661613904</v>
      </c>
      <c r="I665" s="49">
        <f t="shared" si="133"/>
        <v>-0.23831229600878551</v>
      </c>
      <c r="J665" s="48">
        <f t="shared" si="133"/>
        <v>3.2918801450561717E-2</v>
      </c>
      <c r="K665" s="49">
        <f t="shared" si="133"/>
        <v>0.12701539938300691</v>
      </c>
      <c r="L665" s="48">
        <f t="shared" si="133"/>
        <v>9.132972335727825E-2</v>
      </c>
      <c r="M665" s="49">
        <f t="shared" si="133"/>
        <v>0.12831428564422118</v>
      </c>
      <c r="N665" s="50">
        <f t="shared" si="133"/>
        <v>0.30701366278985726</v>
      </c>
      <c r="O665" s="50">
        <f t="shared" si="133"/>
        <v>0.3138195253315722</v>
      </c>
      <c r="P665" s="31"/>
      <c r="Q665" s="51" t="s">
        <v>67</v>
      </c>
    </row>
    <row r="666" spans="1:17" x14ac:dyDescent="0.25">
      <c r="B666" s="48">
        <f t="shared" si="133"/>
        <v>0.5689365730505066</v>
      </c>
      <c r="C666" s="49">
        <f t="shared" si="133"/>
        <v>0.55708076756039937</v>
      </c>
      <c r="D666" s="48">
        <f t="shared" si="133"/>
        <v>0.34118771828660199</v>
      </c>
      <c r="E666" s="49">
        <f t="shared" si="133"/>
        <v>0.2566188506331864</v>
      </c>
      <c r="F666" s="48">
        <f t="shared" si="133"/>
        <v>0.11509162745892092</v>
      </c>
      <c r="G666" s="49">
        <f t="shared" si="133"/>
        <v>-5.411571496229825E-2</v>
      </c>
      <c r="H666" s="48">
        <f t="shared" si="133"/>
        <v>-0.15566497260827544</v>
      </c>
      <c r="I666" s="49">
        <f t="shared" si="133"/>
        <v>0.10972837846989876</v>
      </c>
      <c r="J666" s="48">
        <f t="shared" si="133"/>
        <v>0.15697766000399579</v>
      </c>
      <c r="K666" s="49">
        <f t="shared" si="133"/>
        <v>0.12995344415299886</v>
      </c>
      <c r="L666" s="48">
        <f t="shared" si="133"/>
        <v>3.0003138231129978E-2</v>
      </c>
      <c r="M666" s="49">
        <f t="shared" si="133"/>
        <v>3.6816896040730615E-2</v>
      </c>
      <c r="N666" s="50">
        <f t="shared" si="133"/>
        <v>-9.6721169324183856E-2</v>
      </c>
      <c r="O666" s="50">
        <f t="shared" si="133"/>
        <v>-1.0716504579733188</v>
      </c>
      <c r="P666" s="31"/>
      <c r="Q666" s="51" t="s">
        <v>68</v>
      </c>
    </row>
    <row r="667" spans="1:17" x14ac:dyDescent="0.25">
      <c r="B667" s="48">
        <f t="shared" si="133"/>
        <v>0.71073376787992559</v>
      </c>
      <c r="C667" s="49">
        <f t="shared" si="133"/>
        <v>0.65446464903657653</v>
      </c>
      <c r="D667" s="48">
        <f t="shared" si="133"/>
        <v>0.43237991285537847</v>
      </c>
      <c r="E667" s="49">
        <f t="shared" si="133"/>
        <v>0.308458801045216</v>
      </c>
      <c r="F667" s="48">
        <f t="shared" si="133"/>
        <v>5.4209713313355355E-2</v>
      </c>
      <c r="G667" s="49">
        <f t="shared" si="133"/>
        <v>-0.45179126205669629</v>
      </c>
      <c r="H667" s="48">
        <f t="shared" si="133"/>
        <v>-0.15876783023367977</v>
      </c>
      <c r="I667" s="49">
        <f t="shared" si="133"/>
        <v>4.9646182582567679E-2</v>
      </c>
      <c r="J667" s="48">
        <f t="shared" si="133"/>
        <v>7.8712417709978139E-2</v>
      </c>
      <c r="K667" s="49">
        <f t="shared" si="133"/>
        <v>5.3272808299902934E-2</v>
      </c>
      <c r="L667" s="48">
        <f t="shared" si="133"/>
        <v>-1.3545693318378181E-2</v>
      </c>
      <c r="M667" s="49">
        <f t="shared" si="133"/>
        <v>-1.6859420415630672E-2</v>
      </c>
      <c r="N667" s="50">
        <f t="shared" si="133"/>
        <v>0.10975514134163533</v>
      </c>
      <c r="O667" s="50">
        <f t="shared" si="133"/>
        <v>7.5415353752393078E-3</v>
      </c>
      <c r="P667" s="31"/>
      <c r="Q667" s="51" t="s">
        <v>69</v>
      </c>
    </row>
    <row r="668" spans="1:17" x14ac:dyDescent="0.25">
      <c r="B668" s="48">
        <f t="shared" si="133"/>
        <v>0.67653485183494078</v>
      </c>
      <c r="C668" s="49">
        <f t="shared" si="133"/>
        <v>0.44509542612583464</v>
      </c>
      <c r="D668" s="48">
        <f t="shared" si="133"/>
        <v>8.258338245712489E-2</v>
      </c>
      <c r="E668" s="49">
        <f t="shared" si="133"/>
        <v>-8.0596308577595768E-2</v>
      </c>
      <c r="F668" s="48">
        <f t="shared" si="133"/>
        <v>-0.4578764064142557</v>
      </c>
      <c r="G668" s="49">
        <f t="shared" si="133"/>
        <v>-0.15045687738271685</v>
      </c>
      <c r="H668" s="48">
        <f t="shared" si="133"/>
        <v>7.4417454346430406E-2</v>
      </c>
      <c r="I668" s="49">
        <f t="shared" si="133"/>
        <v>0.12321488957098169</v>
      </c>
      <c r="J668" s="48">
        <f t="shared" si="133"/>
        <v>8.7920139140730422E-2</v>
      </c>
      <c r="K668" s="49">
        <f t="shared" si="133"/>
        <v>-3.6977011455366686E-2</v>
      </c>
      <c r="L668" s="48">
        <f t="shared" si="133"/>
        <v>-0.12586581095755728</v>
      </c>
      <c r="M668" s="49">
        <f t="shared" si="133"/>
        <v>-0.10154175946530616</v>
      </c>
      <c r="N668" s="50">
        <f t="shared" si="133"/>
        <v>5.2918887823621391E-2</v>
      </c>
      <c r="O668" s="50">
        <f t="shared" si="133"/>
        <v>4.9128100567447534E-2</v>
      </c>
      <c r="P668" s="31"/>
      <c r="Q668" s="51" t="s">
        <v>70</v>
      </c>
    </row>
    <row r="669" spans="1:17" x14ac:dyDescent="0.25">
      <c r="B669" s="105"/>
      <c r="D669" s="105"/>
      <c r="F669" s="105"/>
      <c r="H669" s="105"/>
      <c r="I669" s="96"/>
      <c r="J669" s="95"/>
      <c r="K669" s="96"/>
      <c r="L669" s="95"/>
      <c r="M669" s="96"/>
      <c r="N669" s="97">
        <f>N664/N661-1</f>
        <v>-1</v>
      </c>
      <c r="O669" s="97">
        <f>O664/O661-1</f>
        <v>0.16796875</v>
      </c>
      <c r="P669" s="28"/>
      <c r="Q669" s="98" t="s">
        <v>71</v>
      </c>
    </row>
    <row r="670" spans="1:17" x14ac:dyDescent="0.25">
      <c r="B670" s="109">
        <f t="shared" ref="B670:M670" si="134">AVERAGE(B665:B669)</f>
        <v>0.65834727766948697</v>
      </c>
      <c r="C670" s="110">
        <f t="shared" si="134"/>
        <v>0.55216593376094703</v>
      </c>
      <c r="D670" s="109">
        <f t="shared" si="134"/>
        <v>0.22934905705396363</v>
      </c>
      <c r="E670" s="110">
        <f t="shared" si="134"/>
        <v>0.10819575570478461</v>
      </c>
      <c r="F670" s="109">
        <f t="shared" si="134"/>
        <v>-0.16836385260543046</v>
      </c>
      <c r="G670" s="110">
        <f t="shared" si="134"/>
        <v>-0.28041662031428999</v>
      </c>
      <c r="H670" s="109">
        <f t="shared" si="134"/>
        <v>-0.17207373127791595</v>
      </c>
      <c r="I670" s="110">
        <f t="shared" si="134"/>
        <v>1.1069288653665649E-2</v>
      </c>
      <c r="J670" s="52">
        <f t="shared" si="134"/>
        <v>8.913225457631653E-2</v>
      </c>
      <c r="K670" s="53">
        <f t="shared" si="134"/>
        <v>6.8316160095135511E-2</v>
      </c>
      <c r="L670" s="52">
        <f t="shared" si="134"/>
        <v>-4.5196606718818089E-3</v>
      </c>
      <c r="M670" s="53">
        <f t="shared" si="134"/>
        <v>1.1682500451003733E-2</v>
      </c>
      <c r="N670" s="54">
        <f>AVERAGE(N665:N669)</f>
        <v>-0.12540669547381397</v>
      </c>
      <c r="O670" s="54">
        <f>AVERAGE(O665:O669)</f>
        <v>-0.10663850933981196</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0.3</v>
      </c>
      <c r="D672" s="56">
        <f t="shared" ref="D672:N672" si="135">+C$651+C672</f>
        <v>0.7</v>
      </c>
      <c r="E672" s="56">
        <f t="shared" si="135"/>
        <v>1.4</v>
      </c>
      <c r="F672" s="56">
        <f t="shared" si="135"/>
        <v>2.65</v>
      </c>
      <c r="G672" s="56">
        <f t="shared" si="135"/>
        <v>3.55</v>
      </c>
      <c r="H672" s="56">
        <f t="shared" si="135"/>
        <v>4.45</v>
      </c>
      <c r="I672" s="56">
        <f t="shared" si="135"/>
        <v>5.25</v>
      </c>
      <c r="J672" s="56">
        <f t="shared" si="135"/>
        <v>6.15</v>
      </c>
      <c r="K672" s="56">
        <f t="shared" si="135"/>
        <v>7.15</v>
      </c>
      <c r="L672" s="56">
        <f t="shared" si="135"/>
        <v>8.25</v>
      </c>
      <c r="M672" s="56">
        <f t="shared" si="135"/>
        <v>9.4499999999999993</v>
      </c>
      <c r="N672" s="57">
        <f t="shared" si="135"/>
        <v>10.7</v>
      </c>
      <c r="O672" s="57">
        <f>+N$651+N672</f>
        <v>11.6</v>
      </c>
      <c r="P672" s="31"/>
      <c r="Q672" s="36" t="s">
        <v>74</v>
      </c>
    </row>
    <row r="673" spans="1:17" s="3" customFormat="1" x14ac:dyDescent="0.25">
      <c r="B673" s="58">
        <f>+B$661+B672</f>
        <v>5.2491849366169854</v>
      </c>
      <c r="C673" s="59">
        <f t="shared" ref="C673:O673" si="136">+C$661+C672</f>
        <v>8.4554616495149979</v>
      </c>
      <c r="D673" s="59">
        <f t="shared" si="136"/>
        <v>16.892163216643617</v>
      </c>
      <c r="E673" s="59">
        <f t="shared" si="136"/>
        <v>23.356111427822004</v>
      </c>
      <c r="F673" s="59">
        <f t="shared" si="136"/>
        <v>38.629110818001649</v>
      </c>
      <c r="G673" s="59">
        <f t="shared" si="136"/>
        <v>44.51830701666357</v>
      </c>
      <c r="H673" s="59">
        <f t="shared" si="136"/>
        <v>47.757963477590927</v>
      </c>
      <c r="I673" s="59">
        <f t="shared" si="136"/>
        <v>50.179326180233147</v>
      </c>
      <c r="J673" s="59">
        <f t="shared" si="136"/>
        <v>58.004621941617117</v>
      </c>
      <c r="K673" s="59">
        <f t="shared" si="136"/>
        <v>71.03618687803008</v>
      </c>
      <c r="L673" s="59">
        <f t="shared" si="136"/>
        <v>83.131668222146772</v>
      </c>
      <c r="M673" s="59">
        <f t="shared" si="136"/>
        <v>88.827094553269589</v>
      </c>
      <c r="N673" s="60">
        <f t="shared" si="136"/>
        <v>75.837412514660485</v>
      </c>
      <c r="O673" s="60">
        <f t="shared" si="136"/>
        <v>75.599999999999994</v>
      </c>
      <c r="P673" s="31"/>
      <c r="Q673" s="36" t="s">
        <v>75</v>
      </c>
    </row>
    <row r="674" spans="1:17" s="3" customFormat="1" x14ac:dyDescent="0.25">
      <c r="B674" s="72"/>
      <c r="I674" s="61"/>
      <c r="J674" s="61"/>
      <c r="K674" s="61"/>
      <c r="L674" s="61"/>
      <c r="M674" s="61"/>
      <c r="N674" s="62"/>
      <c r="O674" s="62">
        <f>+O673/B673-1</f>
        <v>13.402235949553527</v>
      </c>
      <c r="P674" s="31"/>
      <c r="Q674" s="63" t="s">
        <v>76</v>
      </c>
    </row>
    <row r="675" spans="1:17" s="70" customFormat="1" x14ac:dyDescent="0.25">
      <c r="A675" s="64"/>
      <c r="B675" s="65"/>
      <c r="C675" s="66">
        <f>RATE(C$348-$B$348,,-$B673,C673)</f>
        <v>0.61081420289306954</v>
      </c>
      <c r="D675" s="66">
        <f t="shared" ref="D675:O675" si="137">RATE(D$348-$B$348,,-$B673,D673)</f>
        <v>0.79389367073685213</v>
      </c>
      <c r="E675" s="66">
        <f t="shared" si="137"/>
        <v>0.64476133561168381</v>
      </c>
      <c r="F675" s="66">
        <f t="shared" si="137"/>
        <v>0.64704592696150798</v>
      </c>
      <c r="G675" s="66">
        <f t="shared" si="137"/>
        <v>0.53351967829334057</v>
      </c>
      <c r="H675" s="66">
        <f t="shared" si="137"/>
        <v>0.44485962113084365</v>
      </c>
      <c r="I675" s="66">
        <f t="shared" si="137"/>
        <v>0.38058086647367179</v>
      </c>
      <c r="J675" s="66">
        <f t="shared" si="137"/>
        <v>0.35027224516553751</v>
      </c>
      <c r="K675" s="66">
        <f t="shared" si="137"/>
        <v>0.33570254022908108</v>
      </c>
      <c r="L675" s="66">
        <f t="shared" si="137"/>
        <v>0.31815797701067056</v>
      </c>
      <c r="M675" s="66">
        <f t="shared" si="137"/>
        <v>0.29323544267235696</v>
      </c>
      <c r="N675" s="67">
        <f t="shared" si="137"/>
        <v>0.24924984076117274</v>
      </c>
      <c r="O675" s="67">
        <f t="shared" si="137"/>
        <v>0.22775014464879928</v>
      </c>
      <c r="P675" s="68"/>
      <c r="Q675" s="69" t="s">
        <v>77</v>
      </c>
    </row>
    <row r="676" spans="1:17" s="3" customFormat="1" x14ac:dyDescent="0.25">
      <c r="B676" s="55"/>
      <c r="C676" s="56"/>
      <c r="D676" s="56">
        <f t="shared" ref="D676:N676" si="138">+C$651+C676</f>
        <v>0.4</v>
      </c>
      <c r="E676" s="56">
        <f t="shared" si="138"/>
        <v>1.1000000000000001</v>
      </c>
      <c r="F676" s="56">
        <f t="shared" si="138"/>
        <v>2.35</v>
      </c>
      <c r="G676" s="56">
        <f t="shared" si="138"/>
        <v>3.25</v>
      </c>
      <c r="H676" s="56">
        <f t="shared" si="138"/>
        <v>4.1500000000000004</v>
      </c>
      <c r="I676" s="56">
        <f t="shared" si="138"/>
        <v>4.95</v>
      </c>
      <c r="J676" s="56">
        <f t="shared" si="138"/>
        <v>5.8500000000000005</v>
      </c>
      <c r="K676" s="56">
        <f t="shared" si="138"/>
        <v>6.8500000000000005</v>
      </c>
      <c r="L676" s="56">
        <f t="shared" si="138"/>
        <v>7.9500000000000011</v>
      </c>
      <c r="M676" s="56">
        <f t="shared" si="138"/>
        <v>9.15</v>
      </c>
      <c r="N676" s="57">
        <f t="shared" si="138"/>
        <v>10.4</v>
      </c>
      <c r="O676" s="57">
        <f>+N$651+N676</f>
        <v>11.3</v>
      </c>
      <c r="P676" s="31"/>
      <c r="Q676" s="36" t="s">
        <v>74</v>
      </c>
    </row>
    <row r="677" spans="1:17" s="3" customFormat="1" x14ac:dyDescent="0.25">
      <c r="B677" s="58"/>
      <c r="C677" s="59">
        <f t="shared" ref="C677:O677" si="139">+C$661+C676</f>
        <v>8.1554616495149972</v>
      </c>
      <c r="D677" s="59">
        <f t="shared" si="139"/>
        <v>16.592163216643616</v>
      </c>
      <c r="E677" s="59">
        <f t="shared" si="139"/>
        <v>23.056111427822007</v>
      </c>
      <c r="F677" s="59">
        <f t="shared" si="139"/>
        <v>38.329110818001652</v>
      </c>
      <c r="G677" s="59">
        <f t="shared" si="139"/>
        <v>44.218307016663573</v>
      </c>
      <c r="H677" s="59">
        <f t="shared" si="139"/>
        <v>47.457963477590923</v>
      </c>
      <c r="I677" s="59">
        <f t="shared" si="139"/>
        <v>49.87932618023315</v>
      </c>
      <c r="J677" s="59">
        <f t="shared" si="139"/>
        <v>57.70462194161712</v>
      </c>
      <c r="K677" s="59">
        <f t="shared" si="139"/>
        <v>70.736186878030082</v>
      </c>
      <c r="L677" s="59">
        <f t="shared" si="139"/>
        <v>82.831668222146774</v>
      </c>
      <c r="M677" s="59">
        <f t="shared" si="139"/>
        <v>88.527094553269592</v>
      </c>
      <c r="N677" s="60">
        <f t="shared" si="139"/>
        <v>75.537412514660488</v>
      </c>
      <c r="O677" s="60">
        <f t="shared" si="139"/>
        <v>75.3</v>
      </c>
      <c r="P677" s="31"/>
      <c r="Q677" s="36" t="s">
        <v>75</v>
      </c>
    </row>
    <row r="678" spans="1:17" s="3" customFormat="1" x14ac:dyDescent="0.25">
      <c r="B678" s="72"/>
      <c r="I678" s="61"/>
      <c r="J678" s="61"/>
      <c r="K678" s="61"/>
      <c r="L678" s="61"/>
      <c r="M678" s="61"/>
      <c r="N678" s="62"/>
      <c r="O678" s="62">
        <f>+O677/C677-1</f>
        <v>8.2330763402557441</v>
      </c>
      <c r="P678" s="31"/>
      <c r="Q678" s="63" t="s">
        <v>76</v>
      </c>
    </row>
    <row r="679" spans="1:17" s="70" customFormat="1" x14ac:dyDescent="0.25">
      <c r="A679" s="64"/>
      <c r="B679" s="65"/>
      <c r="C679" s="66"/>
      <c r="D679" s="66">
        <f>RATE(D$348-$C$348,,-$C677,D677)</f>
        <v>1.034484855634181</v>
      </c>
      <c r="E679" s="66">
        <f t="shared" ref="E679:O679" si="140">RATE(E$348-$C$348,,-$C677,E677)</f>
        <v>0.68139114650638344</v>
      </c>
      <c r="F679" s="66">
        <f t="shared" si="140"/>
        <v>0.67504597456300908</v>
      </c>
      <c r="G679" s="66">
        <f t="shared" si="140"/>
        <v>0.52594327731752133</v>
      </c>
      <c r="H679" s="66">
        <f t="shared" si="140"/>
        <v>0.42223744804477514</v>
      </c>
      <c r="I679" s="66">
        <f t="shared" si="140"/>
        <v>0.35231750993439498</v>
      </c>
      <c r="J679" s="66">
        <f t="shared" si="140"/>
        <v>0.32249664390946181</v>
      </c>
      <c r="K679" s="66">
        <f t="shared" si="140"/>
        <v>0.31000857028235462</v>
      </c>
      <c r="L679" s="66">
        <f t="shared" si="140"/>
        <v>0.29378131036263799</v>
      </c>
      <c r="M679" s="66">
        <f t="shared" si="140"/>
        <v>0.26929557526968173</v>
      </c>
      <c r="N679" s="67">
        <f t="shared" si="140"/>
        <v>0.22428647117978173</v>
      </c>
      <c r="O679" s="67">
        <f t="shared" si="140"/>
        <v>0.20349845070141231</v>
      </c>
      <c r="P679" s="68"/>
      <c r="Q679" s="69" t="s">
        <v>77</v>
      </c>
    </row>
    <row r="680" spans="1:17" s="3" customFormat="1" x14ac:dyDescent="0.25">
      <c r="B680" s="55"/>
      <c r="C680" s="56"/>
      <c r="D680" s="56"/>
      <c r="E680" s="56">
        <f t="shared" ref="E680:N680" si="141">+D$651+D680</f>
        <v>0.7</v>
      </c>
      <c r="F680" s="56">
        <f t="shared" si="141"/>
        <v>1.95</v>
      </c>
      <c r="G680" s="56">
        <f t="shared" si="141"/>
        <v>2.85</v>
      </c>
      <c r="H680" s="56">
        <f t="shared" si="141"/>
        <v>3.75</v>
      </c>
      <c r="I680" s="56">
        <f t="shared" si="141"/>
        <v>4.55</v>
      </c>
      <c r="J680" s="56">
        <f t="shared" si="141"/>
        <v>5.45</v>
      </c>
      <c r="K680" s="56">
        <f t="shared" si="141"/>
        <v>6.45</v>
      </c>
      <c r="L680" s="56">
        <f t="shared" si="141"/>
        <v>7.5500000000000007</v>
      </c>
      <c r="M680" s="56">
        <f t="shared" si="141"/>
        <v>8.75</v>
      </c>
      <c r="N680" s="57">
        <f t="shared" si="141"/>
        <v>10</v>
      </c>
      <c r="O680" s="57">
        <f>+N$651+N680</f>
        <v>10.9</v>
      </c>
      <c r="P680" s="31"/>
      <c r="Q680" s="36" t="s">
        <v>74</v>
      </c>
    </row>
    <row r="681" spans="1:17" s="3" customFormat="1" x14ac:dyDescent="0.25">
      <c r="B681" s="58"/>
      <c r="C681" s="59"/>
      <c r="D681" s="59">
        <f t="shared" ref="D681:O681" si="142">+D$661+D680</f>
        <v>16.192163216643618</v>
      </c>
      <c r="E681" s="59">
        <f t="shared" si="142"/>
        <v>22.656111427822005</v>
      </c>
      <c r="F681" s="59">
        <f t="shared" si="142"/>
        <v>37.929110818001654</v>
      </c>
      <c r="G681" s="59">
        <f t="shared" si="142"/>
        <v>43.818307016663574</v>
      </c>
      <c r="H681" s="59">
        <f t="shared" si="142"/>
        <v>47.057963477590924</v>
      </c>
      <c r="I681" s="59">
        <f t="shared" si="142"/>
        <v>49.479326180233144</v>
      </c>
      <c r="J681" s="59">
        <f t="shared" si="142"/>
        <v>57.304621941617121</v>
      </c>
      <c r="K681" s="59">
        <f t="shared" si="142"/>
        <v>70.336186878030077</v>
      </c>
      <c r="L681" s="59">
        <f t="shared" si="142"/>
        <v>82.431668222146769</v>
      </c>
      <c r="M681" s="59">
        <f t="shared" si="142"/>
        <v>88.127094553269586</v>
      </c>
      <c r="N681" s="60">
        <f t="shared" si="142"/>
        <v>75.137412514660483</v>
      </c>
      <c r="O681" s="60">
        <f t="shared" si="142"/>
        <v>74.900000000000006</v>
      </c>
      <c r="P681" s="31"/>
      <c r="Q681" s="36" t="s">
        <v>75</v>
      </c>
    </row>
    <row r="682" spans="1:17" s="3" customFormat="1" x14ac:dyDescent="0.25">
      <c r="B682" s="72"/>
      <c r="I682" s="61"/>
      <c r="J682" s="61"/>
      <c r="K682" s="61"/>
      <c r="L682" s="61"/>
      <c r="M682" s="61"/>
      <c r="N682" s="62"/>
      <c r="O682" s="62">
        <f>+O681/D681-1</f>
        <v>3.6256944793523154</v>
      </c>
      <c r="P682" s="31"/>
      <c r="Q682" s="63" t="s">
        <v>76</v>
      </c>
    </row>
    <row r="683" spans="1:17" s="70" customFormat="1" x14ac:dyDescent="0.25">
      <c r="A683" s="64"/>
      <c r="B683" s="65"/>
      <c r="C683" s="66"/>
      <c r="D683" s="66"/>
      <c r="E683" s="66">
        <f>RATE(E$348-$D$348,,-$D681,E681)</f>
        <v>0.39920226375523549</v>
      </c>
      <c r="F683" s="66">
        <f t="shared" ref="F683:O683" si="143">RATE(F$348-$D$348,,-$D681,F681)</f>
        <v>0.53050197493982065</v>
      </c>
      <c r="G683" s="66">
        <f t="shared" si="143"/>
        <v>0.39353187506124004</v>
      </c>
      <c r="H683" s="66">
        <f t="shared" si="143"/>
        <v>0.30566590616328515</v>
      </c>
      <c r="I683" s="66">
        <f t="shared" si="143"/>
        <v>0.2503274928183965</v>
      </c>
      <c r="J683" s="66">
        <f t="shared" si="143"/>
        <v>0.23447072843299499</v>
      </c>
      <c r="K683" s="66">
        <f t="shared" si="143"/>
        <v>0.23345937334935229</v>
      </c>
      <c r="L683" s="66">
        <f t="shared" si="143"/>
        <v>0.2255997170395877</v>
      </c>
      <c r="M683" s="66">
        <f t="shared" si="143"/>
        <v>0.20713561764356639</v>
      </c>
      <c r="N683" s="67">
        <f t="shared" si="143"/>
        <v>0.16588344682281442</v>
      </c>
      <c r="O683" s="67">
        <f t="shared" si="143"/>
        <v>0.14939851407575716</v>
      </c>
      <c r="P683" s="68"/>
      <c r="Q683" s="69" t="s">
        <v>77</v>
      </c>
    </row>
    <row r="684" spans="1:17" s="3" customFormat="1" x14ac:dyDescent="0.25">
      <c r="B684" s="55"/>
      <c r="C684" s="56"/>
      <c r="D684" s="56"/>
      <c r="E684" s="56"/>
      <c r="F684" s="56">
        <f t="shared" ref="F684:N684" si="144">+E$651+E684</f>
        <v>1.25</v>
      </c>
      <c r="G684" s="56">
        <f t="shared" si="144"/>
        <v>2.15</v>
      </c>
      <c r="H684" s="56">
        <f t="shared" si="144"/>
        <v>3.05</v>
      </c>
      <c r="I684" s="56">
        <f t="shared" si="144"/>
        <v>3.8499999999999996</v>
      </c>
      <c r="J684" s="56">
        <f t="shared" si="144"/>
        <v>4.75</v>
      </c>
      <c r="K684" s="56">
        <f t="shared" si="144"/>
        <v>5.75</v>
      </c>
      <c r="L684" s="56">
        <f t="shared" si="144"/>
        <v>6.85</v>
      </c>
      <c r="M684" s="56">
        <f t="shared" si="144"/>
        <v>8.0499999999999989</v>
      </c>
      <c r="N684" s="57">
        <f t="shared" si="144"/>
        <v>9.2999999999999989</v>
      </c>
      <c r="O684" s="57">
        <f>+N$651+N684</f>
        <v>10.199999999999999</v>
      </c>
      <c r="P684" s="31"/>
      <c r="Q684" s="36" t="s">
        <v>74</v>
      </c>
    </row>
    <row r="685" spans="1:17" s="3" customFormat="1" x14ac:dyDescent="0.25">
      <c r="B685" s="58"/>
      <c r="C685" s="59"/>
      <c r="D685" s="59"/>
      <c r="E685" s="59">
        <f t="shared" ref="E685:O685" si="145">+E$661+E684</f>
        <v>21.956111427822005</v>
      </c>
      <c r="F685" s="59">
        <f t="shared" si="145"/>
        <v>37.229110818001651</v>
      </c>
      <c r="G685" s="59">
        <f t="shared" si="145"/>
        <v>43.118307016663572</v>
      </c>
      <c r="H685" s="59">
        <f t="shared" si="145"/>
        <v>46.357963477590921</v>
      </c>
      <c r="I685" s="59">
        <f t="shared" si="145"/>
        <v>48.779326180233149</v>
      </c>
      <c r="J685" s="59">
        <f t="shared" si="145"/>
        <v>56.604621941617118</v>
      </c>
      <c r="K685" s="59">
        <f t="shared" si="145"/>
        <v>69.636186878030088</v>
      </c>
      <c r="L685" s="59">
        <f t="shared" si="145"/>
        <v>81.731668222146766</v>
      </c>
      <c r="M685" s="59">
        <f t="shared" si="145"/>
        <v>87.427094553269583</v>
      </c>
      <c r="N685" s="60">
        <f t="shared" si="145"/>
        <v>74.43741251466048</v>
      </c>
      <c r="O685" s="60">
        <f t="shared" si="145"/>
        <v>74.2</v>
      </c>
      <c r="P685" s="31"/>
      <c r="Q685" s="36" t="s">
        <v>75</v>
      </c>
    </row>
    <row r="686" spans="1:17" s="3" customFormat="1" x14ac:dyDescent="0.25">
      <c r="B686" s="72"/>
      <c r="I686" s="61"/>
      <c r="J686" s="61"/>
      <c r="K686" s="61"/>
      <c r="L686" s="61"/>
      <c r="M686" s="61"/>
      <c r="N686" s="62"/>
      <c r="O686" s="62">
        <f>+O685/E685-1</f>
        <v>2.3794690942393557</v>
      </c>
      <c r="P686" s="31"/>
      <c r="Q686" s="63" t="s">
        <v>76</v>
      </c>
    </row>
    <row r="687" spans="1:17" s="70" customFormat="1" x14ac:dyDescent="0.25">
      <c r="A687" s="64"/>
      <c r="B687" s="65"/>
      <c r="C687" s="66"/>
      <c r="D687" s="66"/>
      <c r="E687" s="66"/>
      <c r="F687" s="66">
        <f>RATE(F$348-$E$348,,-$E685,F685)</f>
        <v>0.69561495169068244</v>
      </c>
      <c r="G687" s="66">
        <f t="shared" ref="G687:O687" si="146">RATE(G$348-$E$348,,-$E685,G685)</f>
        <v>0.40137103620528491</v>
      </c>
      <c r="H687" s="66">
        <f t="shared" si="146"/>
        <v>0.2828906530482273</v>
      </c>
      <c r="I687" s="66">
        <f t="shared" si="146"/>
        <v>0.22087188505773908</v>
      </c>
      <c r="J687" s="66">
        <f t="shared" si="146"/>
        <v>0.20853517030007226</v>
      </c>
      <c r="K687" s="66">
        <f t="shared" si="146"/>
        <v>0.21212272263170787</v>
      </c>
      <c r="L687" s="66">
        <f t="shared" si="146"/>
        <v>0.2065570126728746</v>
      </c>
      <c r="M687" s="66">
        <f t="shared" si="146"/>
        <v>0.18853322686361185</v>
      </c>
      <c r="N687" s="67">
        <f t="shared" si="146"/>
        <v>0.14528901068407407</v>
      </c>
      <c r="O687" s="67">
        <f t="shared" si="146"/>
        <v>0.12949639183878137</v>
      </c>
      <c r="P687" s="68"/>
      <c r="Q687" s="69" t="s">
        <v>77</v>
      </c>
    </row>
    <row r="688" spans="1:17" s="3" customFormat="1" x14ac:dyDescent="0.25">
      <c r="B688" s="55"/>
      <c r="C688" s="56"/>
      <c r="D688" s="56"/>
      <c r="E688" s="56"/>
      <c r="F688" s="56"/>
      <c r="G688" s="56">
        <f t="shared" ref="G688:N688" si="147">+F$651+F688</f>
        <v>0.9</v>
      </c>
      <c r="H688" s="56">
        <f t="shared" si="147"/>
        <v>1.8</v>
      </c>
      <c r="I688" s="56">
        <f t="shared" si="147"/>
        <v>2.6</v>
      </c>
      <c r="J688" s="56">
        <f t="shared" si="147"/>
        <v>3.5</v>
      </c>
      <c r="K688" s="56">
        <f t="shared" si="147"/>
        <v>4.5</v>
      </c>
      <c r="L688" s="56">
        <f t="shared" si="147"/>
        <v>5.6</v>
      </c>
      <c r="M688" s="56">
        <f t="shared" si="147"/>
        <v>6.8</v>
      </c>
      <c r="N688" s="57">
        <f t="shared" si="147"/>
        <v>8.0500000000000007</v>
      </c>
      <c r="O688" s="57">
        <f>+N$651+N688</f>
        <v>8.9500000000000011</v>
      </c>
      <c r="P688" s="31"/>
      <c r="Q688" s="36" t="s">
        <v>74</v>
      </c>
    </row>
    <row r="689" spans="1:17" s="3" customFormat="1" x14ac:dyDescent="0.25">
      <c r="B689" s="58"/>
      <c r="C689" s="59"/>
      <c r="D689" s="59"/>
      <c r="E689" s="59"/>
      <c r="F689" s="59">
        <f t="shared" ref="F689:O689" si="148">+F$661+F688</f>
        <v>35.979110818001651</v>
      </c>
      <c r="G689" s="59">
        <f t="shared" si="148"/>
        <v>41.868307016663572</v>
      </c>
      <c r="H689" s="59">
        <f t="shared" si="148"/>
        <v>45.107963477590921</v>
      </c>
      <c r="I689" s="59">
        <f t="shared" si="148"/>
        <v>47.529326180233149</v>
      </c>
      <c r="J689" s="59">
        <f t="shared" si="148"/>
        <v>55.354621941617118</v>
      </c>
      <c r="K689" s="59">
        <f t="shared" si="148"/>
        <v>68.386186878030088</v>
      </c>
      <c r="L689" s="59">
        <f t="shared" si="148"/>
        <v>80.481668222146766</v>
      </c>
      <c r="M689" s="59">
        <f t="shared" si="148"/>
        <v>86.177094553269583</v>
      </c>
      <c r="N689" s="60">
        <f t="shared" si="148"/>
        <v>73.18741251466048</v>
      </c>
      <c r="O689" s="60">
        <f t="shared" si="148"/>
        <v>72.95</v>
      </c>
      <c r="P689" s="31"/>
      <c r="Q689" s="36" t="s">
        <v>75</v>
      </c>
    </row>
    <row r="690" spans="1:17" s="3" customFormat="1" x14ac:dyDescent="0.25">
      <c r="B690" s="72"/>
      <c r="I690" s="61"/>
      <c r="J690" s="61"/>
      <c r="K690" s="61"/>
      <c r="L690" s="61"/>
      <c r="M690" s="61"/>
      <c r="N690" s="62"/>
      <c r="O690" s="62">
        <f>+O689/F689-1</f>
        <v>1.0275653939591103</v>
      </c>
      <c r="P690" s="31"/>
      <c r="Q690" s="63" t="s">
        <v>76</v>
      </c>
    </row>
    <row r="691" spans="1:17" s="70" customFormat="1" x14ac:dyDescent="0.25">
      <c r="A691" s="64"/>
      <c r="B691" s="65"/>
      <c r="C691" s="66"/>
      <c r="D691" s="66"/>
      <c r="E691" s="66"/>
      <c r="F691" s="66"/>
      <c r="G691" s="66">
        <f>RATE(G$348-$F$348,,-$F689,G689)</f>
        <v>0.16368376162635315</v>
      </c>
      <c r="H691" s="66">
        <f t="shared" ref="H691:O691" si="149">RATE(H$348-$F$348,,-$F689,H689)</f>
        <v>0.11969927507751532</v>
      </c>
      <c r="I691" s="66">
        <f t="shared" si="149"/>
        <v>9.7245336717340439E-2</v>
      </c>
      <c r="J691" s="66">
        <f t="shared" si="149"/>
        <v>0.11371960767601957</v>
      </c>
      <c r="K691" s="66">
        <f t="shared" si="149"/>
        <v>0.13706055122324365</v>
      </c>
      <c r="L691" s="66">
        <f t="shared" si="149"/>
        <v>0.14360073014292099</v>
      </c>
      <c r="M691" s="66">
        <f t="shared" si="149"/>
        <v>0.13290014317427937</v>
      </c>
      <c r="N691" s="67">
        <f t="shared" si="149"/>
        <v>9.2819022034638335E-2</v>
      </c>
      <c r="O691" s="67">
        <f t="shared" si="149"/>
        <v>8.1703709166999275E-2</v>
      </c>
      <c r="P691" s="68"/>
      <c r="Q691" s="69" t="s">
        <v>77</v>
      </c>
    </row>
    <row r="692" spans="1:17" s="3" customFormat="1" x14ac:dyDescent="0.25">
      <c r="B692" s="55"/>
      <c r="C692" s="56"/>
      <c r="D692" s="56"/>
      <c r="E692" s="56"/>
      <c r="F692" s="56"/>
      <c r="G692" s="56"/>
      <c r="H692" s="56">
        <f t="shared" ref="H692:N692" si="150">+G$651+G692</f>
        <v>0.9</v>
      </c>
      <c r="I692" s="56">
        <f t="shared" si="150"/>
        <v>1.7000000000000002</v>
      </c>
      <c r="J692" s="56">
        <f t="shared" si="150"/>
        <v>2.6</v>
      </c>
      <c r="K692" s="56">
        <f t="shared" si="150"/>
        <v>3.6</v>
      </c>
      <c r="L692" s="56">
        <f t="shared" si="150"/>
        <v>4.7</v>
      </c>
      <c r="M692" s="56">
        <f t="shared" si="150"/>
        <v>5.9</v>
      </c>
      <c r="N692" s="57">
        <f t="shared" si="150"/>
        <v>7.15</v>
      </c>
      <c r="O692" s="57">
        <f>+N$651+N692</f>
        <v>8.0500000000000007</v>
      </c>
      <c r="P692" s="31"/>
      <c r="Q692" s="36" t="s">
        <v>74</v>
      </c>
    </row>
    <row r="693" spans="1:17" s="3" customFormat="1" x14ac:dyDescent="0.25">
      <c r="B693" s="58"/>
      <c r="C693" s="59"/>
      <c r="D693" s="59"/>
      <c r="E693" s="59"/>
      <c r="F693" s="59"/>
      <c r="G693" s="59">
        <f t="shared" ref="G693:O693" si="151">+G$661+G692</f>
        <v>40.968307016663573</v>
      </c>
      <c r="H693" s="59">
        <f t="shared" si="151"/>
        <v>44.207963477590923</v>
      </c>
      <c r="I693" s="59">
        <f t="shared" si="151"/>
        <v>46.62932618023315</v>
      </c>
      <c r="J693" s="59">
        <f t="shared" si="151"/>
        <v>54.45462194161712</v>
      </c>
      <c r="K693" s="59">
        <f t="shared" si="151"/>
        <v>67.486186878030082</v>
      </c>
      <c r="L693" s="59">
        <f t="shared" si="151"/>
        <v>79.581668222146774</v>
      </c>
      <c r="M693" s="59">
        <f t="shared" si="151"/>
        <v>85.277094553269592</v>
      </c>
      <c r="N693" s="60">
        <f t="shared" si="151"/>
        <v>72.287412514660488</v>
      </c>
      <c r="O693" s="60">
        <f t="shared" si="151"/>
        <v>72.05</v>
      </c>
      <c r="P693" s="31"/>
      <c r="Q693" s="36" t="s">
        <v>75</v>
      </c>
    </row>
    <row r="694" spans="1:17" s="3" customFormat="1" x14ac:dyDescent="0.25">
      <c r="B694" s="72"/>
      <c r="I694" s="61"/>
      <c r="J694" s="61"/>
      <c r="K694" s="61"/>
      <c r="L694" s="61"/>
      <c r="M694" s="61"/>
      <c r="N694" s="62"/>
      <c r="O694" s="62">
        <f>+O693/G693-1</f>
        <v>0.75867652941319164</v>
      </c>
      <c r="P694" s="31"/>
      <c r="Q694" s="63" t="s">
        <v>76</v>
      </c>
    </row>
    <row r="695" spans="1:17" s="70" customFormat="1" x14ac:dyDescent="0.25">
      <c r="A695" s="64"/>
      <c r="B695" s="65"/>
      <c r="C695" s="66"/>
      <c r="D695" s="66"/>
      <c r="E695" s="66"/>
      <c r="F695" s="66"/>
      <c r="G695" s="66"/>
      <c r="H695" s="66">
        <f>RATE(H$348-$G$348,,-$G693,H693)</f>
        <v>7.9077137837539724E-2</v>
      </c>
      <c r="I695" s="66">
        <f t="shared" ref="I695:O695" si="152">RATE(I$348-$G$348,,-$G693,I693)</f>
        <v>6.6855403308602762E-2</v>
      </c>
      <c r="J695" s="66">
        <f t="shared" si="152"/>
        <v>9.9500868125061606E-2</v>
      </c>
      <c r="K695" s="66">
        <f t="shared" si="152"/>
        <v>0.13290036884720022</v>
      </c>
      <c r="L695" s="66">
        <f t="shared" si="152"/>
        <v>0.14201814498225895</v>
      </c>
      <c r="M695" s="66">
        <f t="shared" si="152"/>
        <v>0.12996258364549093</v>
      </c>
      <c r="N695" s="67">
        <f t="shared" si="152"/>
        <v>8.4502771069444649E-2</v>
      </c>
      <c r="O695" s="67">
        <f t="shared" si="152"/>
        <v>7.311989366705908E-2</v>
      </c>
      <c r="P695" s="68"/>
      <c r="Q695" s="69" t="s">
        <v>77</v>
      </c>
    </row>
    <row r="696" spans="1:17" s="3" customFormat="1" x14ac:dyDescent="0.25">
      <c r="B696" s="55"/>
      <c r="C696" s="56"/>
      <c r="D696" s="56"/>
      <c r="E696" s="56"/>
      <c r="F696" s="56"/>
      <c r="G696" s="56"/>
      <c r="H696" s="56"/>
      <c r="I696" s="56">
        <f t="shared" ref="I696:N696" si="153">+H$651+H696</f>
        <v>0.8</v>
      </c>
      <c r="J696" s="56">
        <f t="shared" si="153"/>
        <v>1.7000000000000002</v>
      </c>
      <c r="K696" s="56">
        <f t="shared" si="153"/>
        <v>2.7</v>
      </c>
      <c r="L696" s="56">
        <f t="shared" si="153"/>
        <v>3.8000000000000003</v>
      </c>
      <c r="M696" s="56">
        <f t="shared" si="153"/>
        <v>5</v>
      </c>
      <c r="N696" s="57">
        <f t="shared" si="153"/>
        <v>6.25</v>
      </c>
      <c r="O696" s="57">
        <f>+N$651+N696</f>
        <v>7.15</v>
      </c>
      <c r="P696" s="31"/>
      <c r="Q696" s="36" t="s">
        <v>74</v>
      </c>
    </row>
    <row r="697" spans="1:17" s="3" customFormat="1" x14ac:dyDescent="0.25">
      <c r="B697" s="58"/>
      <c r="C697" s="59"/>
      <c r="D697" s="59"/>
      <c r="E697" s="59"/>
      <c r="F697" s="59"/>
      <c r="G697" s="59"/>
      <c r="H697" s="59">
        <f t="shared" ref="H697:O697" si="154">+H$661+H696</f>
        <v>43.307963477590924</v>
      </c>
      <c r="I697" s="59">
        <f t="shared" si="154"/>
        <v>45.729326180233144</v>
      </c>
      <c r="J697" s="59">
        <f t="shared" si="154"/>
        <v>53.554621941617121</v>
      </c>
      <c r="K697" s="59">
        <f t="shared" si="154"/>
        <v>66.586186878030077</v>
      </c>
      <c r="L697" s="59">
        <f t="shared" si="154"/>
        <v>78.681668222146769</v>
      </c>
      <c r="M697" s="59">
        <f t="shared" si="154"/>
        <v>84.377094553269586</v>
      </c>
      <c r="N697" s="60">
        <f t="shared" si="154"/>
        <v>71.387412514660483</v>
      </c>
      <c r="O697" s="60">
        <f t="shared" si="154"/>
        <v>71.150000000000006</v>
      </c>
      <c r="P697" s="31"/>
      <c r="Q697" s="36" t="s">
        <v>75</v>
      </c>
    </row>
    <row r="698" spans="1:17" s="3" customFormat="1" x14ac:dyDescent="0.25">
      <c r="B698" s="72"/>
      <c r="I698" s="61"/>
      <c r="J698" s="61"/>
      <c r="K698" s="61"/>
      <c r="L698" s="61"/>
      <c r="M698" s="61"/>
      <c r="N698" s="62"/>
      <c r="O698" s="62">
        <f>+O697/H697-1</f>
        <v>0.64288491738512565</v>
      </c>
      <c r="P698" s="31"/>
      <c r="Q698" s="63" t="s">
        <v>76</v>
      </c>
    </row>
    <row r="699" spans="1:17" s="70" customFormat="1" x14ac:dyDescent="0.25">
      <c r="A699" s="64"/>
      <c r="B699" s="65"/>
      <c r="C699" s="66"/>
      <c r="D699" s="66"/>
      <c r="E699" s="66"/>
      <c r="F699" s="66"/>
      <c r="G699" s="66"/>
      <c r="H699" s="66"/>
      <c r="I699" s="66">
        <f t="shared" ref="I699:O699" si="155">RATE(I$348-$H$348,,-$H697,I697)</f>
        <v>5.5910333994234625E-2</v>
      </c>
      <c r="J699" s="66">
        <f t="shared" si="155"/>
        <v>0.11202512044701775</v>
      </c>
      <c r="K699" s="66">
        <f t="shared" si="155"/>
        <v>0.15417623518459161</v>
      </c>
      <c r="L699" s="66">
        <f t="shared" si="155"/>
        <v>0.16098457416328055</v>
      </c>
      <c r="M699" s="66">
        <f t="shared" si="155"/>
        <v>0.14269772036982387</v>
      </c>
      <c r="N699" s="67">
        <f t="shared" si="155"/>
        <v>8.6865107599332941E-2</v>
      </c>
      <c r="O699" s="67">
        <f t="shared" si="155"/>
        <v>7.3497457962450705E-2</v>
      </c>
      <c r="P699" s="68"/>
      <c r="Q699" s="69" t="s">
        <v>77</v>
      </c>
    </row>
    <row r="700" spans="1:17" s="3" customFormat="1" x14ac:dyDescent="0.25">
      <c r="B700" s="55"/>
      <c r="C700" s="56"/>
      <c r="D700" s="56"/>
      <c r="E700" s="56"/>
      <c r="F700" s="56"/>
      <c r="G700" s="56"/>
      <c r="H700" s="56"/>
      <c r="I700" s="56"/>
      <c r="J700" s="56">
        <f t="shared" ref="J700:N700" si="156">+I$651+I700</f>
        <v>0.9</v>
      </c>
      <c r="K700" s="56">
        <f t="shared" si="156"/>
        <v>1.9</v>
      </c>
      <c r="L700" s="56">
        <f t="shared" si="156"/>
        <v>3</v>
      </c>
      <c r="M700" s="56">
        <f t="shared" si="156"/>
        <v>4.2</v>
      </c>
      <c r="N700" s="57">
        <f t="shared" si="156"/>
        <v>5.45</v>
      </c>
      <c r="O700" s="57">
        <f>+N$651+N700</f>
        <v>6.3500000000000005</v>
      </c>
      <c r="P700" s="31"/>
      <c r="Q700" s="36" t="s">
        <v>74</v>
      </c>
    </row>
    <row r="701" spans="1:17" s="3" customFormat="1" x14ac:dyDescent="0.25">
      <c r="B701" s="58"/>
      <c r="C701" s="59"/>
      <c r="D701" s="59"/>
      <c r="E701" s="59"/>
      <c r="F701" s="59"/>
      <c r="G701" s="59"/>
      <c r="H701" s="59"/>
      <c r="I701" s="59">
        <f t="shared" ref="I701:O701" si="157">+I$661+I700</f>
        <v>44.929326180233147</v>
      </c>
      <c r="J701" s="59">
        <f t="shared" si="157"/>
        <v>52.754621941617117</v>
      </c>
      <c r="K701" s="59">
        <f t="shared" si="157"/>
        <v>65.78618687803008</v>
      </c>
      <c r="L701" s="59">
        <f t="shared" si="157"/>
        <v>77.881668222146772</v>
      </c>
      <c r="M701" s="59">
        <f t="shared" si="157"/>
        <v>83.577094553269589</v>
      </c>
      <c r="N701" s="60">
        <f t="shared" si="157"/>
        <v>70.587412514660485</v>
      </c>
      <c r="O701" s="60">
        <f t="shared" si="157"/>
        <v>70.349999999999994</v>
      </c>
      <c r="P701" s="31"/>
      <c r="Q701" s="36" t="s">
        <v>75</v>
      </c>
    </row>
    <row r="702" spans="1:17" s="3" customFormat="1" x14ac:dyDescent="0.25">
      <c r="B702" s="72"/>
      <c r="I702" s="61"/>
      <c r="J702" s="61"/>
      <c r="K702" s="61"/>
      <c r="L702" s="61"/>
      <c r="M702" s="61"/>
      <c r="N702" s="62"/>
      <c r="O702" s="62">
        <f>+O701/I701-1</f>
        <v>0.56579245630776409</v>
      </c>
      <c r="P702" s="31"/>
      <c r="Q702" s="63" t="s">
        <v>76</v>
      </c>
    </row>
    <row r="703" spans="1:17" s="70" customFormat="1" x14ac:dyDescent="0.25">
      <c r="A703" s="64"/>
      <c r="B703" s="65"/>
      <c r="C703" s="66"/>
      <c r="D703" s="66"/>
      <c r="E703" s="66"/>
      <c r="F703" s="66"/>
      <c r="G703" s="66"/>
      <c r="H703" s="66"/>
      <c r="I703" s="66"/>
      <c r="J703" s="66">
        <f t="shared" ref="J703:O703" si="158">RATE(J$348-$I$348,,-$I701,J701)</f>
        <v>0.17416899888489185</v>
      </c>
      <c r="K703" s="66">
        <f t="shared" si="158"/>
        <v>0.2100474603629427</v>
      </c>
      <c r="L703" s="66">
        <f t="shared" si="158"/>
        <v>0.201254737305744</v>
      </c>
      <c r="M703" s="66">
        <f t="shared" si="158"/>
        <v>0.16785612015673168</v>
      </c>
      <c r="N703" s="67">
        <f t="shared" si="158"/>
        <v>9.4559743782949471E-2</v>
      </c>
      <c r="O703" s="67">
        <f t="shared" si="158"/>
        <v>7.7595326999188016E-2</v>
      </c>
      <c r="P703" s="68"/>
      <c r="Q703" s="69" t="s">
        <v>77</v>
      </c>
    </row>
    <row r="704" spans="1:17" s="3" customFormat="1" x14ac:dyDescent="0.25">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x14ac:dyDescent="0.25">
      <c r="B705" s="58"/>
      <c r="C705" s="59"/>
      <c r="D705" s="59"/>
      <c r="E705" s="59"/>
      <c r="F705" s="59"/>
      <c r="G705" s="59"/>
      <c r="H705" s="59"/>
      <c r="I705" s="59"/>
      <c r="J705" s="59">
        <f t="shared" ref="J705:O705" si="159">+J$661+J704</f>
        <v>51.854621941617118</v>
      </c>
      <c r="K705" s="59">
        <f t="shared" si="159"/>
        <v>64.886186878030088</v>
      </c>
      <c r="L705" s="59">
        <f t="shared" si="159"/>
        <v>76.981668222146766</v>
      </c>
      <c r="M705" s="59">
        <f t="shared" si="159"/>
        <v>82.677094553269583</v>
      </c>
      <c r="N705" s="60">
        <f t="shared" si="159"/>
        <v>69.68741251466048</v>
      </c>
      <c r="O705" s="60">
        <f t="shared" si="159"/>
        <v>69.45</v>
      </c>
      <c r="P705" s="31"/>
      <c r="Q705" s="36" t="s">
        <v>75</v>
      </c>
    </row>
    <row r="706" spans="1:17" s="3" customFormat="1" x14ac:dyDescent="0.25">
      <c r="B706" s="72"/>
      <c r="I706" s="61"/>
      <c r="J706" s="61"/>
      <c r="K706" s="61"/>
      <c r="L706" s="61"/>
      <c r="M706" s="61"/>
      <c r="N706" s="62"/>
      <c r="O706" s="62">
        <f>+O705/J705-1</f>
        <v>0.33932130636673885</v>
      </c>
      <c r="P706" s="31"/>
      <c r="Q706" s="63" t="s">
        <v>76</v>
      </c>
    </row>
    <row r="707" spans="1:17" s="70" customFormat="1" x14ac:dyDescent="0.25">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77</v>
      </c>
    </row>
    <row r="708" spans="1:17" s="3" customFormat="1" x14ac:dyDescent="0.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x14ac:dyDescent="0.25">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75</v>
      </c>
    </row>
    <row r="710" spans="1:17" s="3" customFormat="1" x14ac:dyDescent="0.25">
      <c r="B710" s="72"/>
      <c r="I710" s="61"/>
      <c r="J710" s="61"/>
      <c r="K710" s="61"/>
      <c r="L710" s="61"/>
      <c r="M710" s="61"/>
      <c r="N710" s="62"/>
      <c r="O710" s="62">
        <f>+O709/K709-1</f>
        <v>7.1436617913713363E-2</v>
      </c>
      <c r="P710" s="31"/>
      <c r="Q710" s="63" t="s">
        <v>76</v>
      </c>
    </row>
    <row r="711" spans="1:17" s="70" customFormat="1" x14ac:dyDescent="0.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77</v>
      </c>
    </row>
    <row r="712" spans="1:17" s="3" customFormat="1" x14ac:dyDescent="0.25">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x14ac:dyDescent="0.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75</v>
      </c>
    </row>
    <row r="714" spans="1:17" s="3" customFormat="1" x14ac:dyDescent="0.25">
      <c r="B714" s="72"/>
      <c r="I714" s="61"/>
      <c r="J714" s="61"/>
      <c r="K714" s="61"/>
      <c r="L714" s="61"/>
      <c r="M714" s="61"/>
      <c r="N714" s="62"/>
      <c r="O714" s="62">
        <f>+O713/L713-1</f>
        <v>-0.10058093524042555</v>
      </c>
      <c r="P714" s="31"/>
      <c r="Q714" s="63" t="s">
        <v>76</v>
      </c>
    </row>
    <row r="715" spans="1:17" s="70" customFormat="1" x14ac:dyDescent="0.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77</v>
      </c>
    </row>
    <row r="716" spans="1:17" s="3" customFormat="1" x14ac:dyDescent="0.25">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x14ac:dyDescent="0.25">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75</v>
      </c>
    </row>
    <row r="718" spans="1:17" s="3" customFormat="1" x14ac:dyDescent="0.25">
      <c r="B718" s="72"/>
      <c r="I718" s="61"/>
      <c r="J718" s="61"/>
      <c r="K718" s="61"/>
      <c r="L718" s="61"/>
      <c r="M718" s="61"/>
      <c r="N718" s="62"/>
      <c r="O718" s="62">
        <f>+O717/M717-1</f>
        <v>-0.16663616409382354</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77</v>
      </c>
    </row>
    <row r="720" spans="1:17" s="3" customFormat="1" x14ac:dyDescent="0.25">
      <c r="B720" s="73"/>
      <c r="C720" s="74"/>
      <c r="D720" s="74"/>
      <c r="E720" s="74"/>
      <c r="F720" s="74"/>
      <c r="G720" s="74"/>
      <c r="H720" s="74"/>
      <c r="I720" s="74"/>
      <c r="J720" s="74"/>
      <c r="K720" s="74"/>
      <c r="L720" s="74"/>
      <c r="M720" s="74"/>
      <c r="N720" s="75"/>
      <c r="O720" s="75">
        <f>+N$651+N720</f>
        <v>0.9</v>
      </c>
      <c r="P720" s="31"/>
      <c r="Q720" s="36" t="s">
        <v>74</v>
      </c>
    </row>
    <row r="721" spans="1:17" s="3" customFormat="1" x14ac:dyDescent="0.25">
      <c r="B721" s="76"/>
      <c r="C721" s="77"/>
      <c r="D721" s="77"/>
      <c r="E721" s="77"/>
      <c r="F721" s="77"/>
      <c r="G721" s="77"/>
      <c r="H721" s="77"/>
      <c r="I721" s="77"/>
      <c r="J721" s="77"/>
      <c r="K721" s="77"/>
      <c r="L721" s="77"/>
      <c r="M721" s="77"/>
      <c r="N721" s="78">
        <f>+N$661+N720</f>
        <v>65.137412514660483</v>
      </c>
      <c r="O721" s="78">
        <f>+O$661+O720</f>
        <v>64.900000000000006</v>
      </c>
      <c r="P721" s="31"/>
      <c r="Q721" s="36" t="s">
        <v>75</v>
      </c>
    </row>
    <row r="722" spans="1:17" s="3" customFormat="1" x14ac:dyDescent="0.25">
      <c r="B722" s="72"/>
      <c r="I722" s="61"/>
      <c r="J722" s="61"/>
      <c r="K722" s="61"/>
      <c r="L722" s="61"/>
      <c r="M722" s="61"/>
      <c r="N722" s="62"/>
      <c r="O722" s="62">
        <f>+O721/N721-1</f>
        <v>-3.6447949879347963E-3</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-3.6447949879349129E-3</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566" priority="1193" operator="lessThan">
      <formula>0</formula>
    </cfRule>
  </conditionalFormatting>
  <conditionalFormatting sqref="P583">
    <cfRule type="cellIs" dxfId="9565" priority="1188" operator="lessThan">
      <formula>0</formula>
    </cfRule>
  </conditionalFormatting>
  <conditionalFormatting sqref="B348:N348">
    <cfRule type="cellIs" dxfId="9564" priority="1187" operator="lessThan">
      <formula>0</formula>
    </cfRule>
  </conditionalFormatting>
  <conditionalFormatting sqref="P514:P515">
    <cfRule type="cellIs" dxfId="9563" priority="1189" operator="lessThan">
      <formula>0</formula>
    </cfRule>
  </conditionalFormatting>
  <conditionalFormatting sqref="P523 Q529 Q539:Q545">
    <cfRule type="cellIs" dxfId="9562" priority="1190" operator="lessThan">
      <formula>0</formula>
    </cfRule>
  </conditionalFormatting>
  <conditionalFormatting sqref="P531">
    <cfRule type="cellIs" dxfId="9561" priority="1191" operator="lessThan">
      <formula>0</formula>
    </cfRule>
  </conditionalFormatting>
  <conditionalFormatting sqref="P562">
    <cfRule type="cellIs" dxfId="9560" priority="1192" operator="lessThan">
      <formula>0</formula>
    </cfRule>
  </conditionalFormatting>
  <conditionalFormatting sqref="B348:N348">
    <cfRule type="cellIs" dxfId="9559" priority="1186" operator="lessThan">
      <formula>0</formula>
    </cfRule>
  </conditionalFormatting>
  <conditionalFormatting sqref="Q588">
    <cfRule type="cellIs" dxfId="9558" priority="1171" operator="lessThan">
      <formula>0</formula>
    </cfRule>
  </conditionalFormatting>
  <conditionalFormatting sqref="Q499:Q502">
    <cfRule type="cellIs" dxfId="9557" priority="1185" operator="lessThan">
      <formula>0</formula>
    </cfRule>
  </conditionalFormatting>
  <conditionalFormatting sqref="Q503">
    <cfRule type="cellIs" dxfId="9556" priority="1184" operator="lessThan">
      <formula>0</formula>
    </cfRule>
  </conditionalFormatting>
  <conditionalFormatting sqref="Q503">
    <cfRule type="cellIs" dxfId="9555" priority="1183" operator="lessThan">
      <formula>0</formula>
    </cfRule>
  </conditionalFormatting>
  <conditionalFormatting sqref="B514">
    <cfRule type="cellIs" dxfId="9554" priority="1181" operator="lessThan">
      <formula>0</formula>
    </cfRule>
  </conditionalFormatting>
  <conditionalFormatting sqref="B531">
    <cfRule type="cellIs" dxfId="9553" priority="1180" operator="lessThan">
      <formula>0</formula>
    </cfRule>
  </conditionalFormatting>
  <conditionalFormatting sqref="Q520">
    <cfRule type="cellIs" dxfId="9552" priority="1179" operator="lessThan">
      <formula>0</formula>
    </cfRule>
  </conditionalFormatting>
  <conditionalFormatting sqref="Q520">
    <cfRule type="cellIs" dxfId="9551" priority="1178" operator="lessThan">
      <formula>0</formula>
    </cfRule>
  </conditionalFormatting>
  <conditionalFormatting sqref="Q567">
    <cfRule type="cellIs" dxfId="9550" priority="1173" operator="lessThan">
      <formula>0</formula>
    </cfRule>
  </conditionalFormatting>
  <conditionalFormatting sqref="B523 B515">
    <cfRule type="cellIs" dxfId="9549" priority="1182" operator="lessThan">
      <formula>0</formula>
    </cfRule>
  </conditionalFormatting>
  <conditionalFormatting sqref="Q528">
    <cfRule type="cellIs" dxfId="9548" priority="1176" operator="lessThan">
      <formula>0</formula>
    </cfRule>
  </conditionalFormatting>
  <conditionalFormatting sqref="Q536">
    <cfRule type="cellIs" dxfId="9547" priority="1175" operator="lessThan">
      <formula>0</formula>
    </cfRule>
  </conditionalFormatting>
  <conditionalFormatting sqref="Q536">
    <cfRule type="cellIs" dxfId="9546" priority="1174" operator="lessThan">
      <formula>0</formula>
    </cfRule>
  </conditionalFormatting>
  <conditionalFormatting sqref="P539">
    <cfRule type="cellIs" dxfId="9545" priority="1162" operator="lessThan">
      <formula>0</formula>
    </cfRule>
  </conditionalFormatting>
  <conditionalFormatting sqref="Q528">
    <cfRule type="cellIs" dxfId="9544" priority="1177" operator="lessThan">
      <formula>0</formula>
    </cfRule>
  </conditionalFormatting>
  <conditionalFormatting sqref="Q567">
    <cfRule type="cellIs" dxfId="9543" priority="1172" operator="lessThan">
      <formula>0</formula>
    </cfRule>
  </conditionalFormatting>
  <conditionalFormatting sqref="P584:P587">
    <cfRule type="cellIs" dxfId="9542" priority="1164" operator="lessThan">
      <formula>0</formula>
    </cfRule>
  </conditionalFormatting>
  <conditionalFormatting sqref="P563:P566">
    <cfRule type="cellIs" dxfId="9541" priority="1165" operator="lessThan">
      <formula>0</formula>
    </cfRule>
  </conditionalFormatting>
  <conditionalFormatting sqref="Q366">
    <cfRule type="cellIs" dxfId="9540" priority="1127" operator="lessThan">
      <formula>0</formula>
    </cfRule>
  </conditionalFormatting>
  <conditionalFormatting sqref="Q588">
    <cfRule type="cellIs" dxfId="9539" priority="1170" operator="lessThan">
      <formula>0</formula>
    </cfRule>
  </conditionalFormatting>
  <conditionalFormatting sqref="Q544">
    <cfRule type="cellIs" dxfId="9538" priority="1161" operator="lessThan">
      <formula>0</formula>
    </cfRule>
  </conditionalFormatting>
  <conditionalFormatting sqref="J353:N354 K351:N352">
    <cfRule type="cellIs" dxfId="9537" priority="1150" operator="lessThan">
      <formula>0</formula>
    </cfRule>
  </conditionalFormatting>
  <conditionalFormatting sqref="P516:P519">
    <cfRule type="cellIs" dxfId="9536" priority="1169" operator="lessThan">
      <formula>0</formula>
    </cfRule>
  </conditionalFormatting>
  <conditionalFormatting sqref="P524:P527">
    <cfRule type="cellIs" dxfId="9535" priority="1168" operator="lessThan">
      <formula>0</formula>
    </cfRule>
  </conditionalFormatting>
  <conditionalFormatting sqref="P539:P543">
    <cfRule type="cellIs" dxfId="9534" priority="1167" operator="lessThan">
      <formula>0</formula>
    </cfRule>
  </conditionalFormatting>
  <conditionalFormatting sqref="P532:P535">
    <cfRule type="cellIs" dxfId="9533" priority="1166" operator="lessThan">
      <formula>0</formula>
    </cfRule>
  </conditionalFormatting>
  <conditionalFormatting sqref="Q544">
    <cfRule type="cellIs" dxfId="9532" priority="1160" operator="lessThan">
      <formula>0</formula>
    </cfRule>
  </conditionalFormatting>
  <conditionalFormatting sqref="Q354">
    <cfRule type="cellIs" dxfId="9531" priority="1143" operator="lessThan">
      <formula>0</formula>
    </cfRule>
  </conditionalFormatting>
  <conditionalFormatting sqref="Q540:Q543 B539">
    <cfRule type="cellIs" dxfId="9530" priority="1163" operator="lessThan">
      <formula>0</formula>
    </cfRule>
  </conditionalFormatting>
  <conditionalFormatting sqref="P555:P558">
    <cfRule type="cellIs" dxfId="9529" priority="1155" operator="lessThan">
      <formula>0</formula>
    </cfRule>
  </conditionalFormatting>
  <conditionalFormatting sqref="Q555:Q558 Q560">
    <cfRule type="cellIs" dxfId="9528" priority="1158" operator="lessThan">
      <formula>0</formula>
    </cfRule>
  </conditionalFormatting>
  <conditionalFormatting sqref="Q559">
    <cfRule type="cellIs" dxfId="9527" priority="1157" operator="lessThan">
      <formula>0</formula>
    </cfRule>
  </conditionalFormatting>
  <conditionalFormatting sqref="Q468:Q472">
    <cfRule type="cellIs" dxfId="9526" priority="1154" operator="lessThan">
      <formula>0</formula>
    </cfRule>
  </conditionalFormatting>
  <conditionalFormatting sqref="Q559">
    <cfRule type="cellIs" dxfId="9525" priority="1156" operator="lessThan">
      <formula>0</formula>
    </cfRule>
  </conditionalFormatting>
  <conditionalFormatting sqref="J351">
    <cfRule type="cellIs" dxfId="9524" priority="1149" operator="lessThan">
      <formula>0</formula>
    </cfRule>
  </conditionalFormatting>
  <conditionalFormatting sqref="P540:P543">
    <cfRule type="cellIs" dxfId="9523" priority="1159" operator="lessThan">
      <formula>0</formula>
    </cfRule>
  </conditionalFormatting>
  <conditionalFormatting sqref="P349:Q350 Q351:Q353">
    <cfRule type="cellIs" dxfId="9522" priority="1153" operator="lessThan">
      <formula>0</formula>
    </cfRule>
  </conditionalFormatting>
  <conditionalFormatting sqref="Q396">
    <cfRule type="cellIs" dxfId="9521" priority="1080" operator="lessThan">
      <formula>0</formula>
    </cfRule>
  </conditionalFormatting>
  <conditionalFormatting sqref="B349">
    <cfRule type="cellIs" dxfId="9520" priority="1148" operator="lessThan">
      <formula>0</formula>
    </cfRule>
  </conditionalFormatting>
  <conditionalFormatting sqref="P393:P395">
    <cfRule type="cellIs" dxfId="9519" priority="1084" operator="lessThan">
      <formula>0</formula>
    </cfRule>
  </conditionalFormatting>
  <conditionalFormatting sqref="Q397">
    <cfRule type="cellIs" dxfId="9518" priority="1082" operator="lessThan">
      <formula>0</formula>
    </cfRule>
  </conditionalFormatting>
  <conditionalFormatting sqref="P349:P350">
    <cfRule type="cellIs" dxfId="9517" priority="1152" operator="lessThan">
      <formula>0</formula>
    </cfRule>
  </conditionalFormatting>
  <conditionalFormatting sqref="P351:P354">
    <cfRule type="cellIs" dxfId="9516" priority="1151" operator="lessThan">
      <formula>0</formula>
    </cfRule>
  </conditionalFormatting>
  <conditionalFormatting sqref="C397:M397">
    <cfRule type="cellIs" dxfId="9515" priority="1079" operator="lessThan">
      <formula>0</formula>
    </cfRule>
  </conditionalFormatting>
  <conditionalFormatting sqref="Q355">
    <cfRule type="cellIs" dxfId="9514" priority="1146" operator="lessThan">
      <formula>0</formula>
    </cfRule>
  </conditionalFormatting>
  <conditionalFormatting sqref="P398:Q398 Q399:Q401">
    <cfRule type="cellIs" dxfId="9513" priority="1078" operator="lessThan">
      <formula>0</formula>
    </cfRule>
  </conditionalFormatting>
  <conditionalFormatting sqref="P399:P401">
    <cfRule type="cellIs" dxfId="9512" priority="1076" operator="lessThan">
      <formula>0</formula>
    </cfRule>
  </conditionalFormatting>
  <conditionalFormatting sqref="H385">
    <cfRule type="cellIs" dxfId="9511" priority="1041" operator="lessThan">
      <formula>0</formula>
    </cfRule>
  </conditionalFormatting>
  <conditionalFormatting sqref="Q402">
    <cfRule type="cellIs" dxfId="9510" priority="1074" operator="lessThan">
      <formula>0</formula>
    </cfRule>
  </conditionalFormatting>
  <conditionalFormatting sqref="B350">
    <cfRule type="cellIs" dxfId="9509" priority="1147" operator="lessThan">
      <formula>0</formula>
    </cfRule>
  </conditionalFormatting>
  <conditionalFormatting sqref="J352">
    <cfRule type="cellIs" dxfId="9508" priority="1144" operator="lessThan">
      <formula>0</formula>
    </cfRule>
  </conditionalFormatting>
  <conditionalFormatting sqref="P355">
    <cfRule type="cellIs" dxfId="9507" priority="1145" operator="lessThan">
      <formula>0</formula>
    </cfRule>
  </conditionalFormatting>
  <conditionalFormatting sqref="P440">
    <cfRule type="cellIs" dxfId="9506" priority="1028" operator="lessThan">
      <formula>0</formula>
    </cfRule>
  </conditionalFormatting>
  <conditionalFormatting sqref="Q354">
    <cfRule type="cellIs" dxfId="9505" priority="1142" operator="lessThan">
      <formula>0</formula>
    </cfRule>
  </conditionalFormatting>
  <conditionalFormatting sqref="P356:Q356 Q357:Q359">
    <cfRule type="cellIs" dxfId="9504" priority="1141" operator="lessThan">
      <formula>0</formula>
    </cfRule>
  </conditionalFormatting>
  <conditionalFormatting sqref="P356">
    <cfRule type="cellIs" dxfId="9503" priority="1140" operator="lessThan">
      <formula>0</formula>
    </cfRule>
  </conditionalFormatting>
  <conditionalFormatting sqref="P357:P360">
    <cfRule type="cellIs" dxfId="9502" priority="1139" operator="lessThan">
      <formula>0</formula>
    </cfRule>
  </conditionalFormatting>
  <conditionalFormatting sqref="B356">
    <cfRule type="cellIs" dxfId="9501" priority="1138" operator="lessThan">
      <formula>0</formula>
    </cfRule>
  </conditionalFormatting>
  <conditionalFormatting sqref="Q361">
    <cfRule type="cellIs" dxfId="9500" priority="1137" operator="lessThan">
      <formula>0</formula>
    </cfRule>
  </conditionalFormatting>
  <conditionalFormatting sqref="Q360">
    <cfRule type="cellIs" dxfId="9499" priority="1136" operator="lessThan">
      <formula>0</formula>
    </cfRule>
  </conditionalFormatting>
  <conditionalFormatting sqref="Q360">
    <cfRule type="cellIs" dxfId="9498" priority="1135" operator="lessThan">
      <formula>0</formula>
    </cfRule>
  </conditionalFormatting>
  <conditionalFormatting sqref="P362:Q362 Q363:Q365">
    <cfRule type="cellIs" dxfId="9497" priority="1134" operator="lessThan">
      <formula>0</formula>
    </cfRule>
  </conditionalFormatting>
  <conditionalFormatting sqref="P362">
    <cfRule type="cellIs" dxfId="9496" priority="1133" operator="lessThan">
      <formula>0</formula>
    </cfRule>
  </conditionalFormatting>
  <conditionalFormatting sqref="J363">
    <cfRule type="cellIs" dxfId="9495" priority="1131" operator="lessThan">
      <formula>0</formula>
    </cfRule>
  </conditionalFormatting>
  <conditionalFormatting sqref="K363:N364 J365:M366">
    <cfRule type="cellIs" dxfId="9494" priority="1132" operator="lessThan">
      <formula>0</formula>
    </cfRule>
  </conditionalFormatting>
  <conditionalFormatting sqref="P368">
    <cfRule type="cellIs" dxfId="9493" priority="1124" operator="lessThan">
      <formula>0</formula>
    </cfRule>
  </conditionalFormatting>
  <conditionalFormatting sqref="Q367">
    <cfRule type="cellIs" dxfId="9492" priority="1129" operator="lessThan">
      <formula>0</formula>
    </cfRule>
  </conditionalFormatting>
  <conditionalFormatting sqref="B362">
    <cfRule type="cellIs" dxfId="9491" priority="1130" operator="lessThan">
      <formula>0</formula>
    </cfRule>
  </conditionalFormatting>
  <conditionalFormatting sqref="P405:P407">
    <cfRule type="cellIs" dxfId="9490" priority="1062" operator="lessThan">
      <formula>0</formula>
    </cfRule>
  </conditionalFormatting>
  <conditionalFormatting sqref="J364">
    <cfRule type="cellIs" dxfId="9489" priority="1128" operator="lessThan">
      <formula>0</formula>
    </cfRule>
  </conditionalFormatting>
  <conditionalFormatting sqref="Q366">
    <cfRule type="cellIs" dxfId="9488" priority="1126" operator="lessThan">
      <formula>0</formula>
    </cfRule>
  </conditionalFormatting>
  <conditionalFormatting sqref="P368:Q368 Q369:Q371">
    <cfRule type="cellIs" dxfId="9487" priority="1125" operator="lessThan">
      <formula>0</formula>
    </cfRule>
  </conditionalFormatting>
  <conditionalFormatting sqref="Q372">
    <cfRule type="cellIs" dxfId="9486" priority="1116" operator="lessThan">
      <formula>0</formula>
    </cfRule>
  </conditionalFormatting>
  <conditionalFormatting sqref="I370 K369:N370 C371:M372">
    <cfRule type="cellIs" dxfId="9485" priority="1123" operator="lessThan">
      <formula>0</formula>
    </cfRule>
  </conditionalFormatting>
  <conditionalFormatting sqref="I369">
    <cfRule type="cellIs" dxfId="9484" priority="1121" operator="lessThan">
      <formula>0</formula>
    </cfRule>
  </conditionalFormatting>
  <conditionalFormatting sqref="C369:J369">
    <cfRule type="cellIs" dxfId="9483" priority="1122" operator="lessThan">
      <formula>0</formula>
    </cfRule>
  </conditionalFormatting>
  <conditionalFormatting sqref="B368">
    <cfRule type="cellIs" dxfId="9482" priority="1120" operator="lessThan">
      <formula>0</formula>
    </cfRule>
  </conditionalFormatting>
  <conditionalFormatting sqref="Q373">
    <cfRule type="cellIs" dxfId="9481" priority="1119" operator="lessThan">
      <formula>0</formula>
    </cfRule>
  </conditionalFormatting>
  <conditionalFormatting sqref="P411:P413">
    <cfRule type="cellIs" dxfId="9480" priority="1055" operator="lessThan">
      <formula>0</formula>
    </cfRule>
  </conditionalFormatting>
  <conditionalFormatting sqref="C370:J370">
    <cfRule type="cellIs" dxfId="9479" priority="1118" operator="lessThan">
      <formula>0</formula>
    </cfRule>
  </conditionalFormatting>
  <conditionalFormatting sqref="Q372">
    <cfRule type="cellIs" dxfId="9478" priority="1117" operator="lessThan">
      <formula>0</formula>
    </cfRule>
  </conditionalFormatting>
  <conditionalFormatting sqref="P374:Q374 Q375:Q377">
    <cfRule type="cellIs" dxfId="9477" priority="1115" operator="lessThan">
      <formula>0</formula>
    </cfRule>
  </conditionalFormatting>
  <conditionalFormatting sqref="P374">
    <cfRule type="cellIs" dxfId="9476" priority="1114" operator="lessThan">
      <formula>0</formula>
    </cfRule>
  </conditionalFormatting>
  <conditionalFormatting sqref="P375:P377">
    <cfRule type="cellIs" dxfId="9475" priority="1113" operator="lessThan">
      <formula>0</formula>
    </cfRule>
  </conditionalFormatting>
  <conditionalFormatting sqref="I376 K375:N376 C377:M378">
    <cfRule type="cellIs" dxfId="9474" priority="1112" operator="lessThan">
      <formula>0</formula>
    </cfRule>
  </conditionalFormatting>
  <conditionalFormatting sqref="I375">
    <cfRule type="cellIs" dxfId="9473" priority="1110" operator="lessThan">
      <formula>0</formula>
    </cfRule>
  </conditionalFormatting>
  <conditionalFormatting sqref="C375:J375">
    <cfRule type="cellIs" dxfId="9472" priority="1111" operator="lessThan">
      <formula>0</formula>
    </cfRule>
  </conditionalFormatting>
  <conditionalFormatting sqref="B374">
    <cfRule type="cellIs" dxfId="9471" priority="1109" operator="lessThan">
      <formula>0</formula>
    </cfRule>
  </conditionalFormatting>
  <conditionalFormatting sqref="Q379">
    <cfRule type="cellIs" dxfId="9470" priority="1108" operator="lessThan">
      <formula>0</formula>
    </cfRule>
  </conditionalFormatting>
  <conditionalFormatting sqref="C376:J376">
    <cfRule type="cellIs" dxfId="9469" priority="1107" operator="lessThan">
      <formula>0</formula>
    </cfRule>
  </conditionalFormatting>
  <conditionalFormatting sqref="Q378">
    <cfRule type="cellIs" dxfId="9468" priority="1106" operator="lessThan">
      <formula>0</formula>
    </cfRule>
  </conditionalFormatting>
  <conditionalFormatting sqref="Q378">
    <cfRule type="cellIs" dxfId="9467" priority="1105" operator="lessThan">
      <formula>0</formula>
    </cfRule>
  </conditionalFormatting>
  <conditionalFormatting sqref="P380:Q380 Q381:Q383">
    <cfRule type="cellIs" dxfId="9466" priority="1104" operator="lessThan">
      <formula>0</formula>
    </cfRule>
  </conditionalFormatting>
  <conditionalFormatting sqref="P380">
    <cfRule type="cellIs" dxfId="9465" priority="1103" operator="lessThan">
      <formula>0</formula>
    </cfRule>
  </conditionalFormatting>
  <conditionalFormatting sqref="P381:P383">
    <cfRule type="cellIs" dxfId="9464" priority="1102" operator="lessThan">
      <formula>0</formula>
    </cfRule>
  </conditionalFormatting>
  <conditionalFormatting sqref="I382 K381:N382 C383:N383 C384:M384">
    <cfRule type="cellIs" dxfId="9463" priority="1101" operator="lessThan">
      <formula>0</formula>
    </cfRule>
  </conditionalFormatting>
  <conditionalFormatting sqref="I381">
    <cfRule type="cellIs" dxfId="9462" priority="1099" operator="lessThan">
      <formula>0</formula>
    </cfRule>
  </conditionalFormatting>
  <conditionalFormatting sqref="C381:J381">
    <cfRule type="cellIs" dxfId="9461" priority="1100" operator="lessThan">
      <formula>0</formula>
    </cfRule>
  </conditionalFormatting>
  <conditionalFormatting sqref="B380">
    <cfRule type="cellIs" dxfId="9460" priority="1098" operator="lessThan">
      <formula>0</formula>
    </cfRule>
  </conditionalFormatting>
  <conditionalFormatting sqref="Q385">
    <cfRule type="cellIs" dxfId="9459" priority="1097" operator="lessThan">
      <formula>0</formula>
    </cfRule>
  </conditionalFormatting>
  <conditionalFormatting sqref="C382:J382">
    <cfRule type="cellIs" dxfId="9458" priority="1096" operator="lessThan">
      <formula>0</formula>
    </cfRule>
  </conditionalFormatting>
  <conditionalFormatting sqref="Q384">
    <cfRule type="cellIs" dxfId="9457" priority="1095" operator="lessThan">
      <formula>0</formula>
    </cfRule>
  </conditionalFormatting>
  <conditionalFormatting sqref="Q384">
    <cfRule type="cellIs" dxfId="9456" priority="1094" operator="lessThan">
      <formula>0</formula>
    </cfRule>
  </conditionalFormatting>
  <conditionalFormatting sqref="P386:Q386 Q387:Q389">
    <cfRule type="cellIs" dxfId="9455" priority="1093" operator="lessThan">
      <formula>0</formula>
    </cfRule>
  </conditionalFormatting>
  <conditionalFormatting sqref="P386">
    <cfRule type="cellIs" dxfId="9454" priority="1092" operator="lessThan">
      <formula>0</formula>
    </cfRule>
  </conditionalFormatting>
  <conditionalFormatting sqref="P387:P389">
    <cfRule type="cellIs" dxfId="9453" priority="1091" operator="lessThan">
      <formula>0</formula>
    </cfRule>
  </conditionalFormatting>
  <conditionalFormatting sqref="B386">
    <cfRule type="cellIs" dxfId="9452" priority="1090" operator="lessThan">
      <formula>0</formula>
    </cfRule>
  </conditionalFormatting>
  <conditionalFormatting sqref="Q391">
    <cfRule type="cellIs" dxfId="9451" priority="1089" operator="lessThan">
      <formula>0</formula>
    </cfRule>
  </conditionalFormatting>
  <conditionalFormatting sqref="Q390">
    <cfRule type="cellIs" dxfId="9450" priority="1088" operator="lessThan">
      <formula>0</formula>
    </cfRule>
  </conditionalFormatting>
  <conditionalFormatting sqref="Q390">
    <cfRule type="cellIs" dxfId="9449" priority="1087" operator="lessThan">
      <formula>0</formula>
    </cfRule>
  </conditionalFormatting>
  <conditionalFormatting sqref="P392:Q392 Q393:Q395">
    <cfRule type="cellIs" dxfId="9448" priority="1086" operator="lessThan">
      <formula>0</formula>
    </cfRule>
  </conditionalFormatting>
  <conditionalFormatting sqref="P392">
    <cfRule type="cellIs" dxfId="9447" priority="1085" operator="lessThan">
      <formula>0</formula>
    </cfRule>
  </conditionalFormatting>
  <conditionalFormatting sqref="H397">
    <cfRule type="cellIs" dxfId="9446" priority="1044" operator="lessThan">
      <formula>0</formula>
    </cfRule>
  </conditionalFormatting>
  <conditionalFormatting sqref="B392">
    <cfRule type="cellIs" dxfId="9445" priority="1083" operator="lessThan">
      <formula>0</formula>
    </cfRule>
  </conditionalFormatting>
  <conditionalFormatting sqref="H378">
    <cfRule type="cellIs" dxfId="9444" priority="1040" operator="lessThan">
      <formula>0</formula>
    </cfRule>
  </conditionalFormatting>
  <conditionalFormatting sqref="Q396">
    <cfRule type="cellIs" dxfId="9443" priority="1081" operator="lessThan">
      <formula>0</formula>
    </cfRule>
  </conditionalFormatting>
  <conditionalFormatting sqref="H361">
    <cfRule type="cellIs" dxfId="9442" priority="1038" operator="lessThan">
      <formula>0</formula>
    </cfRule>
  </conditionalFormatting>
  <conditionalFormatting sqref="P398">
    <cfRule type="cellIs" dxfId="9441" priority="1077" operator="lessThan">
      <formula>0</formula>
    </cfRule>
  </conditionalFormatting>
  <conditionalFormatting sqref="Q438">
    <cfRule type="cellIs" dxfId="9440" priority="1031" operator="lessThan">
      <formula>0</formula>
    </cfRule>
  </conditionalFormatting>
  <conditionalFormatting sqref="H372">
    <cfRule type="cellIs" dxfId="9439" priority="1037" operator="lessThan">
      <formula>0</formula>
    </cfRule>
  </conditionalFormatting>
  <conditionalFormatting sqref="Q402">
    <cfRule type="cellIs" dxfId="9438" priority="1075" operator="lessThan">
      <formula>0</formula>
    </cfRule>
  </conditionalFormatting>
  <conditionalFormatting sqref="P440:Q440 Q441:Q443">
    <cfRule type="cellIs" dxfId="9437" priority="1029" operator="lessThan">
      <formula>0</formula>
    </cfRule>
  </conditionalFormatting>
  <conditionalFormatting sqref="C391:M391">
    <cfRule type="cellIs" dxfId="9436" priority="1073" operator="lessThan">
      <formula>0</formula>
    </cfRule>
  </conditionalFormatting>
  <conditionalFormatting sqref="C385:M385">
    <cfRule type="cellIs" dxfId="9435" priority="1072" operator="lessThan">
      <formula>0</formula>
    </cfRule>
  </conditionalFormatting>
  <conditionalFormatting sqref="C379:M379">
    <cfRule type="cellIs" dxfId="9434" priority="1071" operator="lessThan">
      <formula>0</formula>
    </cfRule>
  </conditionalFormatting>
  <conditionalFormatting sqref="C373:M373">
    <cfRule type="cellIs" dxfId="9433" priority="1070" operator="lessThan">
      <formula>0</formula>
    </cfRule>
  </conditionalFormatting>
  <conditionalFormatting sqref="J367:M367">
    <cfRule type="cellIs" dxfId="9432" priority="1069" operator="lessThan">
      <formula>0</formula>
    </cfRule>
  </conditionalFormatting>
  <conditionalFormatting sqref="C361:M361">
    <cfRule type="cellIs" dxfId="9431" priority="1068" operator="lessThan">
      <formula>0</formula>
    </cfRule>
  </conditionalFormatting>
  <conditionalFormatting sqref="J355:N355">
    <cfRule type="cellIs" dxfId="9430" priority="1067" operator="lessThan">
      <formula>0</formula>
    </cfRule>
  </conditionalFormatting>
  <conditionalFormatting sqref="B398">
    <cfRule type="cellIs" dxfId="9429" priority="1066" operator="lessThan">
      <formula>0</formula>
    </cfRule>
  </conditionalFormatting>
  <conditionalFormatting sqref="B403">
    <cfRule type="cellIs" dxfId="9428" priority="1065" operator="lessThan">
      <formula>0</formula>
    </cfRule>
  </conditionalFormatting>
  <conditionalFormatting sqref="Q408">
    <cfRule type="cellIs" dxfId="9427" priority="1059" operator="lessThan">
      <formula>0</formula>
    </cfRule>
  </conditionalFormatting>
  <conditionalFormatting sqref="Q409">
    <cfRule type="cellIs" dxfId="9426" priority="1061" operator="lessThan">
      <formula>0</formula>
    </cfRule>
  </conditionalFormatting>
  <conditionalFormatting sqref="P404:Q404 Q405:Q407">
    <cfRule type="cellIs" dxfId="9425" priority="1064" operator="lessThan">
      <formula>0</formula>
    </cfRule>
  </conditionalFormatting>
  <conditionalFormatting sqref="P404">
    <cfRule type="cellIs" dxfId="9424" priority="1063" operator="lessThan">
      <formula>0</formula>
    </cfRule>
  </conditionalFormatting>
  <conditionalFormatting sqref="Q408">
    <cfRule type="cellIs" dxfId="9423" priority="1060" operator="lessThan">
      <formula>0</formula>
    </cfRule>
  </conditionalFormatting>
  <conditionalFormatting sqref="B404">
    <cfRule type="cellIs" dxfId="9422" priority="1058" operator="lessThan">
      <formula>0</formula>
    </cfRule>
  </conditionalFormatting>
  <conditionalFormatting sqref="Q414">
    <cfRule type="cellIs" dxfId="9421" priority="1052" operator="lessThan">
      <formula>0</formula>
    </cfRule>
  </conditionalFormatting>
  <conditionalFormatting sqref="Q415">
    <cfRule type="cellIs" dxfId="9420" priority="1054" operator="lessThan">
      <formula>0</formula>
    </cfRule>
  </conditionalFormatting>
  <conditionalFormatting sqref="P410:Q410 Q411:Q413">
    <cfRule type="cellIs" dxfId="9419" priority="1057" operator="lessThan">
      <formula>0</formula>
    </cfRule>
  </conditionalFormatting>
  <conditionalFormatting sqref="P410">
    <cfRule type="cellIs" dxfId="9418" priority="1056" operator="lessThan">
      <formula>0</formula>
    </cfRule>
  </conditionalFormatting>
  <conditionalFormatting sqref="Q414">
    <cfRule type="cellIs" dxfId="9417" priority="1053" operator="lessThan">
      <formula>0</formula>
    </cfRule>
  </conditionalFormatting>
  <conditionalFormatting sqref="B410">
    <cfRule type="cellIs" dxfId="9416" priority="1051" operator="lessThan">
      <formula>0</formula>
    </cfRule>
  </conditionalFormatting>
  <conditionalFormatting sqref="Q432">
    <cfRule type="cellIs" dxfId="9415" priority="1045" operator="lessThan">
      <formula>0</formula>
    </cfRule>
  </conditionalFormatting>
  <conditionalFormatting sqref="P429:P431">
    <cfRule type="cellIs" dxfId="9414" priority="1048" operator="lessThan">
      <formula>0</formula>
    </cfRule>
  </conditionalFormatting>
  <conditionalFormatting sqref="Q433">
    <cfRule type="cellIs" dxfId="9413" priority="1047" operator="lessThan">
      <formula>0</formula>
    </cfRule>
  </conditionalFormatting>
  <conditionalFormatting sqref="P428:Q428 Q429:Q431">
    <cfRule type="cellIs" dxfId="9412" priority="1050" operator="lessThan">
      <formula>0</formula>
    </cfRule>
  </conditionalFormatting>
  <conditionalFormatting sqref="P428">
    <cfRule type="cellIs" dxfId="9411" priority="1049" operator="lessThan">
      <formula>0</formula>
    </cfRule>
  </conditionalFormatting>
  <conditionalFormatting sqref="Q432">
    <cfRule type="cellIs" dxfId="9410" priority="1046" operator="lessThan">
      <formula>0</formula>
    </cfRule>
  </conditionalFormatting>
  <conditionalFormatting sqref="H391">
    <cfRule type="cellIs" dxfId="9409" priority="1043" operator="lessThan">
      <formula>0</formula>
    </cfRule>
  </conditionalFormatting>
  <conditionalFormatting sqref="P435:P437">
    <cfRule type="cellIs" dxfId="9408" priority="1033" operator="lessThan">
      <formula>0</formula>
    </cfRule>
  </conditionalFormatting>
  <conditionalFormatting sqref="Q444">
    <cfRule type="cellIs" dxfId="9407" priority="1025" operator="lessThan">
      <formula>0</formula>
    </cfRule>
  </conditionalFormatting>
  <conditionalFormatting sqref="H384">
    <cfRule type="cellIs" dxfId="9406" priority="1042" operator="lessThan">
      <formula>0</formula>
    </cfRule>
  </conditionalFormatting>
  <conditionalFormatting sqref="H379">
    <cfRule type="cellIs" dxfId="9405" priority="1039" operator="lessThan">
      <formula>0</formula>
    </cfRule>
  </conditionalFormatting>
  <conditionalFormatting sqref="Q438">
    <cfRule type="cellIs" dxfId="9404" priority="1032" operator="lessThan">
      <formula>0</formula>
    </cfRule>
  </conditionalFormatting>
  <conditionalFormatting sqref="H373">
    <cfRule type="cellIs" dxfId="9403" priority="1036" operator="lessThan">
      <formula>0</formula>
    </cfRule>
  </conditionalFormatting>
  <conditionalFormatting sqref="P441:P443">
    <cfRule type="cellIs" dxfId="9402" priority="1027" operator="lessThan">
      <formula>0</formula>
    </cfRule>
  </conditionalFormatting>
  <conditionalFormatting sqref="P434:Q434 Q435:Q437">
    <cfRule type="cellIs" dxfId="9401" priority="1035" operator="lessThan">
      <formula>0</formula>
    </cfRule>
  </conditionalFormatting>
  <conditionalFormatting sqref="P434">
    <cfRule type="cellIs" dxfId="9400" priority="1034" operator="lessThan">
      <formula>0</formula>
    </cfRule>
  </conditionalFormatting>
  <conditionalFormatting sqref="B434">
    <cfRule type="cellIs" dxfId="9399" priority="1030" operator="lessThan">
      <formula>0</formula>
    </cfRule>
  </conditionalFormatting>
  <conditionalFormatting sqref="Q445:Q446">
    <cfRule type="cellIs" dxfId="9398" priority="1021" operator="lessThan">
      <formula>0</formula>
    </cfRule>
  </conditionalFormatting>
  <conditionalFormatting sqref="Q444">
    <cfRule type="cellIs" dxfId="9397" priority="1024" operator="lessThan">
      <formula>0</formula>
    </cfRule>
  </conditionalFormatting>
  <conditionalFormatting sqref="B446">
    <cfRule type="cellIs" dxfId="9396" priority="1020" operator="lessThan">
      <formula>0</formula>
    </cfRule>
  </conditionalFormatting>
  <conditionalFormatting sqref="B440">
    <cfRule type="cellIs" dxfId="9395" priority="1023" operator="lessThan">
      <formula>0</formula>
    </cfRule>
  </conditionalFormatting>
  <conditionalFormatting sqref="P446">
    <cfRule type="cellIs" dxfId="9394" priority="1026" operator="lessThan">
      <formula>0</formula>
    </cfRule>
  </conditionalFormatting>
  <conditionalFormatting sqref="B447">
    <cfRule type="cellIs" dxfId="9393" priority="1019" operator="lessThan">
      <formula>0</formula>
    </cfRule>
  </conditionalFormatting>
  <conditionalFormatting sqref="Q439">
    <cfRule type="cellIs" dxfId="9392" priority="1022" operator="lessThan">
      <formula>0</formula>
    </cfRule>
  </conditionalFormatting>
  <conditionalFormatting sqref="Q448:Q450">
    <cfRule type="cellIs" dxfId="9391" priority="1018" operator="lessThan">
      <formula>0</formula>
    </cfRule>
  </conditionalFormatting>
  <conditionalFormatting sqref="P448:P450">
    <cfRule type="cellIs" dxfId="9390" priority="1017" operator="lessThan">
      <formula>0</formula>
    </cfRule>
  </conditionalFormatting>
  <conditionalFormatting sqref="Q603">
    <cfRule type="cellIs" dxfId="9389" priority="992" operator="lessThan">
      <formula>0</formula>
    </cfRule>
  </conditionalFormatting>
  <conditionalFormatting sqref="B625">
    <cfRule type="cellIs" dxfId="9388" priority="956" operator="lessThan">
      <formula>0</formula>
    </cfRule>
  </conditionalFormatting>
  <conditionalFormatting sqref="P454:P456">
    <cfRule type="cellIs" dxfId="9387" priority="1013" operator="lessThan">
      <formula>0</formula>
    </cfRule>
  </conditionalFormatting>
  <conditionalFormatting sqref="Q457">
    <cfRule type="cellIs" dxfId="9386" priority="1012" operator="lessThan">
      <formula>0</formula>
    </cfRule>
  </conditionalFormatting>
  <conditionalFormatting sqref="Q597">
    <cfRule type="cellIs" dxfId="9385" priority="1001" operator="lessThan">
      <formula>0</formula>
    </cfRule>
  </conditionalFormatting>
  <conditionalFormatting sqref="Q451">
    <cfRule type="cellIs" dxfId="9384" priority="1016" operator="lessThan">
      <formula>0</formula>
    </cfRule>
  </conditionalFormatting>
  <conditionalFormatting sqref="Q451">
    <cfRule type="cellIs" dxfId="9383" priority="1015" operator="lessThan">
      <formula>0</formula>
    </cfRule>
  </conditionalFormatting>
  <conditionalFormatting sqref="Q457">
    <cfRule type="cellIs" dxfId="9382" priority="1011" operator="lessThan">
      <formula>0</formula>
    </cfRule>
  </conditionalFormatting>
  <conditionalFormatting sqref="J593:N595 J596:M596">
    <cfRule type="cellIs" dxfId="9381" priority="1005" operator="lessThan">
      <formula>0</formula>
    </cfRule>
  </conditionalFormatting>
  <conditionalFormatting sqref="B453">
    <cfRule type="cellIs" dxfId="9380" priority="1009" operator="lessThan">
      <formula>0</formula>
    </cfRule>
  </conditionalFormatting>
  <conditionalFormatting sqref="P599:P602">
    <cfRule type="cellIs" dxfId="9379" priority="998" operator="lessThan">
      <formula>0</formula>
    </cfRule>
  </conditionalFormatting>
  <conditionalFormatting sqref="Q454:Q456">
    <cfRule type="cellIs" dxfId="9378" priority="1014" operator="lessThan">
      <formula>0</formula>
    </cfRule>
  </conditionalFormatting>
  <conditionalFormatting sqref="Q593:Q595">
    <cfRule type="cellIs" dxfId="9377" priority="1008" operator="lessThan">
      <formula>0</formula>
    </cfRule>
  </conditionalFormatting>
  <conditionalFormatting sqref="Q596">
    <cfRule type="cellIs" dxfId="9376" priority="1003" operator="lessThan">
      <formula>0</formula>
    </cfRule>
  </conditionalFormatting>
  <conditionalFormatting sqref="Q452">
    <cfRule type="cellIs" dxfId="9375" priority="1010" operator="lessThan">
      <formula>0</formula>
    </cfRule>
  </conditionalFormatting>
  <conditionalFormatting sqref="B592">
    <cfRule type="cellIs" dxfId="9374" priority="1000" operator="lessThan">
      <formula>0</formula>
    </cfRule>
  </conditionalFormatting>
  <conditionalFormatting sqref="P593:P595">
    <cfRule type="cellIs" dxfId="9373" priority="1007" operator="lessThan">
      <formula>0</formula>
    </cfRule>
  </conditionalFormatting>
  <conditionalFormatting sqref="J594">
    <cfRule type="cellIs" dxfId="9372" priority="1004" operator="lessThan">
      <formula>0</formula>
    </cfRule>
  </conditionalFormatting>
  <conditionalFormatting sqref="Q602">
    <cfRule type="cellIs" dxfId="9371" priority="993" operator="lessThan">
      <formula>0</formula>
    </cfRule>
  </conditionalFormatting>
  <conditionalFormatting sqref="J595:N595 K593:N594 J596:M596">
    <cfRule type="cellIs" dxfId="9370" priority="1006" operator="lessThan">
      <formula>0</formula>
    </cfRule>
  </conditionalFormatting>
  <conditionalFormatting sqref="Q596">
    <cfRule type="cellIs" dxfId="9369" priority="1002" operator="lessThan">
      <formula>0</formula>
    </cfRule>
  </conditionalFormatting>
  <conditionalFormatting sqref="J599:N599 J601:N602 J600:M600">
    <cfRule type="cellIs" dxfId="9368" priority="996" operator="lessThan">
      <formula>0</formula>
    </cfRule>
  </conditionalFormatting>
  <conditionalFormatting sqref="P616:P619">
    <cfRule type="cellIs" dxfId="9367" priority="990" operator="lessThan">
      <formula>0</formula>
    </cfRule>
  </conditionalFormatting>
  <conditionalFormatting sqref="Q602">
    <cfRule type="cellIs" dxfId="9366" priority="994" operator="lessThan">
      <formula>0</formula>
    </cfRule>
  </conditionalFormatting>
  <conditionalFormatting sqref="J600">
    <cfRule type="cellIs" dxfId="9365" priority="995" operator="lessThan">
      <formula>0</formula>
    </cfRule>
  </conditionalFormatting>
  <conditionalFormatting sqref="J601:N602 K599:N599 K600:M600">
    <cfRule type="cellIs" dxfId="9364" priority="997" operator="lessThan">
      <formula>0</formula>
    </cfRule>
  </conditionalFormatting>
  <conditionalFormatting sqref="Q599:Q601">
    <cfRule type="cellIs" dxfId="9363" priority="999" operator="lessThan">
      <formula>0</formula>
    </cfRule>
  </conditionalFormatting>
  <conditionalFormatting sqref="Q629">
    <cfRule type="cellIs" dxfId="9362" priority="960" operator="lessThan">
      <formula>0</formula>
    </cfRule>
  </conditionalFormatting>
  <conditionalFormatting sqref="I626">
    <cfRule type="cellIs" dxfId="9361" priority="963" operator="lessThan">
      <formula>0</formula>
    </cfRule>
  </conditionalFormatting>
  <conditionalFormatting sqref="C616:N619">
    <cfRule type="cellIs" dxfId="9360" priority="988" operator="lessThan">
      <formula>0</formula>
    </cfRule>
  </conditionalFormatting>
  <conditionalFormatting sqref="Q619">
    <cfRule type="cellIs" dxfId="9359" priority="984" operator="lessThan">
      <formula>0</formula>
    </cfRule>
  </conditionalFormatting>
  <conditionalFormatting sqref="I616">
    <cfRule type="cellIs" dxfId="9358" priority="987" operator="lessThan">
      <formula>0</formula>
    </cfRule>
  </conditionalFormatting>
  <conditionalFormatting sqref="H621:H624">
    <cfRule type="cellIs" dxfId="9357" priority="970" operator="lessThan">
      <formula>0</formula>
    </cfRule>
  </conditionalFormatting>
  <conditionalFormatting sqref="Q619">
    <cfRule type="cellIs" dxfId="9356" priority="985" operator="lessThan">
      <formula>0</formula>
    </cfRule>
  </conditionalFormatting>
  <conditionalFormatting sqref="H616">
    <cfRule type="cellIs" dxfId="9355" priority="981" operator="lessThan">
      <formula>0</formula>
    </cfRule>
  </conditionalFormatting>
  <conditionalFormatting sqref="H616:H619">
    <cfRule type="cellIs" dxfId="9354" priority="982" operator="lessThan">
      <formula>0</formula>
    </cfRule>
  </conditionalFormatting>
  <conditionalFormatting sqref="C617:J617">
    <cfRule type="cellIs" dxfId="9353" priority="986" operator="lessThan">
      <formula>0</formula>
    </cfRule>
  </conditionalFormatting>
  <conditionalFormatting sqref="H617:H619">
    <cfRule type="cellIs" dxfId="9352" priority="983" operator="lessThan">
      <formula>0</formula>
    </cfRule>
  </conditionalFormatting>
  <conditionalFormatting sqref="I617 K616:N617 C618:N619">
    <cfRule type="cellIs" dxfId="9351" priority="989" operator="lessThan">
      <formula>0</formula>
    </cfRule>
  </conditionalFormatting>
  <conditionalFormatting sqref="Q616:Q618">
    <cfRule type="cellIs" dxfId="9350" priority="991" operator="lessThan">
      <formula>0</formula>
    </cfRule>
  </conditionalFormatting>
  <conditionalFormatting sqref="B615">
    <cfRule type="cellIs" dxfId="9349" priority="980" operator="lessThan">
      <formula>0</formula>
    </cfRule>
  </conditionalFormatting>
  <conditionalFormatting sqref="Q624">
    <cfRule type="cellIs" dxfId="9348" priority="972" operator="lessThan">
      <formula>0</formula>
    </cfRule>
  </conditionalFormatting>
  <conditionalFormatting sqref="I621">
    <cfRule type="cellIs" dxfId="9347" priority="975" operator="lessThan">
      <formula>0</formula>
    </cfRule>
  </conditionalFormatting>
  <conditionalFormatting sqref="C621:N624">
    <cfRule type="cellIs" dxfId="9346" priority="976" operator="lessThan">
      <formula>0</formula>
    </cfRule>
  </conditionalFormatting>
  <conditionalFormatting sqref="Q624">
    <cfRule type="cellIs" dxfId="9345" priority="973" operator="lessThan">
      <formula>0</formula>
    </cfRule>
  </conditionalFormatting>
  <conditionalFormatting sqref="H621">
    <cfRule type="cellIs" dxfId="9344" priority="969" operator="lessThan">
      <formula>0</formula>
    </cfRule>
  </conditionalFormatting>
  <conditionalFormatting sqref="P621:P624">
    <cfRule type="cellIs" dxfId="9343" priority="978" operator="lessThan">
      <formula>0</formula>
    </cfRule>
  </conditionalFormatting>
  <conditionalFormatting sqref="C622:J622">
    <cfRule type="cellIs" dxfId="9342" priority="974" operator="lessThan">
      <formula>0</formula>
    </cfRule>
  </conditionalFormatting>
  <conditionalFormatting sqref="H622:H624">
    <cfRule type="cellIs" dxfId="9341" priority="971" operator="lessThan">
      <formula>0</formula>
    </cfRule>
  </conditionalFormatting>
  <conditionalFormatting sqref="I622 K621:N622 C623:N624">
    <cfRule type="cellIs" dxfId="9340" priority="977" operator="lessThan">
      <formula>0</formula>
    </cfRule>
  </conditionalFormatting>
  <conditionalFormatting sqref="Q621:Q623">
    <cfRule type="cellIs" dxfId="9339" priority="979" operator="lessThan">
      <formula>0</formula>
    </cfRule>
  </conditionalFormatting>
  <conditionalFormatting sqref="B620">
    <cfRule type="cellIs" dxfId="9338" priority="968" operator="lessThan">
      <formula>0</formula>
    </cfRule>
  </conditionalFormatting>
  <conditionalFormatting sqref="C626:N629">
    <cfRule type="cellIs" dxfId="9337" priority="964" operator="lessThan">
      <formula>0</formula>
    </cfRule>
  </conditionalFormatting>
  <conditionalFormatting sqref="Q629">
    <cfRule type="cellIs" dxfId="9336" priority="961" operator="lessThan">
      <formula>0</formula>
    </cfRule>
  </conditionalFormatting>
  <conditionalFormatting sqref="H626">
    <cfRule type="cellIs" dxfId="9335" priority="957" operator="lessThan">
      <formula>0</formula>
    </cfRule>
  </conditionalFormatting>
  <conditionalFormatting sqref="H626:H629">
    <cfRule type="cellIs" dxfId="9334" priority="958" operator="lessThan">
      <formula>0</formula>
    </cfRule>
  </conditionalFormatting>
  <conditionalFormatting sqref="P626:P629">
    <cfRule type="cellIs" dxfId="9333" priority="966" operator="lessThan">
      <formula>0</formula>
    </cfRule>
  </conditionalFormatting>
  <conditionalFormatting sqref="C627:J627">
    <cfRule type="cellIs" dxfId="9332" priority="962" operator="lessThan">
      <formula>0</formula>
    </cfRule>
  </conditionalFormatting>
  <conditionalFormatting sqref="H627:H629">
    <cfRule type="cellIs" dxfId="9331" priority="959" operator="lessThan">
      <formula>0</formula>
    </cfRule>
  </conditionalFormatting>
  <conditionalFormatting sqref="I627 K626:N627 C628:N629">
    <cfRule type="cellIs" dxfId="9330" priority="965" operator="lessThan">
      <formula>0</formula>
    </cfRule>
  </conditionalFormatting>
  <conditionalFormatting sqref="Q626:Q628">
    <cfRule type="cellIs" dxfId="9329" priority="967" operator="lessThan">
      <formula>0</formula>
    </cfRule>
  </conditionalFormatting>
  <conditionalFormatting sqref="C351:I351">
    <cfRule type="cellIs" dxfId="9328" priority="953" operator="lessThan">
      <formula>0</formula>
    </cfRule>
  </conditionalFormatting>
  <conditionalFormatting sqref="C353:I354">
    <cfRule type="cellIs" dxfId="9327" priority="954" operator="lessThan">
      <formula>0</formula>
    </cfRule>
  </conditionalFormatting>
  <conditionalFormatting sqref="P506:Q506">
    <cfRule type="cellIs" dxfId="9326" priority="937" operator="lessThan">
      <formula>0</formula>
    </cfRule>
  </conditionalFormatting>
  <conditionalFormatting sqref="P499:P502">
    <cfRule type="cellIs" dxfId="9325" priority="938" operator="lessThan">
      <formula>0</formula>
    </cfRule>
  </conditionalFormatting>
  <conditionalFormatting sqref="Q611:Q613">
    <cfRule type="cellIs" dxfId="9324" priority="900" operator="lessThan">
      <formula>0</formula>
    </cfRule>
  </conditionalFormatting>
  <conditionalFormatting sqref="B498">
    <cfRule type="cellIs" dxfId="9323" priority="955" operator="lessThan">
      <formula>0</formula>
    </cfRule>
  </conditionalFormatting>
  <conditionalFormatting sqref="N427">
    <cfRule type="cellIs" dxfId="9322" priority="679" operator="lessThan">
      <formula>0</formula>
    </cfRule>
  </conditionalFormatting>
  <conditionalFormatting sqref="C352:I352">
    <cfRule type="cellIs" dxfId="9321" priority="952" operator="lessThan">
      <formula>0</formula>
    </cfRule>
  </conditionalFormatting>
  <conditionalFormatting sqref="C355:I355">
    <cfRule type="cellIs" dxfId="9320" priority="951" operator="lessThan">
      <formula>0</formula>
    </cfRule>
  </conditionalFormatting>
  <conditionalFormatting sqref="C365:I366">
    <cfRule type="cellIs" dxfId="9319" priority="950" operator="lessThan">
      <formula>0</formula>
    </cfRule>
  </conditionalFormatting>
  <conditionalFormatting sqref="C363:I363">
    <cfRule type="cellIs" dxfId="9318" priority="949" operator="lessThan">
      <formula>0</formula>
    </cfRule>
  </conditionalFormatting>
  <conditionalFormatting sqref="C364:I364">
    <cfRule type="cellIs" dxfId="9317" priority="948" operator="lessThan">
      <formula>0</formula>
    </cfRule>
  </conditionalFormatting>
  <conditionalFormatting sqref="C367:I367">
    <cfRule type="cellIs" dxfId="9316" priority="947" operator="lessThan">
      <formula>0</formula>
    </cfRule>
  </conditionalFormatting>
  <conditionalFormatting sqref="C593:I596">
    <cfRule type="cellIs" dxfId="9315" priority="945" operator="lessThan">
      <formula>0</formula>
    </cfRule>
  </conditionalFormatting>
  <conditionalFormatting sqref="C594:I594">
    <cfRule type="cellIs" dxfId="9314" priority="944" operator="lessThan">
      <formula>0</formula>
    </cfRule>
  </conditionalFormatting>
  <conditionalFormatting sqref="C595:I596">
    <cfRule type="cellIs" dxfId="9313" priority="946" operator="lessThan">
      <formula>0</formula>
    </cfRule>
  </conditionalFormatting>
  <conditionalFormatting sqref="Q551">
    <cfRule type="cellIs" dxfId="9312" priority="926" operator="lessThan">
      <formula>0</formula>
    </cfRule>
  </conditionalFormatting>
  <conditionalFormatting sqref="Q551">
    <cfRule type="cellIs" dxfId="9311" priority="927" operator="lessThan">
      <formula>0</formula>
    </cfRule>
  </conditionalFormatting>
  <conditionalFormatting sqref="C599:I602">
    <cfRule type="cellIs" dxfId="9310" priority="942" operator="lessThan">
      <formula>0</formula>
    </cfRule>
  </conditionalFormatting>
  <conditionalFormatting sqref="C600:I600">
    <cfRule type="cellIs" dxfId="9309" priority="941" operator="lessThan">
      <formula>0</formula>
    </cfRule>
  </conditionalFormatting>
  <conditionalFormatting sqref="C601:I602">
    <cfRule type="cellIs" dxfId="9308" priority="943" operator="lessThan">
      <formula>0</formula>
    </cfRule>
  </conditionalFormatting>
  <conditionalFormatting sqref="C461:C464">
    <cfRule type="cellIs" dxfId="9307" priority="940" operator="lessThan">
      <formula>0</formula>
    </cfRule>
  </conditionalFormatting>
  <conditionalFormatting sqref="P468:P471">
    <cfRule type="cellIs" dxfId="9306" priority="939" operator="lessThan">
      <formula>0</formula>
    </cfRule>
  </conditionalFormatting>
  <conditionalFormatting sqref="Q507:Q510">
    <cfRule type="cellIs" dxfId="9305" priority="936" operator="lessThan">
      <formula>0</formula>
    </cfRule>
  </conditionalFormatting>
  <conditionalFormatting sqref="Q511:Q512">
    <cfRule type="cellIs" dxfId="9304" priority="935" operator="lessThan">
      <formula>0</formula>
    </cfRule>
  </conditionalFormatting>
  <conditionalFormatting sqref="Q512">
    <cfRule type="cellIs" dxfId="9303" priority="934" operator="lessThan">
      <formula>0</formula>
    </cfRule>
  </conditionalFormatting>
  <conditionalFormatting sqref="Q511">
    <cfRule type="cellIs" dxfId="9302" priority="933" operator="lessThan">
      <formula>0</formula>
    </cfRule>
  </conditionalFormatting>
  <conditionalFormatting sqref="P507:P510">
    <cfRule type="cellIs" dxfId="9301" priority="932" operator="lessThan">
      <formula>0</formula>
    </cfRule>
  </conditionalFormatting>
  <conditionalFormatting sqref="B506">
    <cfRule type="cellIs" dxfId="9300" priority="931" operator="lessThan">
      <formula>0</formula>
    </cfRule>
  </conditionalFormatting>
  <conditionalFormatting sqref="C611:N614">
    <cfRule type="cellIs" dxfId="9299" priority="897" operator="lessThan">
      <formula>0</formula>
    </cfRule>
  </conditionalFormatting>
  <conditionalFormatting sqref="Q614">
    <cfRule type="cellIs" dxfId="9298" priority="894" operator="lessThan">
      <formula>0</formula>
    </cfRule>
  </conditionalFormatting>
  <conditionalFormatting sqref="P547:P550">
    <cfRule type="cellIs" dxfId="9297" priority="925" operator="lessThan">
      <formula>0</formula>
    </cfRule>
  </conditionalFormatting>
  <conditionalFormatting sqref="H611:H614">
    <cfRule type="cellIs" dxfId="9296" priority="891" operator="lessThan">
      <formula>0</formula>
    </cfRule>
  </conditionalFormatting>
  <conditionalFormatting sqref="Q504">
    <cfRule type="cellIs" dxfId="9295" priority="930" operator="lessThan">
      <formula>0</formula>
    </cfRule>
  </conditionalFormatting>
  <conditionalFormatting sqref="Q547:Q550 Q552 Q554:Q560">
    <cfRule type="cellIs" dxfId="9294" priority="929" operator="lessThan">
      <formula>0</formula>
    </cfRule>
  </conditionalFormatting>
  <conditionalFormatting sqref="P546">
    <cfRule type="cellIs" dxfId="9293" priority="928" operator="lessThan">
      <formula>0</formula>
    </cfRule>
  </conditionalFormatting>
  <conditionalFormatting sqref="P554:P558">
    <cfRule type="cellIs" dxfId="9292" priority="924" operator="lessThan">
      <formula>0</formula>
    </cfRule>
  </conditionalFormatting>
  <conditionalFormatting sqref="Q570:Q573 Q575">
    <cfRule type="cellIs" dxfId="9291" priority="922" operator="lessThan">
      <formula>0</formula>
    </cfRule>
  </conditionalFormatting>
  <conditionalFormatting sqref="B546">
    <cfRule type="cellIs" dxfId="9290" priority="923" operator="lessThan">
      <formula>0</formula>
    </cfRule>
  </conditionalFormatting>
  <conditionalFormatting sqref="P569">
    <cfRule type="cellIs" dxfId="9289" priority="921" operator="lessThan">
      <formula>0</formula>
    </cfRule>
  </conditionalFormatting>
  <conditionalFormatting sqref="Q574">
    <cfRule type="cellIs" dxfId="9288" priority="920" operator="lessThan">
      <formula>0</formula>
    </cfRule>
  </conditionalFormatting>
  <conditionalFormatting sqref="Q574">
    <cfRule type="cellIs" dxfId="9287" priority="919" operator="lessThan">
      <formula>0</formula>
    </cfRule>
  </conditionalFormatting>
  <conditionalFormatting sqref="P570:P573">
    <cfRule type="cellIs" dxfId="9286" priority="918" operator="lessThan">
      <formula>0</formula>
    </cfRule>
  </conditionalFormatting>
  <conditionalFormatting sqref="Q582 Q577:Q580">
    <cfRule type="cellIs" dxfId="9285" priority="916" operator="lessThan">
      <formula>0</formula>
    </cfRule>
  </conditionalFormatting>
  <conditionalFormatting sqref="Q581">
    <cfRule type="cellIs" dxfId="9284" priority="914" operator="lessThan">
      <formula>0</formula>
    </cfRule>
  </conditionalFormatting>
  <conditionalFormatting sqref="B569">
    <cfRule type="cellIs" dxfId="9283" priority="917" operator="lessThan">
      <formula>0</formula>
    </cfRule>
  </conditionalFormatting>
  <conditionalFormatting sqref="P576">
    <cfRule type="cellIs" dxfId="9282" priority="915" operator="lessThan">
      <formula>0</formula>
    </cfRule>
  </conditionalFormatting>
  <conditionalFormatting sqref="P577:P580">
    <cfRule type="cellIs" dxfId="9281" priority="912" operator="lessThan">
      <formula>0</formula>
    </cfRule>
  </conditionalFormatting>
  <conditionalFormatting sqref="Q581">
    <cfRule type="cellIs" dxfId="9280" priority="913" operator="lessThan">
      <formula>0</formula>
    </cfRule>
  </conditionalFormatting>
  <conditionalFormatting sqref="P605:P607 P609">
    <cfRule type="cellIs" dxfId="9279" priority="910" operator="lessThan">
      <formula>0</formula>
    </cfRule>
  </conditionalFormatting>
  <conditionalFormatting sqref="Q605:Q607">
    <cfRule type="cellIs" dxfId="9278" priority="911" operator="lessThan">
      <formula>0</formula>
    </cfRule>
  </conditionalFormatting>
  <conditionalFormatting sqref="C607:I607">
    <cfRule type="cellIs" dxfId="9277" priority="903" operator="lessThan">
      <formula>0</formula>
    </cfRule>
  </conditionalFormatting>
  <conditionalFormatting sqref="C605:I607">
    <cfRule type="cellIs" dxfId="9276" priority="902" operator="lessThan">
      <formula>0</formula>
    </cfRule>
  </conditionalFormatting>
  <conditionalFormatting sqref="B604">
    <cfRule type="cellIs" dxfId="9275" priority="904" operator="lessThan">
      <formula>0</formula>
    </cfRule>
  </conditionalFormatting>
  <conditionalFormatting sqref="J605:N607">
    <cfRule type="cellIs" dxfId="9274" priority="908" operator="lessThan">
      <formula>0</formula>
    </cfRule>
  </conditionalFormatting>
  <conditionalFormatting sqref="P611:P614">
    <cfRule type="cellIs" dxfId="9273" priority="899" operator="lessThan">
      <formula>0</formula>
    </cfRule>
  </conditionalFormatting>
  <conditionalFormatting sqref="Q608:Q609">
    <cfRule type="cellIs" dxfId="9272" priority="905" operator="lessThan">
      <formula>0</formula>
    </cfRule>
  </conditionalFormatting>
  <conditionalFormatting sqref="C433:M433">
    <cfRule type="cellIs" dxfId="9271" priority="677" operator="lessThan">
      <formula>0</formula>
    </cfRule>
  </conditionalFormatting>
  <conditionalFormatting sqref="Q608:Q609">
    <cfRule type="cellIs" dxfId="9270" priority="906" operator="lessThan">
      <formula>0</formula>
    </cfRule>
  </conditionalFormatting>
  <conditionalFormatting sqref="J606">
    <cfRule type="cellIs" dxfId="9269" priority="907" operator="lessThan">
      <formula>0</formula>
    </cfRule>
  </conditionalFormatting>
  <conditionalFormatting sqref="J607:N607 K605:N606">
    <cfRule type="cellIs" dxfId="9268" priority="909" operator="lessThan">
      <formula>0</formula>
    </cfRule>
  </conditionalFormatting>
  <conditionalFormatting sqref="I612 K611:N612 C613:N614">
    <cfRule type="cellIs" dxfId="9267" priority="898" operator="lessThan">
      <formula>0</formula>
    </cfRule>
  </conditionalFormatting>
  <conditionalFormatting sqref="N427">
    <cfRule type="cellIs" dxfId="9266" priority="680" operator="lessThan">
      <formula>0</formula>
    </cfRule>
  </conditionalFormatting>
  <conditionalFormatting sqref="B429:N429">
    <cfRule type="cellIs" dxfId="9265" priority="672" operator="lessThan">
      <formula>0</formula>
    </cfRule>
  </conditionalFormatting>
  <conditionalFormatting sqref="C606:I606">
    <cfRule type="cellIs" dxfId="9264" priority="901" operator="lessThan">
      <formula>0</formula>
    </cfRule>
  </conditionalFormatting>
  <conditionalFormatting sqref="B429:N429">
    <cfRule type="cellIs" dxfId="9263" priority="673" operator="lessThan">
      <formula>0</formula>
    </cfRule>
  </conditionalFormatting>
  <conditionalFormatting sqref="H433">
    <cfRule type="cellIs" dxfId="9262" priority="676" operator="lessThan">
      <formula>0</formula>
    </cfRule>
  </conditionalFormatting>
  <conditionalFormatting sqref="B433">
    <cfRule type="cellIs" dxfId="9261" priority="675" operator="lessThan">
      <formula>0</formula>
    </cfRule>
  </conditionalFormatting>
  <conditionalFormatting sqref="B433">
    <cfRule type="cellIs" dxfId="9260" priority="674" operator="lessThan">
      <formula>0</formula>
    </cfRule>
  </conditionalFormatting>
  <conditionalFormatting sqref="B429:N429">
    <cfRule type="cellIs" dxfId="9259" priority="670" operator="lessThan">
      <formula>0</formula>
    </cfRule>
  </conditionalFormatting>
  <conditionalFormatting sqref="B429:N429">
    <cfRule type="cellIs" dxfId="9258" priority="671" operator="lessThan">
      <formula>0</formula>
    </cfRule>
  </conditionalFormatting>
  <conditionalFormatting sqref="B435:N435">
    <cfRule type="cellIs" dxfId="9257" priority="657" operator="lessThan">
      <formula>0</formula>
    </cfRule>
  </conditionalFormatting>
  <conditionalFormatting sqref="H611">
    <cfRule type="cellIs" dxfId="9256" priority="890" operator="lessThan">
      <formula>0</formula>
    </cfRule>
  </conditionalFormatting>
  <conditionalFormatting sqref="C433:M433">
    <cfRule type="cellIs" dxfId="9255" priority="678" operator="lessThan">
      <formula>0</formula>
    </cfRule>
  </conditionalFormatting>
  <conditionalFormatting sqref="H612:H614">
    <cfRule type="cellIs" dxfId="9254" priority="892" operator="lessThan">
      <formula>0</formula>
    </cfRule>
  </conditionalFormatting>
  <conditionalFormatting sqref="Q614">
    <cfRule type="cellIs" dxfId="9253" priority="893" operator="lessThan">
      <formula>0</formula>
    </cfRule>
  </conditionalFormatting>
  <conditionalFormatting sqref="I611">
    <cfRule type="cellIs" dxfId="9252" priority="896" operator="lessThan">
      <formula>0</formula>
    </cfRule>
  </conditionalFormatting>
  <conditionalFormatting sqref="N439">
    <cfRule type="cellIs" dxfId="9251" priority="650" operator="lessThan">
      <formula>0</formula>
    </cfRule>
  </conditionalFormatting>
  <conditionalFormatting sqref="C612:J612">
    <cfRule type="cellIs" dxfId="9250" priority="895" operator="lessThan">
      <formula>0</formula>
    </cfRule>
  </conditionalFormatting>
  <conditionalFormatting sqref="B610">
    <cfRule type="cellIs" dxfId="9249" priority="889" operator="lessThan">
      <formula>0</formula>
    </cfRule>
  </conditionalFormatting>
  <conditionalFormatting sqref="B435:N435">
    <cfRule type="cellIs" dxfId="9248" priority="656" operator="lessThan">
      <formula>0</formula>
    </cfRule>
  </conditionalFormatting>
  <conditionalFormatting sqref="C445:M445">
    <cfRule type="cellIs" dxfId="9247" priority="647" operator="lessThan">
      <formula>0</formula>
    </cfRule>
  </conditionalFormatting>
  <conditionalFormatting sqref="C445:M445">
    <cfRule type="cellIs" dxfId="9246" priority="648" operator="lessThan">
      <formula>0</formula>
    </cfRule>
  </conditionalFormatting>
  <conditionalFormatting sqref="B435:N435">
    <cfRule type="cellIs" dxfId="9245" priority="655" operator="lessThan">
      <formula>0</formula>
    </cfRule>
  </conditionalFormatting>
  <conditionalFormatting sqref="N438">
    <cfRule type="cellIs" dxfId="9244" priority="651" operator="lessThan">
      <formula>0</formula>
    </cfRule>
  </conditionalFormatting>
  <conditionalFormatting sqref="B435:N435">
    <cfRule type="cellIs" dxfId="9243" priority="654" operator="lessThan">
      <formula>0</formula>
    </cfRule>
  </conditionalFormatting>
  <conditionalFormatting sqref="B435:N435">
    <cfRule type="cellIs" dxfId="9242" priority="652" operator="lessThan">
      <formula>0</formula>
    </cfRule>
  </conditionalFormatting>
  <conditionalFormatting sqref="B598">
    <cfRule type="cellIs" dxfId="9241" priority="888" operator="lessThan">
      <formula>0</formula>
    </cfRule>
  </conditionalFormatting>
  <conditionalFormatting sqref="N439">
    <cfRule type="cellIs" dxfId="9240" priority="649" operator="lessThan">
      <formula>0</formula>
    </cfRule>
  </conditionalFormatting>
  <conditionalFormatting sqref="B435:N435">
    <cfRule type="cellIs" dxfId="9239" priority="653" operator="lessThan">
      <formula>0</formula>
    </cfRule>
  </conditionalFormatting>
  <conditionalFormatting sqref="B598">
    <cfRule type="cellIs" dxfId="9238" priority="887" operator="lessThan">
      <formula>0</formula>
    </cfRule>
  </conditionalFormatting>
  <conditionalFormatting sqref="B641">
    <cfRule type="cellIs" dxfId="9237" priority="875" operator="lessThan">
      <formula>0</formula>
    </cfRule>
  </conditionalFormatting>
  <conditionalFormatting sqref="B591">
    <cfRule type="cellIs" dxfId="9236" priority="885" operator="lessThan">
      <formula>0</formula>
    </cfRule>
  </conditionalFormatting>
  <conditionalFormatting sqref="B591">
    <cfRule type="cellIs" dxfId="9235" priority="886" operator="lessThan">
      <formula>0</formula>
    </cfRule>
  </conditionalFormatting>
  <conditionalFormatting sqref="B609">
    <cfRule type="cellIs" dxfId="9234" priority="883" operator="lessThan">
      <formula>0</formula>
    </cfRule>
  </conditionalFormatting>
  <conditionalFormatting sqref="B609">
    <cfRule type="cellIs" dxfId="9233"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232" priority="882" operator="lessThan">
      <formula>0</formula>
    </cfRule>
  </conditionalFormatting>
  <conditionalFormatting sqref="B646">
    <cfRule type="cellIs" dxfId="9231" priority="879" operator="lessThan">
      <formula>0</formula>
    </cfRule>
  </conditionalFormatting>
  <conditionalFormatting sqref="B631">
    <cfRule type="cellIs" dxfId="9230" priority="881" operator="lessThan">
      <formula>0</formula>
    </cfRule>
  </conditionalFormatting>
  <conditionalFormatting sqref="B635">
    <cfRule type="cellIs" dxfId="9229" priority="880" operator="lessThan">
      <formula>0</formula>
    </cfRule>
  </conditionalFormatting>
  <conditionalFormatting sqref="B662">
    <cfRule type="cellIs" dxfId="9228" priority="878" operator="lessThan">
      <formula>0</formula>
    </cfRule>
  </conditionalFormatting>
  <conditionalFormatting sqref="B671">
    <cfRule type="cellIs" dxfId="9227" priority="877" operator="lessThan">
      <formula>0</formula>
    </cfRule>
  </conditionalFormatting>
  <conditionalFormatting sqref="I674:N674 P672:Q675">
    <cfRule type="cellIs" dxfId="9226" priority="876" operator="lessThan">
      <formula>0</formula>
    </cfRule>
  </conditionalFormatting>
  <conditionalFormatting sqref="P641">
    <cfRule type="cellIs" dxfId="9225" priority="873" operator="lessThan">
      <formula>0</formula>
    </cfRule>
  </conditionalFormatting>
  <conditionalFormatting sqref="P641">
    <cfRule type="cellIs" dxfId="9224" priority="874" operator="lessThan">
      <formula>0</formula>
    </cfRule>
  </conditionalFormatting>
  <conditionalFormatting sqref="P422:Q422 Q423:Q425">
    <cfRule type="cellIs" dxfId="9223" priority="860" operator="lessThan">
      <formula>0</formula>
    </cfRule>
  </conditionalFormatting>
  <conditionalFormatting sqref="B416">
    <cfRule type="cellIs" dxfId="9222" priority="861" operator="lessThan">
      <formula>0</formula>
    </cfRule>
  </conditionalFormatting>
  <conditionalFormatting sqref="P423:P425">
    <cfRule type="cellIs" dxfId="9221" priority="858" operator="lessThan">
      <formula>0</formula>
    </cfRule>
  </conditionalFormatting>
  <conditionalFormatting sqref="P422">
    <cfRule type="cellIs" dxfId="9220" priority="859" operator="lessThan">
      <formula>0</formula>
    </cfRule>
  </conditionalFormatting>
  <conditionalFormatting sqref="Q426">
    <cfRule type="cellIs" dxfId="9219" priority="856" operator="lessThan">
      <formula>0</formula>
    </cfRule>
  </conditionalFormatting>
  <conditionalFormatting sqref="Q427">
    <cfRule type="cellIs" dxfId="9218" priority="857" operator="lessThan">
      <formula>0</formula>
    </cfRule>
  </conditionalFormatting>
  <conditionalFormatting sqref="B422">
    <cfRule type="cellIs" dxfId="9217" priority="854" operator="lessThan">
      <formula>0</formula>
    </cfRule>
  </conditionalFormatting>
  <conditionalFormatting sqref="Q426">
    <cfRule type="cellIs" dxfId="9216" priority="855" operator="lessThan">
      <formula>0</formula>
    </cfRule>
  </conditionalFormatting>
  <conditionalFormatting sqref="B454:N454">
    <cfRule type="cellIs" dxfId="9215" priority="610" operator="lessThan">
      <formula>0</formula>
    </cfRule>
  </conditionalFormatting>
  <conditionalFormatting sqref="B454:N454">
    <cfRule type="cellIs" dxfId="9214" priority="611" operator="lessThan">
      <formula>0</formula>
    </cfRule>
  </conditionalFormatting>
  <conditionalFormatting sqref="C652:I652">
    <cfRule type="cellIs" dxfId="9213" priority="872" operator="lessThan">
      <formula>0</formula>
    </cfRule>
  </conditionalFormatting>
  <conditionalFormatting sqref="C653:I653">
    <cfRule type="cellIs" dxfId="9212" priority="871" operator="lessThan">
      <formula>0</formula>
    </cfRule>
  </conditionalFormatting>
  <conditionalFormatting sqref="C658:M658">
    <cfRule type="cellIs" dxfId="9211" priority="870" operator="lessThan">
      <formula>0</formula>
    </cfRule>
  </conditionalFormatting>
  <conditionalFormatting sqref="F647:N647">
    <cfRule type="cellIs" dxfId="9210" priority="869" operator="lessThan">
      <formula>0</formula>
    </cfRule>
  </conditionalFormatting>
  <conditionalFormatting sqref="P650">
    <cfRule type="cellIs" dxfId="9209" priority="868" operator="lessThan">
      <formula>0</formula>
    </cfRule>
  </conditionalFormatting>
  <conditionalFormatting sqref="P417:P419">
    <cfRule type="cellIs" dxfId="9208" priority="865" operator="lessThan">
      <formula>0</formula>
    </cfRule>
  </conditionalFormatting>
  <conditionalFormatting sqref="Q420">
    <cfRule type="cellIs" dxfId="9207" priority="862" operator="lessThan">
      <formula>0</formula>
    </cfRule>
  </conditionalFormatting>
  <conditionalFormatting sqref="Q421">
    <cfRule type="cellIs" dxfId="9206" priority="864" operator="lessThan">
      <formula>0</formula>
    </cfRule>
  </conditionalFormatting>
  <conditionalFormatting sqref="P416:Q416 Q417:Q419">
    <cfRule type="cellIs" dxfId="9205" priority="867" operator="lessThan">
      <formula>0</formula>
    </cfRule>
  </conditionalFormatting>
  <conditionalFormatting sqref="P416">
    <cfRule type="cellIs" dxfId="9204" priority="866" operator="lessThan">
      <formula>0</formula>
    </cfRule>
  </conditionalFormatting>
  <conditionalFormatting sqref="Q420">
    <cfRule type="cellIs" dxfId="9203" priority="863" operator="lessThan">
      <formula>0</formula>
    </cfRule>
  </conditionalFormatting>
  <conditionalFormatting sqref="B454:N454">
    <cfRule type="cellIs" dxfId="9202" priority="609" operator="lessThan">
      <formula>0</formula>
    </cfRule>
  </conditionalFormatting>
  <conditionalFormatting sqref="B454:N454">
    <cfRule type="cellIs" dxfId="9201" priority="608" operator="lessThan">
      <formula>0</formula>
    </cfRule>
  </conditionalFormatting>
  <conditionalFormatting sqref="B454:N454">
    <cfRule type="cellIs" dxfId="9200" priority="607" operator="lessThan">
      <formula>0</formula>
    </cfRule>
  </conditionalFormatting>
  <conditionalFormatting sqref="B454:N454">
    <cfRule type="cellIs" dxfId="9199" priority="605" operator="lessThan">
      <formula>0</formula>
    </cfRule>
  </conditionalFormatting>
  <conditionalFormatting sqref="B454:N454">
    <cfRule type="cellIs" dxfId="9198" priority="606" operator="lessThan">
      <formula>0</formula>
    </cfRule>
  </conditionalFormatting>
  <conditionalFormatting sqref="N457">
    <cfRule type="cellIs" dxfId="9197" priority="603" operator="lessThan">
      <formula>0</formula>
    </cfRule>
  </conditionalFormatting>
  <conditionalFormatting sqref="B454:N454">
    <cfRule type="cellIs" dxfId="9196" priority="604" operator="lessThan">
      <formula>0</formula>
    </cfRule>
  </conditionalFormatting>
  <conditionalFormatting sqref="N458">
    <cfRule type="cellIs" dxfId="9195" priority="602" operator="lessThan">
      <formula>0</formula>
    </cfRule>
  </conditionalFormatting>
  <conditionalFormatting sqref="P530">
    <cfRule type="cellIs" dxfId="9194" priority="324" operator="lessThan">
      <formula>0</formula>
    </cfRule>
  </conditionalFormatting>
  <conditionalFormatting sqref="N458">
    <cfRule type="cellIs" dxfId="9193" priority="601" operator="lessThan">
      <formula>0</formula>
    </cfRule>
  </conditionalFormatting>
  <conditionalFormatting sqref="D461:N464">
    <cfRule type="cellIs" dxfId="9192" priority="598" operator="lessThan">
      <formula>0</formula>
    </cfRule>
  </conditionalFormatting>
  <conditionalFormatting sqref="P538">
    <cfRule type="cellIs" dxfId="9191" priority="321" operator="lessThan">
      <formula>0</formula>
    </cfRule>
  </conditionalFormatting>
  <conditionalFormatting sqref="B461:B464">
    <cfRule type="cellIs" dxfId="9190" priority="595" operator="lessThan">
      <formula>0</formula>
    </cfRule>
  </conditionalFormatting>
  <conditionalFormatting sqref="P553">
    <cfRule type="cellIs" dxfId="9189" priority="318" operator="lessThan">
      <formula>0</formula>
    </cfRule>
  </conditionalFormatting>
  <conditionalFormatting sqref="B512">
    <cfRule type="cellIs" dxfId="9188" priority="592" operator="lessThan">
      <formula>0</formula>
    </cfRule>
  </conditionalFormatting>
  <conditionalFormatting sqref="C512">
    <cfRule type="cellIs" dxfId="9187" priority="589" operator="lessThan">
      <formula>0</formula>
    </cfRule>
  </conditionalFormatting>
  <conditionalFormatting sqref="P561">
    <cfRule type="cellIs" dxfId="9186" priority="315" operator="lessThan">
      <formula>0</formula>
    </cfRule>
  </conditionalFormatting>
  <conditionalFormatting sqref="P590">
    <cfRule type="cellIs" dxfId="9185" priority="312" operator="lessThan">
      <formula>0</formula>
    </cfRule>
  </conditionalFormatting>
  <conditionalFormatting sqref="N365">
    <cfRule type="cellIs" dxfId="9184" priority="853" operator="lessThan">
      <formula>0</formula>
    </cfRule>
  </conditionalFormatting>
  <conditionalFormatting sqref="N371">
    <cfRule type="cellIs" dxfId="9183" priority="852" operator="lessThan">
      <formula>0</formula>
    </cfRule>
  </conditionalFormatting>
  <conditionalFormatting sqref="N377">
    <cfRule type="cellIs" dxfId="9182" priority="851" operator="lessThan">
      <formula>0</formula>
    </cfRule>
  </conditionalFormatting>
  <conditionalFormatting sqref="B376">
    <cfRule type="cellIs" dxfId="9181" priority="838" operator="lessThan">
      <formula>0</formula>
    </cfRule>
  </conditionalFormatting>
  <conditionalFormatting sqref="B588">
    <cfRule type="cellIs" dxfId="9180" priority="845" operator="lessThan">
      <formula>0</formula>
    </cfRule>
  </conditionalFormatting>
  <conditionalFormatting sqref="B371:B372">
    <cfRule type="cellIs" dxfId="9179" priority="843" operator="lessThan">
      <formula>0</formula>
    </cfRule>
  </conditionalFormatting>
  <conditionalFormatting sqref="B377:B378">
    <cfRule type="cellIs" dxfId="9178" priority="840" operator="lessThan">
      <formula>0</formula>
    </cfRule>
  </conditionalFormatting>
  <conditionalFormatting sqref="C351:M354">
    <cfRule type="cellIs" dxfId="9177" priority="850" operator="lessThan">
      <formula>0</formula>
    </cfRule>
  </conditionalFormatting>
  <conditionalFormatting sqref="B428">
    <cfRule type="cellIs" dxfId="9176" priority="849" operator="lessThan">
      <formula>0</formula>
    </cfRule>
  </conditionalFormatting>
  <conditionalFormatting sqref="B428">
    <cfRule type="cellIs" dxfId="9175" priority="848" operator="lessThan">
      <formula>0</formula>
    </cfRule>
  </conditionalFormatting>
  <conditionalFormatting sqref="B391 B397 B381:B385 B375:B379 B369:B373 B363:B367 B361 B351:B355">
    <cfRule type="cellIs" dxfId="9174" priority="847" operator="lessThan">
      <formula>0</formula>
    </cfRule>
  </conditionalFormatting>
  <conditionalFormatting sqref="B585:B587">
    <cfRule type="cellIs" dxfId="9173" priority="846" operator="lessThan">
      <formula>0</formula>
    </cfRule>
  </conditionalFormatting>
  <conditionalFormatting sqref="B584">
    <cfRule type="cellIs" dxfId="9172" priority="844" operator="lessThan">
      <formula>0</formula>
    </cfRule>
  </conditionalFormatting>
  <conditionalFormatting sqref="B397">
    <cfRule type="cellIs" dxfId="9171" priority="834" operator="lessThan">
      <formula>0</formula>
    </cfRule>
  </conditionalFormatting>
  <conditionalFormatting sqref="B369">
    <cfRule type="cellIs" dxfId="9170" priority="842" operator="lessThan">
      <formula>0</formula>
    </cfRule>
  </conditionalFormatting>
  <conditionalFormatting sqref="B370">
    <cfRule type="cellIs" dxfId="9169" priority="841" operator="lessThan">
      <formula>0</formula>
    </cfRule>
  </conditionalFormatting>
  <conditionalFormatting sqref="B375">
    <cfRule type="cellIs" dxfId="9168" priority="839" operator="lessThan">
      <formula>0</formula>
    </cfRule>
  </conditionalFormatting>
  <conditionalFormatting sqref="B383:B384">
    <cfRule type="cellIs" dxfId="9167" priority="837" operator="lessThan">
      <formula>0</formula>
    </cfRule>
  </conditionalFormatting>
  <conditionalFormatting sqref="B381">
    <cfRule type="cellIs" dxfId="9166" priority="836" operator="lessThan">
      <formula>0</formula>
    </cfRule>
  </conditionalFormatting>
  <conditionalFormatting sqref="B382">
    <cfRule type="cellIs" dxfId="9165" priority="835" operator="lessThan">
      <formula>0</formula>
    </cfRule>
  </conditionalFormatting>
  <conditionalFormatting sqref="B391">
    <cfRule type="cellIs" dxfId="9164" priority="833" operator="lessThan">
      <formula>0</formula>
    </cfRule>
  </conditionalFormatting>
  <conditionalFormatting sqref="B385">
    <cfRule type="cellIs" dxfId="9163" priority="832" operator="lessThan">
      <formula>0</formula>
    </cfRule>
  </conditionalFormatting>
  <conditionalFormatting sqref="B379">
    <cfRule type="cellIs" dxfId="9162" priority="831" operator="lessThan">
      <formula>0</formula>
    </cfRule>
  </conditionalFormatting>
  <conditionalFormatting sqref="B373">
    <cfRule type="cellIs" dxfId="9161" priority="830" operator="lessThan">
      <formula>0</formula>
    </cfRule>
  </conditionalFormatting>
  <conditionalFormatting sqref="B361">
    <cfRule type="cellIs" dxfId="9160" priority="829" operator="lessThan">
      <formula>0</formula>
    </cfRule>
  </conditionalFormatting>
  <conditionalFormatting sqref="B621:B624">
    <cfRule type="cellIs" dxfId="9159" priority="824" operator="lessThan">
      <formula>0</formula>
    </cfRule>
  </conditionalFormatting>
  <conditionalFormatting sqref="B616:B619">
    <cfRule type="cellIs" dxfId="9158" priority="827" operator="lessThan">
      <formula>0</formula>
    </cfRule>
  </conditionalFormatting>
  <conditionalFormatting sqref="B617">
    <cfRule type="cellIs" dxfId="9157" priority="826" operator="lessThan">
      <formula>0</formula>
    </cfRule>
  </conditionalFormatting>
  <conditionalFormatting sqref="B618:B619">
    <cfRule type="cellIs" dxfId="9156" priority="828" operator="lessThan">
      <formula>0</formula>
    </cfRule>
  </conditionalFormatting>
  <conditionalFormatting sqref="B628:B629">
    <cfRule type="cellIs" dxfId="9155" priority="822" operator="lessThan">
      <formula>0</formula>
    </cfRule>
  </conditionalFormatting>
  <conditionalFormatting sqref="B622">
    <cfRule type="cellIs" dxfId="9154" priority="823" operator="lessThan">
      <formula>0</formula>
    </cfRule>
  </conditionalFormatting>
  <conditionalFormatting sqref="B623:B624">
    <cfRule type="cellIs" dxfId="9153" priority="825" operator="lessThan">
      <formula>0</formula>
    </cfRule>
  </conditionalFormatting>
  <conditionalFormatting sqref="B626:B629">
    <cfRule type="cellIs" dxfId="9152" priority="821" operator="lessThan">
      <formula>0</formula>
    </cfRule>
  </conditionalFormatting>
  <conditionalFormatting sqref="B627">
    <cfRule type="cellIs" dxfId="9151" priority="820" operator="lessThan">
      <formula>0</formula>
    </cfRule>
  </conditionalFormatting>
  <conditionalFormatting sqref="B365:B366">
    <cfRule type="cellIs" dxfId="9150" priority="815" operator="lessThan">
      <formula>0</formula>
    </cfRule>
  </conditionalFormatting>
  <conditionalFormatting sqref="B355">
    <cfRule type="cellIs" dxfId="9149" priority="816" operator="lessThan">
      <formula>0</formula>
    </cfRule>
  </conditionalFormatting>
  <conditionalFormatting sqref="B393:N393">
    <cfRule type="cellIs" dxfId="9148" priority="771" operator="lessThan">
      <formula>0</formula>
    </cfRule>
  </conditionalFormatting>
  <conditionalFormatting sqref="B387:N387">
    <cfRule type="cellIs" dxfId="9147" priority="782" operator="lessThan">
      <formula>0</formula>
    </cfRule>
  </conditionalFormatting>
  <conditionalFormatting sqref="B387:N387">
    <cfRule type="cellIs" dxfId="9146" priority="781" operator="lessThan">
      <formula>0</formula>
    </cfRule>
  </conditionalFormatting>
  <conditionalFormatting sqref="B353:B354">
    <cfRule type="cellIs" dxfId="9145" priority="819" operator="lessThan">
      <formula>0</formula>
    </cfRule>
  </conditionalFormatting>
  <conditionalFormatting sqref="B351">
    <cfRule type="cellIs" dxfId="9144" priority="818" operator="lessThan">
      <formula>0</formula>
    </cfRule>
  </conditionalFormatting>
  <conditionalFormatting sqref="B352">
    <cfRule type="cellIs" dxfId="9143" priority="817" operator="lessThan">
      <formula>0</formula>
    </cfRule>
  </conditionalFormatting>
  <conditionalFormatting sqref="B363">
    <cfRule type="cellIs" dxfId="9142" priority="814" operator="lessThan">
      <formula>0</formula>
    </cfRule>
  </conditionalFormatting>
  <conditionalFormatting sqref="B364">
    <cfRule type="cellIs" dxfId="9141" priority="813" operator="lessThan">
      <formula>0</formula>
    </cfRule>
  </conditionalFormatting>
  <conditionalFormatting sqref="B367">
    <cfRule type="cellIs" dxfId="9140" priority="812" operator="lessThan">
      <formula>0</formula>
    </cfRule>
  </conditionalFormatting>
  <conditionalFormatting sqref="B593:B596">
    <cfRule type="cellIs" dxfId="9139" priority="810" operator="lessThan">
      <formula>0</formula>
    </cfRule>
  </conditionalFormatting>
  <conditionalFormatting sqref="B594">
    <cfRule type="cellIs" dxfId="9138" priority="809" operator="lessThan">
      <formula>0</formula>
    </cfRule>
  </conditionalFormatting>
  <conditionalFormatting sqref="B595:B596">
    <cfRule type="cellIs" dxfId="9137" priority="811" operator="lessThan">
      <formula>0</formula>
    </cfRule>
  </conditionalFormatting>
  <conditionalFormatting sqref="B603">
    <cfRule type="cellIs" dxfId="9136" priority="804" operator="lessThan">
      <formula>0</formula>
    </cfRule>
  </conditionalFormatting>
  <conditionalFormatting sqref="B603">
    <cfRule type="cellIs" dxfId="9135" priority="805" operator="lessThan">
      <formula>0</formula>
    </cfRule>
  </conditionalFormatting>
  <conditionalFormatting sqref="B599:B602">
    <cfRule type="cellIs" dxfId="9134" priority="807" operator="lessThan">
      <formula>0</formula>
    </cfRule>
  </conditionalFormatting>
  <conditionalFormatting sqref="B600">
    <cfRule type="cellIs" dxfId="9133" priority="806" operator="lessThan">
      <formula>0</formula>
    </cfRule>
  </conditionalFormatting>
  <conditionalFormatting sqref="B601:B602">
    <cfRule type="cellIs" dxfId="9132" priority="808" operator="lessThan">
      <formula>0</formula>
    </cfRule>
  </conditionalFormatting>
  <conditionalFormatting sqref="N390">
    <cfRule type="cellIs" dxfId="9131" priority="776" operator="lessThan">
      <formula>0</formula>
    </cfRule>
  </conditionalFormatting>
  <conditionalFormatting sqref="B393:N393">
    <cfRule type="cellIs" dxfId="9130" priority="774" operator="lessThan">
      <formula>0</formula>
    </cfRule>
  </conditionalFormatting>
  <conditionalFormatting sqref="B571:B573">
    <cfRule type="cellIs" dxfId="9129" priority="803" operator="lessThan">
      <formula>0</formula>
    </cfRule>
  </conditionalFormatting>
  <conditionalFormatting sqref="B574">
    <cfRule type="cellIs" dxfId="9128" priority="802" operator="lessThan">
      <formula>0</formula>
    </cfRule>
  </conditionalFormatting>
  <conditionalFormatting sqref="B570">
    <cfRule type="cellIs" dxfId="9127" priority="801" operator="lessThan">
      <formula>0</formula>
    </cfRule>
  </conditionalFormatting>
  <conditionalFormatting sqref="B607:B608">
    <cfRule type="cellIs" dxfId="9126" priority="800" operator="lessThan">
      <formula>0</formula>
    </cfRule>
  </conditionalFormatting>
  <conditionalFormatting sqref="B605:B608">
    <cfRule type="cellIs" dxfId="9125" priority="799" operator="lessThan">
      <formula>0</formula>
    </cfRule>
  </conditionalFormatting>
  <conditionalFormatting sqref="B589">
    <cfRule type="cellIs" dxfId="9124" priority="526" operator="lessThan">
      <formula>0</formula>
    </cfRule>
  </conditionalFormatting>
  <conditionalFormatting sqref="B613:B614">
    <cfRule type="cellIs" dxfId="9123" priority="797" operator="lessThan">
      <formula>0</formula>
    </cfRule>
  </conditionalFormatting>
  <conditionalFormatting sqref="B606">
    <cfRule type="cellIs" dxfId="9122" priority="798" operator="lessThan">
      <formula>0</formula>
    </cfRule>
  </conditionalFormatting>
  <conditionalFormatting sqref="B611:B614">
    <cfRule type="cellIs" dxfId="9121" priority="796" operator="lessThan">
      <formula>0</formula>
    </cfRule>
  </conditionalFormatting>
  <conditionalFormatting sqref="O616:O619">
    <cfRule type="cellIs" dxfId="9120" priority="278" operator="lessThan">
      <formula>0</formula>
    </cfRule>
  </conditionalFormatting>
  <conditionalFormatting sqref="O599 O601:O602">
    <cfRule type="cellIs" dxfId="9119" priority="280" operator="lessThan">
      <formula>0</formula>
    </cfRule>
  </conditionalFormatting>
  <conditionalFormatting sqref="B612">
    <cfRule type="cellIs" dxfId="9118" priority="795" operator="lessThan">
      <formula>0</formula>
    </cfRule>
  </conditionalFormatting>
  <conditionalFormatting sqref="D589">
    <cfRule type="cellIs" dxfId="9117" priority="520" operator="lessThan">
      <formula>0</formula>
    </cfRule>
  </conditionalFormatting>
  <conditionalFormatting sqref="O605:O607">
    <cfRule type="cellIs" dxfId="9116" priority="272" operator="lessThan">
      <formula>0</formula>
    </cfRule>
  </conditionalFormatting>
  <conditionalFormatting sqref="O626:O629">
    <cfRule type="cellIs" dxfId="9115" priority="274" operator="lessThan">
      <formula>0</formula>
    </cfRule>
  </conditionalFormatting>
  <conditionalFormatting sqref="B650 B655:B657 B663 B665:B668 B642:B645 B670">
    <cfRule type="cellIs" dxfId="9114" priority="794" operator="lessThan">
      <formula>0</formula>
    </cfRule>
  </conditionalFormatting>
  <conditionalFormatting sqref="N378">
    <cfRule type="cellIs" dxfId="9113" priority="786" operator="lessThan">
      <formula>0</formula>
    </cfRule>
  </conditionalFormatting>
  <conditionalFormatting sqref="N372">
    <cfRule type="cellIs" dxfId="9112" priority="787" operator="lessThan">
      <formula>0</formula>
    </cfRule>
  </conditionalFormatting>
  <conditionalFormatting sqref="B387:N387">
    <cfRule type="cellIs" dxfId="9111" priority="784" operator="lessThan">
      <formula>0</formula>
    </cfRule>
  </conditionalFormatting>
  <conditionalFormatting sqref="N384">
    <cfRule type="cellIs" dxfId="9110" priority="785" operator="lessThan">
      <formula>0</formula>
    </cfRule>
  </conditionalFormatting>
  <conditionalFormatting sqref="B387:N387">
    <cfRule type="cellIs" dxfId="9109" priority="783" operator="lessThan">
      <formula>0</formula>
    </cfRule>
  </conditionalFormatting>
  <conditionalFormatting sqref="B387:N387">
    <cfRule type="cellIs" dxfId="9108" priority="780" operator="lessThan">
      <formula>0</formula>
    </cfRule>
  </conditionalFormatting>
  <conditionalFormatting sqref="B652">
    <cfRule type="cellIs" dxfId="9107" priority="793" operator="lessThan">
      <formula>0</formula>
    </cfRule>
  </conditionalFormatting>
  <conditionalFormatting sqref="B653">
    <cfRule type="cellIs" dxfId="9106" priority="792" operator="lessThan">
      <formula>0</formula>
    </cfRule>
  </conditionalFormatting>
  <conditionalFormatting sqref="B658">
    <cfRule type="cellIs" dxfId="9105" priority="791" operator="lessThan">
      <formula>0</formula>
    </cfRule>
  </conditionalFormatting>
  <conditionalFormatting sqref="B351:B354">
    <cfRule type="cellIs" dxfId="9104" priority="789" operator="lessThan">
      <formula>0</formula>
    </cfRule>
  </conditionalFormatting>
  <conditionalFormatting sqref="O365">
    <cfRule type="cellIs" dxfId="9103" priority="266" operator="lessThan">
      <formula>0</formula>
    </cfRule>
  </conditionalFormatting>
  <conditionalFormatting sqref="O371">
    <cfRule type="cellIs" dxfId="9102" priority="265" operator="lessThan">
      <formula>0</formula>
    </cfRule>
  </conditionalFormatting>
  <conditionalFormatting sqref="G589">
    <cfRule type="cellIs" dxfId="9101" priority="511" operator="lessThan">
      <formula>0</formula>
    </cfRule>
  </conditionalFormatting>
  <conditionalFormatting sqref="H589">
    <cfRule type="cellIs" dxfId="9100" priority="508" operator="lessThan">
      <formula>0</formula>
    </cfRule>
  </conditionalFormatting>
  <conditionalFormatting sqref="N366">
    <cfRule type="cellIs" dxfId="9099" priority="788" operator="lessThan">
      <formula>0</formula>
    </cfRule>
  </conditionalFormatting>
  <conditionalFormatting sqref="B387:N387">
    <cfRule type="cellIs" dxfId="9098" priority="779" operator="lessThan">
      <formula>0</formula>
    </cfRule>
  </conditionalFormatting>
  <conditionalFormatting sqref="B387:N387">
    <cfRule type="cellIs" dxfId="9097" priority="778" operator="lessThan">
      <formula>0</formula>
    </cfRule>
  </conditionalFormatting>
  <conditionalFormatting sqref="B387:N387">
    <cfRule type="cellIs" dxfId="9096" priority="777" operator="lessThan">
      <formula>0</formula>
    </cfRule>
  </conditionalFormatting>
  <conditionalFormatting sqref="B393:N393">
    <cfRule type="cellIs" dxfId="9095" priority="772" operator="lessThan">
      <formula>0</formula>
    </cfRule>
  </conditionalFormatting>
  <conditionalFormatting sqref="B393:N393">
    <cfRule type="cellIs" dxfId="9094" priority="775" operator="lessThan">
      <formula>0</formula>
    </cfRule>
  </conditionalFormatting>
  <conditionalFormatting sqref="B393:N393">
    <cfRule type="cellIs" dxfId="9093" priority="770" operator="lessThan">
      <formula>0</formula>
    </cfRule>
  </conditionalFormatting>
  <conditionalFormatting sqref="B393:N393">
    <cfRule type="cellIs" dxfId="9092" priority="773" operator="lessThan">
      <formula>0</formula>
    </cfRule>
  </conditionalFormatting>
  <conditionalFormatting sqref="B393:N393">
    <cfRule type="cellIs" dxfId="9091" priority="768" operator="lessThan">
      <formula>0</formula>
    </cfRule>
  </conditionalFormatting>
  <conditionalFormatting sqref="B393:N393">
    <cfRule type="cellIs" dxfId="9090" priority="769" operator="lessThan">
      <formula>0</formula>
    </cfRule>
  </conditionalFormatting>
  <conditionalFormatting sqref="B399:N399">
    <cfRule type="cellIs" dxfId="9089" priority="766" operator="lessThan">
      <formula>0</formula>
    </cfRule>
  </conditionalFormatting>
  <conditionalFormatting sqref="N396">
    <cfRule type="cellIs" dxfId="9088" priority="767" operator="lessThan">
      <formula>0</formula>
    </cfRule>
  </conditionalFormatting>
  <conditionalFormatting sqref="B399:N399">
    <cfRule type="cellIs" dxfId="9087" priority="765" operator="lessThan">
      <formula>0</formula>
    </cfRule>
  </conditionalFormatting>
  <conditionalFormatting sqref="B399:N399">
    <cfRule type="cellIs" dxfId="9086" priority="764" operator="lessThan">
      <formula>0</formula>
    </cfRule>
  </conditionalFormatting>
  <conditionalFormatting sqref="B399:N399">
    <cfRule type="cellIs" dxfId="9085" priority="763" operator="lessThan">
      <formula>0</formula>
    </cfRule>
  </conditionalFormatting>
  <conditionalFormatting sqref="B399:N399">
    <cfRule type="cellIs" dxfId="9084" priority="762" operator="lessThan">
      <formula>0</formula>
    </cfRule>
  </conditionalFormatting>
  <conditionalFormatting sqref="B399:N399">
    <cfRule type="cellIs" dxfId="9083" priority="761" operator="lessThan">
      <formula>0</formula>
    </cfRule>
  </conditionalFormatting>
  <conditionalFormatting sqref="B399:N399">
    <cfRule type="cellIs" dxfId="9082" priority="760" operator="lessThan">
      <formula>0</formula>
    </cfRule>
  </conditionalFormatting>
  <conditionalFormatting sqref="B399:N399">
    <cfRule type="cellIs" dxfId="9081" priority="759" operator="lessThan">
      <formula>0</formula>
    </cfRule>
  </conditionalFormatting>
  <conditionalFormatting sqref="N402">
    <cfRule type="cellIs" dxfId="9080" priority="758" operator="lessThan">
      <formula>0</formula>
    </cfRule>
  </conditionalFormatting>
  <conditionalFormatting sqref="N355">
    <cfRule type="cellIs" dxfId="9079" priority="757" operator="lessThan">
      <formula>0</formula>
    </cfRule>
  </conditionalFormatting>
  <conditionalFormatting sqref="N361">
    <cfRule type="cellIs" dxfId="9078" priority="756" operator="lessThan">
      <formula>0</formula>
    </cfRule>
  </conditionalFormatting>
  <conditionalFormatting sqref="N361">
    <cfRule type="cellIs" dxfId="9077" priority="755" operator="lessThan">
      <formula>0</formula>
    </cfRule>
  </conditionalFormatting>
  <conditionalFormatting sqref="N367">
    <cfRule type="cellIs" dxfId="9076" priority="754" operator="lessThan">
      <formula>0</formula>
    </cfRule>
  </conditionalFormatting>
  <conditionalFormatting sqref="N367">
    <cfRule type="cellIs" dxfId="9075" priority="753" operator="lessThan">
      <formula>0</formula>
    </cfRule>
  </conditionalFormatting>
  <conditionalFormatting sqref="N373">
    <cfRule type="cellIs" dxfId="9074" priority="752" operator="lessThan">
      <formula>0</formula>
    </cfRule>
  </conditionalFormatting>
  <conditionalFormatting sqref="N373">
    <cfRule type="cellIs" dxfId="9073" priority="751" operator="lessThan">
      <formula>0</formula>
    </cfRule>
  </conditionalFormatting>
  <conditionalFormatting sqref="N379">
    <cfRule type="cellIs" dxfId="9072" priority="750" operator="lessThan">
      <formula>0</formula>
    </cfRule>
  </conditionalFormatting>
  <conditionalFormatting sqref="N379">
    <cfRule type="cellIs" dxfId="9071" priority="749" operator="lessThan">
      <formula>0</formula>
    </cfRule>
  </conditionalFormatting>
  <conditionalFormatting sqref="N385">
    <cfRule type="cellIs" dxfId="9070" priority="748" operator="lessThan">
      <formula>0</formula>
    </cfRule>
  </conditionalFormatting>
  <conditionalFormatting sqref="N385">
    <cfRule type="cellIs" dxfId="9069" priority="747" operator="lessThan">
      <formula>0</formula>
    </cfRule>
  </conditionalFormatting>
  <conditionalFormatting sqref="N391">
    <cfRule type="cellIs" dxfId="9068" priority="746" operator="lessThan">
      <formula>0</formula>
    </cfRule>
  </conditionalFormatting>
  <conditionalFormatting sqref="N391">
    <cfRule type="cellIs" dxfId="9067" priority="745" operator="lessThan">
      <formula>0</formula>
    </cfRule>
  </conditionalFormatting>
  <conditionalFormatting sqref="N397">
    <cfRule type="cellIs" dxfId="9066" priority="744" operator="lessThan">
      <formula>0</formula>
    </cfRule>
  </conditionalFormatting>
  <conditionalFormatting sqref="N397">
    <cfRule type="cellIs" dxfId="9065" priority="743" operator="lessThan">
      <formula>0</formula>
    </cfRule>
  </conditionalFormatting>
  <conditionalFormatting sqref="C409:M409">
    <cfRule type="cellIs" dxfId="9064" priority="742" operator="lessThan">
      <formula>0</formula>
    </cfRule>
  </conditionalFormatting>
  <conditionalFormatting sqref="C409:M409">
    <cfRule type="cellIs" dxfId="9063" priority="741" operator="lessThan">
      <formula>0</formula>
    </cfRule>
  </conditionalFormatting>
  <conditionalFormatting sqref="H409">
    <cfRule type="cellIs" dxfId="9062" priority="740" operator="lessThan">
      <formula>0</formula>
    </cfRule>
  </conditionalFormatting>
  <conditionalFormatting sqref="B409">
    <cfRule type="cellIs" dxfId="9061" priority="739" operator="lessThan">
      <formula>0</formula>
    </cfRule>
  </conditionalFormatting>
  <conditionalFormatting sqref="B409">
    <cfRule type="cellIs" dxfId="9060" priority="738" operator="lessThan">
      <formula>0</formula>
    </cfRule>
  </conditionalFormatting>
  <conditionalFormatting sqref="B405:N405">
    <cfRule type="cellIs" dxfId="9059" priority="737" operator="lessThan">
      <formula>0</formula>
    </cfRule>
  </conditionalFormatting>
  <conditionalFormatting sqref="B405:N405">
    <cfRule type="cellIs" dxfId="9058" priority="736" operator="lessThan">
      <formula>0</formula>
    </cfRule>
  </conditionalFormatting>
  <conditionalFormatting sqref="B405:N405">
    <cfRule type="cellIs" dxfId="9057" priority="735" operator="lessThan">
      <formula>0</formula>
    </cfRule>
  </conditionalFormatting>
  <conditionalFormatting sqref="B405:N405">
    <cfRule type="cellIs" dxfId="9056" priority="734" operator="lessThan">
      <formula>0</formula>
    </cfRule>
  </conditionalFormatting>
  <conditionalFormatting sqref="B405:N405">
    <cfRule type="cellIs" dxfId="9055" priority="733" operator="lessThan">
      <formula>0</formula>
    </cfRule>
  </conditionalFormatting>
  <conditionalFormatting sqref="B405:N405">
    <cfRule type="cellIs" dxfId="9054" priority="732" operator="lessThan">
      <formula>0</formula>
    </cfRule>
  </conditionalFormatting>
  <conditionalFormatting sqref="B405:N405">
    <cfRule type="cellIs" dxfId="9053" priority="731" operator="lessThan">
      <formula>0</formula>
    </cfRule>
  </conditionalFormatting>
  <conditionalFormatting sqref="B405:N405">
    <cfRule type="cellIs" dxfId="9052" priority="730" operator="lessThan">
      <formula>0</formula>
    </cfRule>
  </conditionalFormatting>
  <conditionalFormatting sqref="N408">
    <cfRule type="cellIs" dxfId="9051" priority="729" operator="lessThan">
      <formula>0</formula>
    </cfRule>
  </conditionalFormatting>
  <conditionalFormatting sqref="N409">
    <cfRule type="cellIs" dxfId="9050" priority="728" operator="lessThan">
      <formula>0</formula>
    </cfRule>
  </conditionalFormatting>
  <conditionalFormatting sqref="N409">
    <cfRule type="cellIs" dxfId="9049" priority="727" operator="lessThan">
      <formula>0</formula>
    </cfRule>
  </conditionalFormatting>
  <conditionalFormatting sqref="C415:M415">
    <cfRule type="cellIs" dxfId="9048" priority="726" operator="lessThan">
      <formula>0</formula>
    </cfRule>
  </conditionalFormatting>
  <conditionalFormatting sqref="C415:M415">
    <cfRule type="cellIs" dxfId="9047" priority="725" operator="lessThan">
      <formula>0</formula>
    </cfRule>
  </conditionalFormatting>
  <conditionalFormatting sqref="H415">
    <cfRule type="cellIs" dxfId="9046" priority="724" operator="lessThan">
      <formula>0</formula>
    </cfRule>
  </conditionalFormatting>
  <conditionalFormatting sqref="B415">
    <cfRule type="cellIs" dxfId="9045" priority="723" operator="lessThan">
      <formula>0</formula>
    </cfRule>
  </conditionalFormatting>
  <conditionalFormatting sqref="B415">
    <cfRule type="cellIs" dxfId="9044" priority="722" operator="lessThan">
      <formula>0</formula>
    </cfRule>
  </conditionalFormatting>
  <conditionalFormatting sqref="B411:N411">
    <cfRule type="cellIs" dxfId="9043" priority="721" operator="lessThan">
      <formula>0</formula>
    </cfRule>
  </conditionalFormatting>
  <conditionalFormatting sqref="B411:N411">
    <cfRule type="cellIs" dxfId="9042" priority="720" operator="lessThan">
      <formula>0</formula>
    </cfRule>
  </conditionalFormatting>
  <conditionalFormatting sqref="B411:N411">
    <cfRule type="cellIs" dxfId="9041" priority="719" operator="lessThan">
      <formula>0</formula>
    </cfRule>
  </conditionalFormatting>
  <conditionalFormatting sqref="B411:N411">
    <cfRule type="cellIs" dxfId="9040" priority="718" operator="lessThan">
      <formula>0</formula>
    </cfRule>
  </conditionalFormatting>
  <conditionalFormatting sqref="B411:N411">
    <cfRule type="cellIs" dxfId="9039" priority="717" operator="lessThan">
      <formula>0</formula>
    </cfRule>
  </conditionalFormatting>
  <conditionalFormatting sqref="B411:N411">
    <cfRule type="cellIs" dxfId="9038" priority="716" operator="lessThan">
      <formula>0</formula>
    </cfRule>
  </conditionalFormatting>
  <conditionalFormatting sqref="B411:N411">
    <cfRule type="cellIs" dxfId="9037" priority="715" operator="lessThan">
      <formula>0</formula>
    </cfRule>
  </conditionalFormatting>
  <conditionalFormatting sqref="B411:N411">
    <cfRule type="cellIs" dxfId="9036" priority="714" operator="lessThan">
      <formula>0</formula>
    </cfRule>
  </conditionalFormatting>
  <conditionalFormatting sqref="N414">
    <cfRule type="cellIs" dxfId="9035" priority="713" operator="lessThan">
      <formula>0</formula>
    </cfRule>
  </conditionalFormatting>
  <conditionalFormatting sqref="N415">
    <cfRule type="cellIs" dxfId="9034" priority="712" operator="lessThan">
      <formula>0</formula>
    </cfRule>
  </conditionalFormatting>
  <conditionalFormatting sqref="N415">
    <cfRule type="cellIs" dxfId="9033" priority="711" operator="lessThan">
      <formula>0</formula>
    </cfRule>
  </conditionalFormatting>
  <conditionalFormatting sqref="C421:M421">
    <cfRule type="cellIs" dxfId="9032" priority="710" operator="lessThan">
      <formula>0</formula>
    </cfRule>
  </conditionalFormatting>
  <conditionalFormatting sqref="C421:M421">
    <cfRule type="cellIs" dxfId="9031" priority="709" operator="lessThan">
      <formula>0</formula>
    </cfRule>
  </conditionalFormatting>
  <conditionalFormatting sqref="H421">
    <cfRule type="cellIs" dxfId="9030" priority="708" operator="lessThan">
      <formula>0</formula>
    </cfRule>
  </conditionalFormatting>
  <conditionalFormatting sqref="B421">
    <cfRule type="cellIs" dxfId="9029" priority="707" operator="lessThan">
      <formula>0</formula>
    </cfRule>
  </conditionalFormatting>
  <conditionalFormatting sqref="B421">
    <cfRule type="cellIs" dxfId="9028" priority="706" operator="lessThan">
      <formula>0</formula>
    </cfRule>
  </conditionalFormatting>
  <conditionalFormatting sqref="B417:N417">
    <cfRule type="cellIs" dxfId="9027" priority="705" operator="lessThan">
      <formula>0</formula>
    </cfRule>
  </conditionalFormatting>
  <conditionalFormatting sqref="B417:N417">
    <cfRule type="cellIs" dxfId="9026" priority="704" operator="lessThan">
      <formula>0</formula>
    </cfRule>
  </conditionalFormatting>
  <conditionalFormatting sqref="B417:N417">
    <cfRule type="cellIs" dxfId="9025" priority="703" operator="lessThan">
      <formula>0</formula>
    </cfRule>
  </conditionalFormatting>
  <conditionalFormatting sqref="B417:N417">
    <cfRule type="cellIs" dxfId="9024" priority="702" operator="lessThan">
      <formula>0</formula>
    </cfRule>
  </conditionalFormatting>
  <conditionalFormatting sqref="B417:N417">
    <cfRule type="cellIs" dxfId="9023" priority="701" operator="lessThan">
      <formula>0</formula>
    </cfRule>
  </conditionalFormatting>
  <conditionalFormatting sqref="B417:N417">
    <cfRule type="cellIs" dxfId="9022" priority="700" operator="lessThan">
      <formula>0</formula>
    </cfRule>
  </conditionalFormatting>
  <conditionalFormatting sqref="B417:N417">
    <cfRule type="cellIs" dxfId="9021" priority="699" operator="lessThan">
      <formula>0</formula>
    </cfRule>
  </conditionalFormatting>
  <conditionalFormatting sqref="B417:N417">
    <cfRule type="cellIs" dxfId="9020" priority="698" operator="lessThan">
      <formula>0</formula>
    </cfRule>
  </conditionalFormatting>
  <conditionalFormatting sqref="N420">
    <cfRule type="cellIs" dxfId="9019" priority="697" operator="lessThan">
      <formula>0</formula>
    </cfRule>
  </conditionalFormatting>
  <conditionalFormatting sqref="N421">
    <cfRule type="cellIs" dxfId="9018" priority="696" operator="lessThan">
      <formula>0</formula>
    </cfRule>
  </conditionalFormatting>
  <conditionalFormatting sqref="N421">
    <cfRule type="cellIs" dxfId="9017" priority="695" operator="lessThan">
      <formula>0</formula>
    </cfRule>
  </conditionalFormatting>
  <conditionalFormatting sqref="C427:M427">
    <cfRule type="cellIs" dxfId="9016" priority="694" operator="lessThan">
      <formula>0</formula>
    </cfRule>
  </conditionalFormatting>
  <conditionalFormatting sqref="C427:M427">
    <cfRule type="cellIs" dxfId="9015" priority="693" operator="lessThan">
      <formula>0</formula>
    </cfRule>
  </conditionalFormatting>
  <conditionalFormatting sqref="H427">
    <cfRule type="cellIs" dxfId="9014" priority="692" operator="lessThan">
      <formula>0</formula>
    </cfRule>
  </conditionalFormatting>
  <conditionalFormatting sqref="B427">
    <cfRule type="cellIs" dxfId="9013" priority="691" operator="lessThan">
      <formula>0</formula>
    </cfRule>
  </conditionalFormatting>
  <conditionalFormatting sqref="B427">
    <cfRule type="cellIs" dxfId="9012" priority="690" operator="lessThan">
      <formula>0</formula>
    </cfRule>
  </conditionalFormatting>
  <conditionalFormatting sqref="B423:N423">
    <cfRule type="cellIs" dxfId="9011" priority="689" operator="lessThan">
      <formula>0</formula>
    </cfRule>
  </conditionalFormatting>
  <conditionalFormatting sqref="B423:N423">
    <cfRule type="cellIs" dxfId="9010" priority="688" operator="lessThan">
      <formula>0</formula>
    </cfRule>
  </conditionalFormatting>
  <conditionalFormatting sqref="B423:N423">
    <cfRule type="cellIs" dxfId="9009" priority="687" operator="lessThan">
      <formula>0</formula>
    </cfRule>
  </conditionalFormatting>
  <conditionalFormatting sqref="B423:N423">
    <cfRule type="cellIs" dxfId="9008" priority="686" operator="lessThan">
      <formula>0</formula>
    </cfRule>
  </conditionalFormatting>
  <conditionalFormatting sqref="B423:N423">
    <cfRule type="cellIs" dxfId="9007" priority="685" operator="lessThan">
      <formula>0</formula>
    </cfRule>
  </conditionalFormatting>
  <conditionalFormatting sqref="B423:N423">
    <cfRule type="cellIs" dxfId="9006" priority="684" operator="lessThan">
      <formula>0</formula>
    </cfRule>
  </conditionalFormatting>
  <conditionalFormatting sqref="B423:N423">
    <cfRule type="cellIs" dxfId="9005" priority="683" operator="lessThan">
      <formula>0</formula>
    </cfRule>
  </conditionalFormatting>
  <conditionalFormatting sqref="B423:N423">
    <cfRule type="cellIs" dxfId="9004" priority="682" operator="lessThan">
      <formula>0</formula>
    </cfRule>
  </conditionalFormatting>
  <conditionalFormatting sqref="N426">
    <cfRule type="cellIs" dxfId="9003" priority="681" operator="lessThan">
      <formula>0</formula>
    </cfRule>
  </conditionalFormatting>
  <conditionalFormatting sqref="C537:N537">
    <cfRule type="cellIs" dxfId="9002" priority="401" operator="lessThan">
      <formula>0</formula>
    </cfRule>
  </conditionalFormatting>
  <conditionalFormatting sqref="C568:N568">
    <cfRule type="cellIs" dxfId="9001" priority="398" operator="lessThan">
      <formula>0</formula>
    </cfRule>
  </conditionalFormatting>
  <conditionalFormatting sqref="I552:N552">
    <cfRule type="cellIs" dxfId="9000" priority="395" operator="lessThan">
      <formula>0</formula>
    </cfRule>
  </conditionalFormatting>
  <conditionalFormatting sqref="I560:N560">
    <cfRule type="cellIs" dxfId="8999" priority="392" operator="lessThan">
      <formula>0</formula>
    </cfRule>
  </conditionalFormatting>
  <conditionalFormatting sqref="B429:N429">
    <cfRule type="cellIs" dxfId="8998" priority="669" operator="lessThan">
      <formula>0</formula>
    </cfRule>
  </conditionalFormatting>
  <conditionalFormatting sqref="B429:N429">
    <cfRule type="cellIs" dxfId="8997" priority="668" operator="lessThan">
      <formula>0</formula>
    </cfRule>
  </conditionalFormatting>
  <conditionalFormatting sqref="B429:N429">
    <cfRule type="cellIs" dxfId="8996" priority="667" operator="lessThan">
      <formula>0</formula>
    </cfRule>
  </conditionalFormatting>
  <conditionalFormatting sqref="B429:N429">
    <cfRule type="cellIs" dxfId="8995" priority="666" operator="lessThan">
      <formula>0</formula>
    </cfRule>
  </conditionalFormatting>
  <conditionalFormatting sqref="N432">
    <cfRule type="cellIs" dxfId="8994" priority="665" operator="lessThan">
      <formula>0</formula>
    </cfRule>
  </conditionalFormatting>
  <conditionalFormatting sqref="C439:M439">
    <cfRule type="cellIs" dxfId="8993" priority="664" operator="lessThan">
      <formula>0</formula>
    </cfRule>
  </conditionalFormatting>
  <conditionalFormatting sqref="C439:M439">
    <cfRule type="cellIs" dxfId="8992" priority="663" operator="lessThan">
      <formula>0</formula>
    </cfRule>
  </conditionalFormatting>
  <conditionalFormatting sqref="H439">
    <cfRule type="cellIs" dxfId="8991" priority="662" operator="lessThan">
      <formula>0</formula>
    </cfRule>
  </conditionalFormatting>
  <conditionalFormatting sqref="B439">
    <cfRule type="cellIs" dxfId="8990" priority="661" operator="lessThan">
      <formula>0</formula>
    </cfRule>
  </conditionalFormatting>
  <conditionalFormatting sqref="B439">
    <cfRule type="cellIs" dxfId="8989" priority="660" operator="lessThan">
      <formula>0</formula>
    </cfRule>
  </conditionalFormatting>
  <conditionalFormatting sqref="B435:N435">
    <cfRule type="cellIs" dxfId="8988" priority="659" operator="lessThan">
      <formula>0</formula>
    </cfRule>
  </conditionalFormatting>
  <conditionalFormatting sqref="B435:N435">
    <cfRule type="cellIs" dxfId="8987" priority="658" operator="lessThan">
      <formula>0</formula>
    </cfRule>
  </conditionalFormatting>
  <conditionalFormatting sqref="C641:N645">
    <cfRule type="cellIs" dxfId="8986" priority="377" operator="lessThan">
      <formula>0</formula>
    </cfRule>
  </conditionalFormatting>
  <conditionalFormatting sqref="C597:N597">
    <cfRule type="cellIs" dxfId="8985" priority="376" operator="lessThan">
      <formula>0</formula>
    </cfRule>
  </conditionalFormatting>
  <conditionalFormatting sqref="C603:N603">
    <cfRule type="cellIs" dxfId="8984" priority="373" operator="lessThan">
      <formula>0</formula>
    </cfRule>
  </conditionalFormatting>
  <conditionalFormatting sqref="C603:N603">
    <cfRule type="cellIs" dxfId="8983" priority="372" operator="lessThan">
      <formula>0</formula>
    </cfRule>
  </conditionalFormatting>
  <conditionalFormatting sqref="C603:N603">
    <cfRule type="cellIs" dxfId="8982" priority="371" operator="lessThan">
      <formula>0</formula>
    </cfRule>
  </conditionalFormatting>
  <conditionalFormatting sqref="H445">
    <cfRule type="cellIs" dxfId="8981" priority="646" operator="lessThan">
      <formula>0</formula>
    </cfRule>
  </conditionalFormatting>
  <conditionalFormatting sqref="B445">
    <cfRule type="cellIs" dxfId="8980" priority="645" operator="lessThan">
      <formula>0</formula>
    </cfRule>
  </conditionalFormatting>
  <conditionalFormatting sqref="B445">
    <cfRule type="cellIs" dxfId="8979" priority="644" operator="lessThan">
      <formula>0</formula>
    </cfRule>
  </conditionalFormatting>
  <conditionalFormatting sqref="B441:N441">
    <cfRule type="cellIs" dxfId="8978" priority="643" operator="lessThan">
      <formula>0</formula>
    </cfRule>
  </conditionalFormatting>
  <conditionalFormatting sqref="B441:N441">
    <cfRule type="cellIs" dxfId="8977" priority="642" operator="lessThan">
      <formula>0</formula>
    </cfRule>
  </conditionalFormatting>
  <conditionalFormatting sqref="B441:N441">
    <cfRule type="cellIs" dxfId="8976" priority="641" operator="lessThan">
      <formula>0</formula>
    </cfRule>
  </conditionalFormatting>
  <conditionalFormatting sqref="B441:N441">
    <cfRule type="cellIs" dxfId="8975" priority="640" operator="lessThan">
      <formula>0</formula>
    </cfRule>
  </conditionalFormatting>
  <conditionalFormatting sqref="B441:N441">
    <cfRule type="cellIs" dxfId="8974" priority="639" operator="lessThan">
      <formula>0</formula>
    </cfRule>
  </conditionalFormatting>
  <conditionalFormatting sqref="B441:N441">
    <cfRule type="cellIs" dxfId="8973" priority="638" operator="lessThan">
      <formula>0</formula>
    </cfRule>
  </conditionalFormatting>
  <conditionalFormatting sqref="B441:N441">
    <cfRule type="cellIs" dxfId="8972" priority="637" operator="lessThan">
      <formula>0</formula>
    </cfRule>
  </conditionalFormatting>
  <conditionalFormatting sqref="B441:N441">
    <cfRule type="cellIs" dxfId="8971" priority="636" operator="lessThan">
      <formula>0</formula>
    </cfRule>
  </conditionalFormatting>
  <conditionalFormatting sqref="N444">
    <cfRule type="cellIs" dxfId="8970" priority="635" operator="lessThan">
      <formula>0</formula>
    </cfRule>
  </conditionalFormatting>
  <conditionalFormatting sqref="N445">
    <cfRule type="cellIs" dxfId="8969" priority="634" operator="lessThan">
      <formula>0</formula>
    </cfRule>
  </conditionalFormatting>
  <conditionalFormatting sqref="N445">
    <cfRule type="cellIs" dxfId="8968" priority="633" operator="lessThan">
      <formula>0</formula>
    </cfRule>
  </conditionalFormatting>
  <conditionalFormatting sqref="C452:M452">
    <cfRule type="cellIs" dxfId="8967" priority="632" operator="lessThan">
      <formula>0</formula>
    </cfRule>
  </conditionalFormatting>
  <conditionalFormatting sqref="C452:M452">
    <cfRule type="cellIs" dxfId="8966" priority="631" operator="lessThan">
      <formula>0</formula>
    </cfRule>
  </conditionalFormatting>
  <conditionalFormatting sqref="H452">
    <cfRule type="cellIs" dxfId="8965" priority="630" operator="lessThan">
      <formula>0</formula>
    </cfRule>
  </conditionalFormatting>
  <conditionalFormatting sqref="B452">
    <cfRule type="cellIs" dxfId="8964" priority="629" operator="lessThan">
      <formula>0</formula>
    </cfRule>
  </conditionalFormatting>
  <conditionalFormatting sqref="B452">
    <cfRule type="cellIs" dxfId="8963" priority="628" operator="lessThan">
      <formula>0</formula>
    </cfRule>
  </conditionalFormatting>
  <conditionalFormatting sqref="B448:N448">
    <cfRule type="cellIs" dxfId="8962" priority="627" operator="lessThan">
      <formula>0</formula>
    </cfRule>
  </conditionalFormatting>
  <conditionalFormatting sqref="B448:N448">
    <cfRule type="cellIs" dxfId="8961" priority="626" operator="lessThan">
      <formula>0</formula>
    </cfRule>
  </conditionalFormatting>
  <conditionalFormatting sqref="B448:N448">
    <cfRule type="cellIs" dxfId="8960" priority="625" operator="lessThan">
      <formula>0</formula>
    </cfRule>
  </conditionalFormatting>
  <conditionalFormatting sqref="B448:N448">
    <cfRule type="cellIs" dxfId="8959" priority="624" operator="lessThan">
      <formula>0</formula>
    </cfRule>
  </conditionalFormatting>
  <conditionalFormatting sqref="B448:N448">
    <cfRule type="cellIs" dxfId="8958" priority="623" operator="lessThan">
      <formula>0</formula>
    </cfRule>
  </conditionalFormatting>
  <conditionalFormatting sqref="B448:N448">
    <cfRule type="cellIs" dxfId="8957" priority="622" operator="lessThan">
      <formula>0</formula>
    </cfRule>
  </conditionalFormatting>
  <conditionalFormatting sqref="B448:N448">
    <cfRule type="cellIs" dxfId="8956" priority="621" operator="lessThan">
      <formula>0</formula>
    </cfRule>
  </conditionalFormatting>
  <conditionalFormatting sqref="B448:N448">
    <cfRule type="cellIs" dxfId="8955" priority="620" operator="lessThan">
      <formula>0</formula>
    </cfRule>
  </conditionalFormatting>
  <conditionalFormatting sqref="N451">
    <cfRule type="cellIs" dxfId="8954" priority="619" operator="lessThan">
      <formula>0</formula>
    </cfRule>
  </conditionalFormatting>
  <conditionalFormatting sqref="N452">
    <cfRule type="cellIs" dxfId="8953" priority="618" operator="lessThan">
      <formula>0</formula>
    </cfRule>
  </conditionalFormatting>
  <conditionalFormatting sqref="N452">
    <cfRule type="cellIs" dxfId="8952" priority="617" operator="lessThan">
      <formula>0</formula>
    </cfRule>
  </conditionalFormatting>
  <conditionalFormatting sqref="C458:M458">
    <cfRule type="cellIs" dxfId="8951" priority="616" operator="lessThan">
      <formula>0</formula>
    </cfRule>
  </conditionalFormatting>
  <conditionalFormatting sqref="C458:M458">
    <cfRule type="cellIs" dxfId="8950" priority="615" operator="lessThan">
      <formula>0</formula>
    </cfRule>
  </conditionalFormatting>
  <conditionalFormatting sqref="H458">
    <cfRule type="cellIs" dxfId="8949" priority="614" operator="lessThan">
      <formula>0</formula>
    </cfRule>
  </conditionalFormatting>
  <conditionalFormatting sqref="B458">
    <cfRule type="cellIs" dxfId="8948" priority="613" operator="lessThan">
      <formula>0</formula>
    </cfRule>
  </conditionalFormatting>
  <conditionalFormatting sqref="B458">
    <cfRule type="cellIs" dxfId="8947" priority="612" operator="lessThan">
      <formula>0</formula>
    </cfRule>
  </conditionalFormatting>
  <conditionalFormatting sqref="Q505">
    <cfRule type="cellIs" dxfId="8946" priority="334" operator="lessThan">
      <formula>0</formula>
    </cfRule>
  </conditionalFormatting>
  <conditionalFormatting sqref="P505">
    <cfRule type="cellIs" dxfId="8945" priority="333" operator="lessThan">
      <formula>0</formula>
    </cfRule>
  </conditionalFormatting>
  <conditionalFormatting sqref="Q513">
    <cfRule type="cellIs" dxfId="8944" priority="331" operator="lessThan">
      <formula>0</formula>
    </cfRule>
  </conditionalFormatting>
  <conditionalFormatting sqref="P513">
    <cfRule type="cellIs" dxfId="8943" priority="330" operator="lessThan">
      <formula>0</formula>
    </cfRule>
  </conditionalFormatting>
  <conditionalFormatting sqref="Q522">
    <cfRule type="cellIs" dxfId="8942" priority="328" operator="lessThan">
      <formula>0</formula>
    </cfRule>
  </conditionalFormatting>
  <conditionalFormatting sqref="P522">
    <cfRule type="cellIs" dxfId="8941" priority="327" operator="lessThan">
      <formula>0</formula>
    </cfRule>
  </conditionalFormatting>
  <conditionalFormatting sqref="Q530">
    <cfRule type="cellIs" dxfId="8940" priority="325" operator="lessThan">
      <formula>0</formula>
    </cfRule>
  </conditionalFormatting>
  <conditionalFormatting sqref="C461:C464">
    <cfRule type="expression" dxfId="8939" priority="599">
      <formula>C461/B461&gt;1</formula>
    </cfRule>
    <cfRule type="expression" dxfId="8938" priority="600">
      <formula>C461/B461&lt;1</formula>
    </cfRule>
  </conditionalFormatting>
  <conditionalFormatting sqref="Q538">
    <cfRule type="cellIs" dxfId="8937" priority="322" operator="lessThan">
      <formula>0</formula>
    </cfRule>
  </conditionalFormatting>
  <conditionalFormatting sqref="D461:N464">
    <cfRule type="expression" dxfId="8936" priority="596">
      <formula>D461/C461&gt;1</formula>
    </cfRule>
    <cfRule type="expression" dxfId="8935" priority="597">
      <formula>D461/C461&lt;1</formula>
    </cfRule>
  </conditionalFormatting>
  <conditionalFormatting sqref="Q553">
    <cfRule type="cellIs" dxfId="8934" priority="319" operator="lessThan">
      <formula>0</formula>
    </cfRule>
  </conditionalFormatting>
  <conditionalFormatting sqref="B461:B464 B552:N552 B560:N560 B575:N575 B589:N589">
    <cfRule type="expression" dxfId="8933" priority="593">
      <formula>B461/#REF!&gt;1</formula>
    </cfRule>
    <cfRule type="expression" dxfId="8932" priority="594">
      <formula>B461/#REF!&lt;1</formula>
    </cfRule>
  </conditionalFormatting>
  <conditionalFormatting sqref="Q561">
    <cfRule type="cellIs" dxfId="8931" priority="316" operator="lessThan">
      <formula>0</formula>
    </cfRule>
  </conditionalFormatting>
  <conditionalFormatting sqref="B512">
    <cfRule type="expression" dxfId="8930" priority="590">
      <formula>B512/#REF!&gt;1</formula>
    </cfRule>
    <cfRule type="expression" dxfId="8929" priority="591">
      <formula>B512/#REF!&lt;1</formula>
    </cfRule>
  </conditionalFormatting>
  <conditionalFormatting sqref="Q590">
    <cfRule type="cellIs" dxfId="8928" priority="313" operator="lessThan">
      <formula>0</formula>
    </cfRule>
  </conditionalFormatting>
  <conditionalFormatting sqref="C512">
    <cfRule type="expression" dxfId="8927" priority="587">
      <formula>C512/B512&gt;1</formula>
    </cfRule>
    <cfRule type="expression" dxfId="8926" priority="588">
      <formula>C512/B512&lt;1</formula>
    </cfRule>
  </conditionalFormatting>
  <conditionalFormatting sqref="D512">
    <cfRule type="cellIs" dxfId="8925" priority="586" operator="lessThan">
      <formula>0</formula>
    </cfRule>
  </conditionalFormatting>
  <conditionalFormatting sqref="D512">
    <cfRule type="expression" dxfId="8924" priority="584">
      <formula>D512/C512&gt;1</formula>
    </cfRule>
    <cfRule type="expression" dxfId="8923" priority="585">
      <formula>D512/C512&lt;1</formula>
    </cfRule>
  </conditionalFormatting>
  <conditionalFormatting sqref="E512">
    <cfRule type="cellIs" dxfId="8922" priority="583" operator="lessThan">
      <formula>0</formula>
    </cfRule>
  </conditionalFormatting>
  <conditionalFormatting sqref="E512">
    <cfRule type="expression" dxfId="8921" priority="581">
      <formula>E512/D512&gt;1</formula>
    </cfRule>
    <cfRule type="expression" dxfId="8920" priority="582">
      <formula>E512/D512&lt;1</formula>
    </cfRule>
  </conditionalFormatting>
  <conditionalFormatting sqref="F512">
    <cfRule type="cellIs" dxfId="8919" priority="580" operator="lessThan">
      <formula>0</formula>
    </cfRule>
  </conditionalFormatting>
  <conditionalFormatting sqref="F512">
    <cfRule type="expression" dxfId="8918" priority="578">
      <formula>F512/E512&gt;1</formula>
    </cfRule>
    <cfRule type="expression" dxfId="8917" priority="579">
      <formula>F512/E512&lt;1</formula>
    </cfRule>
  </conditionalFormatting>
  <conditionalFormatting sqref="G512">
    <cfRule type="cellIs" dxfId="8916" priority="577" operator="lessThan">
      <formula>0</formula>
    </cfRule>
  </conditionalFormatting>
  <conditionalFormatting sqref="G512">
    <cfRule type="expression" dxfId="8915" priority="575">
      <formula>G512/F512&gt;1</formula>
    </cfRule>
    <cfRule type="expression" dxfId="8914" priority="576">
      <formula>G512/F512&lt;1</formula>
    </cfRule>
  </conditionalFormatting>
  <conditionalFormatting sqref="H512">
    <cfRule type="cellIs" dxfId="8913" priority="574" operator="lessThan">
      <formula>0</formula>
    </cfRule>
  </conditionalFormatting>
  <conditionalFormatting sqref="H512">
    <cfRule type="expression" dxfId="8912" priority="572">
      <formula>H512/G512&gt;1</formula>
    </cfRule>
    <cfRule type="expression" dxfId="8911" priority="573">
      <formula>H512/G512&lt;1</formula>
    </cfRule>
  </conditionalFormatting>
  <conditionalFormatting sqref="I512:N512">
    <cfRule type="cellIs" dxfId="8910" priority="571" operator="lessThan">
      <formula>0</formula>
    </cfRule>
  </conditionalFormatting>
  <conditionalFormatting sqref="I512:N512">
    <cfRule type="expression" dxfId="8909" priority="569">
      <formula>I512/H512&gt;1</formula>
    </cfRule>
    <cfRule type="expression" dxfId="8908" priority="570">
      <formula>I512/H512&lt;1</formula>
    </cfRule>
  </conditionalFormatting>
  <conditionalFormatting sqref="B552">
    <cfRule type="cellIs" dxfId="8907" priority="568" operator="lessThan">
      <formula>0</formula>
    </cfRule>
  </conditionalFormatting>
  <conditionalFormatting sqref="B552">
    <cfRule type="expression" dxfId="8906" priority="566">
      <formula>B552/#REF!&gt;1</formula>
    </cfRule>
    <cfRule type="expression" dxfId="8905" priority="567">
      <formula>B552/#REF!&lt;1</formula>
    </cfRule>
  </conditionalFormatting>
  <conditionalFormatting sqref="C552">
    <cfRule type="cellIs" dxfId="8904" priority="565" operator="lessThan">
      <formula>0</formula>
    </cfRule>
  </conditionalFormatting>
  <conditionalFormatting sqref="C552">
    <cfRule type="expression" dxfId="8903" priority="563">
      <formula>C552/B552&gt;1</formula>
    </cfRule>
    <cfRule type="expression" dxfId="8902" priority="564">
      <formula>C552/B552&lt;1</formula>
    </cfRule>
  </conditionalFormatting>
  <conditionalFormatting sqref="D552">
    <cfRule type="cellIs" dxfId="8901" priority="562" operator="lessThan">
      <formula>0</formula>
    </cfRule>
  </conditionalFormatting>
  <conditionalFormatting sqref="D552">
    <cfRule type="expression" dxfId="8900" priority="560">
      <formula>D552/C552&gt;1</formula>
    </cfRule>
    <cfRule type="expression" dxfId="8899" priority="561">
      <formula>D552/C552&lt;1</formula>
    </cfRule>
  </conditionalFormatting>
  <conditionalFormatting sqref="E552">
    <cfRule type="cellIs" dxfId="8898" priority="559" operator="lessThan">
      <formula>0</formula>
    </cfRule>
  </conditionalFormatting>
  <conditionalFormatting sqref="E552">
    <cfRule type="expression" dxfId="8897" priority="557">
      <formula>E552/D552&gt;1</formula>
    </cfRule>
    <cfRule type="expression" dxfId="8896" priority="558">
      <formula>E552/D552&lt;1</formula>
    </cfRule>
  </conditionalFormatting>
  <conditionalFormatting sqref="F552">
    <cfRule type="cellIs" dxfId="8895" priority="556" operator="lessThan">
      <formula>0</formula>
    </cfRule>
  </conditionalFormatting>
  <conditionalFormatting sqref="F552">
    <cfRule type="expression" dxfId="8894" priority="554">
      <formula>F552/E552&gt;1</formula>
    </cfRule>
    <cfRule type="expression" dxfId="8893" priority="555">
      <formula>F552/E552&lt;1</formula>
    </cfRule>
  </conditionalFormatting>
  <conditionalFormatting sqref="G552">
    <cfRule type="cellIs" dxfId="8892" priority="553" operator="lessThan">
      <formula>0</formula>
    </cfRule>
  </conditionalFormatting>
  <conditionalFormatting sqref="G552">
    <cfRule type="expression" dxfId="8891" priority="551">
      <formula>G552/F552&gt;1</formula>
    </cfRule>
    <cfRule type="expression" dxfId="8890" priority="552">
      <formula>G552/F552&lt;1</formula>
    </cfRule>
  </conditionalFormatting>
  <conditionalFormatting sqref="H552">
    <cfRule type="cellIs" dxfId="8889" priority="550" operator="lessThan">
      <formula>0</formula>
    </cfRule>
  </conditionalFormatting>
  <conditionalFormatting sqref="H552">
    <cfRule type="expression" dxfId="8888" priority="548">
      <formula>H552/G552&gt;1</formula>
    </cfRule>
    <cfRule type="expression" dxfId="8887" priority="549">
      <formula>H552/G552&lt;1</formula>
    </cfRule>
  </conditionalFormatting>
  <conditionalFormatting sqref="B560">
    <cfRule type="cellIs" dxfId="8886" priority="547" operator="lessThan">
      <formula>0</formula>
    </cfRule>
  </conditionalFormatting>
  <conditionalFormatting sqref="B560">
    <cfRule type="expression" dxfId="8885" priority="545">
      <formula>B560/#REF!&gt;1</formula>
    </cfRule>
    <cfRule type="expression" dxfId="8884" priority="546">
      <formula>B560/#REF!&lt;1</formula>
    </cfRule>
  </conditionalFormatting>
  <conditionalFormatting sqref="C560">
    <cfRule type="cellIs" dxfId="8883" priority="544" operator="lessThan">
      <formula>0</formula>
    </cfRule>
  </conditionalFormatting>
  <conditionalFormatting sqref="C560">
    <cfRule type="expression" dxfId="8882" priority="542">
      <formula>C560/B560&gt;1</formula>
    </cfRule>
    <cfRule type="expression" dxfId="8881" priority="543">
      <formula>C560/B560&lt;1</formula>
    </cfRule>
  </conditionalFormatting>
  <conditionalFormatting sqref="D560">
    <cfRule type="cellIs" dxfId="8880" priority="541" operator="lessThan">
      <formula>0</formula>
    </cfRule>
  </conditionalFormatting>
  <conditionalFormatting sqref="D560">
    <cfRule type="expression" dxfId="8879" priority="539">
      <formula>D560/C560&gt;1</formula>
    </cfRule>
    <cfRule type="expression" dxfId="8878" priority="540">
      <formula>D560/C560&lt;1</formula>
    </cfRule>
  </conditionalFormatting>
  <conditionalFormatting sqref="E560">
    <cfRule type="cellIs" dxfId="8877" priority="538" operator="lessThan">
      <formula>0</formula>
    </cfRule>
  </conditionalFormatting>
  <conditionalFormatting sqref="E560">
    <cfRule type="expression" dxfId="8876" priority="536">
      <formula>E560/D560&gt;1</formula>
    </cfRule>
    <cfRule type="expression" dxfId="8875" priority="537">
      <formula>E560/D560&lt;1</formula>
    </cfRule>
  </conditionalFormatting>
  <conditionalFormatting sqref="F560">
    <cfRule type="cellIs" dxfId="8874" priority="535" operator="lessThan">
      <formula>0</formula>
    </cfRule>
  </conditionalFormatting>
  <conditionalFormatting sqref="F560">
    <cfRule type="expression" dxfId="8873" priority="533">
      <formula>F560/E560&gt;1</formula>
    </cfRule>
    <cfRule type="expression" dxfId="8872" priority="534">
      <formula>F560/E560&lt;1</formula>
    </cfRule>
  </conditionalFormatting>
  <conditionalFormatting sqref="G560">
    <cfRule type="cellIs" dxfId="8871" priority="532" operator="lessThan">
      <formula>0</formula>
    </cfRule>
  </conditionalFormatting>
  <conditionalFormatting sqref="G560">
    <cfRule type="expression" dxfId="8870" priority="530">
      <formula>G560/F560&gt;1</formula>
    </cfRule>
    <cfRule type="expression" dxfId="8869" priority="531">
      <formula>G560/F560&lt;1</formula>
    </cfRule>
  </conditionalFormatting>
  <conditionalFormatting sqref="H560">
    <cfRule type="cellIs" dxfId="8868" priority="529" operator="lessThan">
      <formula>0</formula>
    </cfRule>
  </conditionalFormatting>
  <conditionalFormatting sqref="H560">
    <cfRule type="expression" dxfId="8867" priority="527">
      <formula>H560/G560&gt;1</formula>
    </cfRule>
    <cfRule type="expression" dxfId="8866" priority="528">
      <formula>H560/G560&lt;1</formula>
    </cfRule>
  </conditionalFormatting>
  <conditionalFormatting sqref="O616:O619">
    <cfRule type="cellIs" dxfId="8865" priority="279" operator="lessThan">
      <formula>0</formula>
    </cfRule>
  </conditionalFormatting>
  <conditionalFormatting sqref="B589">
    <cfRule type="expression" dxfId="8864" priority="524">
      <formula>B589/#REF!&gt;1</formula>
    </cfRule>
    <cfRule type="expression" dxfId="8863" priority="525">
      <formula>B589/#REF!&lt;1</formula>
    </cfRule>
  </conditionalFormatting>
  <conditionalFormatting sqref="C589">
    <cfRule type="cellIs" dxfId="8862" priority="523" operator="lessThan">
      <formula>0</formula>
    </cfRule>
  </conditionalFormatting>
  <conditionalFormatting sqref="C589">
    <cfRule type="expression" dxfId="8861" priority="521">
      <formula>C589/B589&gt;1</formula>
    </cfRule>
    <cfRule type="expression" dxfId="8860" priority="522">
      <formula>C589/B589&lt;1</formula>
    </cfRule>
  </conditionalFormatting>
  <conditionalFormatting sqref="O605:O607">
    <cfRule type="cellIs" dxfId="8859" priority="273" operator="lessThan">
      <formula>0</formula>
    </cfRule>
  </conditionalFormatting>
  <conditionalFormatting sqref="D589">
    <cfRule type="expression" dxfId="8858" priority="518">
      <formula>D589/C589&gt;1</formula>
    </cfRule>
    <cfRule type="expression" dxfId="8857" priority="519">
      <formula>D589/C589&lt;1</formula>
    </cfRule>
  </conditionalFormatting>
  <conditionalFormatting sqref="E589">
    <cfRule type="cellIs" dxfId="8856" priority="517" operator="lessThan">
      <formula>0</formula>
    </cfRule>
  </conditionalFormatting>
  <conditionalFormatting sqref="E589">
    <cfRule type="expression" dxfId="8855" priority="515">
      <formula>E589/D589&gt;1</formula>
    </cfRule>
    <cfRule type="expression" dxfId="8854" priority="516">
      <formula>E589/D589&lt;1</formula>
    </cfRule>
  </conditionalFormatting>
  <conditionalFormatting sqref="F589">
    <cfRule type="cellIs" dxfId="8853" priority="514" operator="lessThan">
      <formula>0</formula>
    </cfRule>
  </conditionalFormatting>
  <conditionalFormatting sqref="F589">
    <cfRule type="expression" dxfId="8852" priority="512">
      <formula>F589/E589&gt;1</formula>
    </cfRule>
    <cfRule type="expression" dxfId="8851" priority="513">
      <formula>F589/E589&lt;1</formula>
    </cfRule>
  </conditionalFormatting>
  <conditionalFormatting sqref="O377">
    <cfRule type="cellIs" dxfId="8850" priority="264" operator="lessThan">
      <formula>0</formula>
    </cfRule>
  </conditionalFormatting>
  <conditionalFormatting sqref="G589">
    <cfRule type="expression" dxfId="8849" priority="509">
      <formula>G589/F589&gt;1</formula>
    </cfRule>
    <cfRule type="expression" dxfId="8848" priority="510">
      <formula>G589/F589&lt;1</formula>
    </cfRule>
  </conditionalFormatting>
  <conditionalFormatting sqref="O366">
    <cfRule type="cellIs" dxfId="8847" priority="263" operator="lessThan">
      <formula>0</formula>
    </cfRule>
  </conditionalFormatting>
  <conditionalFormatting sqref="H589">
    <cfRule type="expression" dxfId="8846" priority="506">
      <formula>H589/G589&gt;1</formula>
    </cfRule>
    <cfRule type="expression" dxfId="8845" priority="507">
      <formula>H589/G589&lt;1</formula>
    </cfRule>
  </conditionalFormatting>
  <conditionalFormatting sqref="N596">
    <cfRule type="cellIs" dxfId="8844" priority="505" operator="lessThan">
      <formula>0</formula>
    </cfRule>
  </conditionalFormatting>
  <conditionalFormatting sqref="O387">
    <cfRule type="cellIs" dxfId="8843" priority="258" operator="lessThan">
      <formula>0</formula>
    </cfRule>
  </conditionalFormatting>
  <conditionalFormatting sqref="O387">
    <cfRule type="cellIs" dxfId="8842" priority="259" operator="lessThan">
      <formula>0</formula>
    </cfRule>
  </conditionalFormatting>
  <conditionalFormatting sqref="O387">
    <cfRule type="cellIs" dxfId="8841" priority="256" operator="lessThan">
      <formula>0</formula>
    </cfRule>
  </conditionalFormatting>
  <conditionalFormatting sqref="O387">
    <cfRule type="cellIs" dxfId="8840" priority="257" operator="lessThan">
      <formula>0</formula>
    </cfRule>
  </conditionalFormatting>
  <conditionalFormatting sqref="N600">
    <cfRule type="cellIs" dxfId="8839" priority="504" operator="lessThan">
      <formula>0</formula>
    </cfRule>
  </conditionalFormatting>
  <conditionalFormatting sqref="N600">
    <cfRule type="cellIs" dxfId="8838" priority="503" operator="lessThan">
      <formula>0</formula>
    </cfRule>
  </conditionalFormatting>
  <conditionalFormatting sqref="P363">
    <cfRule type="cellIs" dxfId="8837" priority="502" operator="lessThan">
      <formula>0</formula>
    </cfRule>
  </conditionalFormatting>
  <conditionalFormatting sqref="P364:P365">
    <cfRule type="cellIs" dxfId="8836" priority="501" operator="lessThan">
      <formula>0</formula>
    </cfRule>
  </conditionalFormatting>
  <conditionalFormatting sqref="P461:P464">
    <cfRule type="cellIs" dxfId="8835" priority="500" operator="lessThan">
      <formula>0</formula>
    </cfRule>
  </conditionalFormatting>
  <conditionalFormatting sqref="P361">
    <cfRule type="cellIs" dxfId="8834" priority="499" operator="lessThan">
      <formula>0</formula>
    </cfRule>
  </conditionalFormatting>
  <conditionalFormatting sqref="P366:P367">
    <cfRule type="cellIs" dxfId="8833" priority="498" operator="lessThan">
      <formula>0</formula>
    </cfRule>
  </conditionalFormatting>
  <conditionalFormatting sqref="P369:P373">
    <cfRule type="cellIs" dxfId="8832" priority="497" operator="lessThan">
      <formula>0</formula>
    </cfRule>
  </conditionalFormatting>
  <conditionalFormatting sqref="P378:P379">
    <cfRule type="cellIs" dxfId="8831" priority="496" operator="lessThan">
      <formula>0</formula>
    </cfRule>
  </conditionalFormatting>
  <conditionalFormatting sqref="P384:P385">
    <cfRule type="cellIs" dxfId="8830" priority="495" operator="lessThan">
      <formula>0</formula>
    </cfRule>
  </conditionalFormatting>
  <conditionalFormatting sqref="P390:P391">
    <cfRule type="cellIs" dxfId="8829" priority="494" operator="lessThan">
      <formula>0</formula>
    </cfRule>
  </conditionalFormatting>
  <conditionalFormatting sqref="P396:P397">
    <cfRule type="cellIs" dxfId="8828" priority="493" operator="lessThan">
      <formula>0</formula>
    </cfRule>
  </conditionalFormatting>
  <conditionalFormatting sqref="P402">
    <cfRule type="cellIs" dxfId="8827" priority="492" operator="lessThan">
      <formula>0</formula>
    </cfRule>
  </conditionalFormatting>
  <conditionalFormatting sqref="P408:P409">
    <cfRule type="cellIs" dxfId="8826" priority="491" operator="lessThan">
      <formula>0</formula>
    </cfRule>
  </conditionalFormatting>
  <conditionalFormatting sqref="P414:P415">
    <cfRule type="cellIs" dxfId="8825" priority="490" operator="lessThan">
      <formula>0</formula>
    </cfRule>
  </conditionalFormatting>
  <conditionalFormatting sqref="P420:P421">
    <cfRule type="cellIs" dxfId="8824" priority="489" operator="lessThan">
      <formula>0</formula>
    </cfRule>
  </conditionalFormatting>
  <conditionalFormatting sqref="P426:P427">
    <cfRule type="cellIs" dxfId="8823" priority="488" operator="lessThan">
      <formula>0</formula>
    </cfRule>
  </conditionalFormatting>
  <conditionalFormatting sqref="P432:P433">
    <cfRule type="cellIs" dxfId="8822" priority="487" operator="lessThan">
      <formula>0</formula>
    </cfRule>
  </conditionalFormatting>
  <conditionalFormatting sqref="P438:P439">
    <cfRule type="cellIs" dxfId="8821" priority="486" operator="lessThan">
      <formula>0</formula>
    </cfRule>
  </conditionalFormatting>
  <conditionalFormatting sqref="P444:P445">
    <cfRule type="cellIs" dxfId="8820" priority="485" operator="lessThan">
      <formula>0</formula>
    </cfRule>
  </conditionalFormatting>
  <conditionalFormatting sqref="P451:P452">
    <cfRule type="cellIs" dxfId="8819" priority="484" operator="lessThan">
      <formula>0</formula>
    </cfRule>
  </conditionalFormatting>
  <conditionalFormatting sqref="P457:P458">
    <cfRule type="cellIs" dxfId="8818" priority="483" operator="lessThan">
      <formula>0</formula>
    </cfRule>
  </conditionalFormatting>
  <conditionalFormatting sqref="P465">
    <cfRule type="cellIs" dxfId="8817" priority="482" operator="lessThan">
      <formula>0</formula>
    </cfRule>
  </conditionalFormatting>
  <conditionalFormatting sqref="P472">
    <cfRule type="cellIs" dxfId="8816" priority="481" operator="lessThan">
      <formula>0</formula>
    </cfRule>
  </conditionalFormatting>
  <conditionalFormatting sqref="P503:P504">
    <cfRule type="cellIs" dxfId="8815" priority="480" operator="lessThan">
      <formula>0</formula>
    </cfRule>
  </conditionalFormatting>
  <conditionalFormatting sqref="P511:P512">
    <cfRule type="cellIs" dxfId="8814" priority="479" operator="lessThan">
      <formula>0</formula>
    </cfRule>
  </conditionalFormatting>
  <conditionalFormatting sqref="P520:P521">
    <cfRule type="cellIs" dxfId="8813" priority="478" operator="lessThan">
      <formula>0</formula>
    </cfRule>
  </conditionalFormatting>
  <conditionalFormatting sqref="P528:P529">
    <cfRule type="cellIs" dxfId="8812" priority="477" operator="lessThan">
      <formula>0</formula>
    </cfRule>
  </conditionalFormatting>
  <conditionalFormatting sqref="P544:P545">
    <cfRule type="cellIs" dxfId="8811" priority="476" operator="lessThan">
      <formula>0</formula>
    </cfRule>
  </conditionalFormatting>
  <conditionalFormatting sqref="P536:P537">
    <cfRule type="cellIs" dxfId="8810" priority="475" operator="lessThan">
      <formula>0</formula>
    </cfRule>
  </conditionalFormatting>
  <conditionalFormatting sqref="P551:P552">
    <cfRule type="cellIs" dxfId="8809" priority="474" operator="lessThan">
      <formula>0</formula>
    </cfRule>
  </conditionalFormatting>
  <conditionalFormatting sqref="P559:P560">
    <cfRule type="cellIs" dxfId="8808" priority="473" operator="lessThan">
      <formula>0</formula>
    </cfRule>
  </conditionalFormatting>
  <conditionalFormatting sqref="P567:P568">
    <cfRule type="cellIs" dxfId="8807" priority="472" operator="lessThan">
      <formula>0</formula>
    </cfRule>
  </conditionalFormatting>
  <conditionalFormatting sqref="P574:P575">
    <cfRule type="cellIs" dxfId="8806" priority="471" operator="lessThan">
      <formula>0</formula>
    </cfRule>
  </conditionalFormatting>
  <conditionalFormatting sqref="P581:P582">
    <cfRule type="cellIs" dxfId="8805" priority="470" operator="lessThan">
      <formula>0</formula>
    </cfRule>
  </conditionalFormatting>
  <conditionalFormatting sqref="P588:P589">
    <cfRule type="cellIs" dxfId="8804" priority="469" operator="lessThan">
      <formula>0</formula>
    </cfRule>
  </conditionalFormatting>
  <conditionalFormatting sqref="P596:P597">
    <cfRule type="cellIs" dxfId="8803" priority="468" operator="lessThan">
      <formula>0</formula>
    </cfRule>
  </conditionalFormatting>
  <conditionalFormatting sqref="P603">
    <cfRule type="cellIs" dxfId="8802" priority="467" operator="lessThan">
      <formula>0</formula>
    </cfRule>
  </conditionalFormatting>
  <conditionalFormatting sqref="P608">
    <cfRule type="cellIs" dxfId="8801" priority="466" operator="lessThan">
      <formula>0</formula>
    </cfRule>
  </conditionalFormatting>
  <conditionalFormatting sqref="O405">
    <cfRule type="cellIs" dxfId="8800" priority="216" operator="lessThan">
      <formula>0</formula>
    </cfRule>
  </conditionalFormatting>
  <conditionalFormatting sqref="P632:P634">
    <cfRule type="cellIs" dxfId="8799" priority="465" operator="lessThan">
      <formula>0</formula>
    </cfRule>
  </conditionalFormatting>
  <conditionalFormatting sqref="I710:N710 P708:Q711">
    <cfRule type="cellIs" dxfId="8798" priority="459" operator="lessThan">
      <formula>0</formula>
    </cfRule>
  </conditionalFormatting>
  <conditionalFormatting sqref="P636:P637 P641:P645">
    <cfRule type="cellIs" dxfId="8797" priority="464" operator="lessThan">
      <formula>0</formula>
    </cfRule>
  </conditionalFormatting>
  <conditionalFormatting sqref="P648">
    <cfRule type="cellIs" dxfId="8796" priority="463" operator="lessThan">
      <formula>0</formula>
    </cfRule>
  </conditionalFormatting>
  <conditionalFormatting sqref="P649">
    <cfRule type="cellIs" dxfId="8795" priority="462" operator="lessThan">
      <formula>0</formula>
    </cfRule>
  </conditionalFormatting>
  <conditionalFormatting sqref="P651">
    <cfRule type="cellIs" dxfId="8794" priority="461" operator="lessThan">
      <formula>0</formula>
    </cfRule>
  </conditionalFormatting>
  <conditionalFormatting sqref="P652">
    <cfRule type="cellIs" dxfId="8793" priority="460" operator="lessThan">
      <formula>0</formula>
    </cfRule>
  </conditionalFormatting>
  <conditionalFormatting sqref="D654:N654 D651:N651 D648:N649 D632:N634">
    <cfRule type="expression" dxfId="8792" priority="432">
      <formula>D632/C632&gt;1</formula>
    </cfRule>
    <cfRule type="expression" dxfId="8791" priority="433">
      <formula>D632/C632&lt;1</formula>
    </cfRule>
  </conditionalFormatting>
  <conditionalFormatting sqref="C507:C510">
    <cfRule type="cellIs" dxfId="8790" priority="458" operator="lessThan">
      <formula>0</formula>
    </cfRule>
  </conditionalFormatting>
  <conditionalFormatting sqref="C507:C510">
    <cfRule type="expression" dxfId="8789" priority="456">
      <formula>C507/B507&gt;1</formula>
    </cfRule>
    <cfRule type="expression" dxfId="8788" priority="457">
      <formula>C507/B507&lt;1</formula>
    </cfRule>
  </conditionalFormatting>
  <conditionalFormatting sqref="D507:N510">
    <cfRule type="cellIs" dxfId="8787" priority="455" operator="lessThan">
      <formula>0</formula>
    </cfRule>
  </conditionalFormatting>
  <conditionalFormatting sqref="D507:N510">
    <cfRule type="expression" dxfId="8786" priority="453">
      <formula>D507/C507&gt;1</formula>
    </cfRule>
    <cfRule type="expression" dxfId="8785" priority="454">
      <formula>D507/C507&lt;1</formula>
    </cfRule>
  </conditionalFormatting>
  <conditionalFormatting sqref="B507:B510">
    <cfRule type="cellIs" dxfId="8784" priority="452" operator="lessThan">
      <formula>0</formula>
    </cfRule>
  </conditionalFormatting>
  <conditionalFormatting sqref="B507:B510">
    <cfRule type="expression" dxfId="8783" priority="450">
      <formula>B507/#REF!&gt;1</formula>
    </cfRule>
    <cfRule type="expression" dxfId="8782" priority="451">
      <formula>B507/#REF!&lt;1</formula>
    </cfRule>
  </conditionalFormatting>
  <conditionalFormatting sqref="J588:N588 J574:N574 J559:N559 J551:N551">
    <cfRule type="cellIs" dxfId="8781" priority="449" operator="lessThan">
      <formula>0</formula>
    </cfRule>
  </conditionalFormatting>
  <conditionalFormatting sqref="C588:I588 C584:C587 C574:I574 C570:C573 C559:I559 C555:C558 C551:I551 C547:C550">
    <cfRule type="cellIs" dxfId="8780" priority="448" operator="lessThan">
      <formula>0</formula>
    </cfRule>
  </conditionalFormatting>
  <conditionalFormatting sqref="C588:M588 C574:M574 C559:M559 C551:M551">
    <cfRule type="cellIs" dxfId="8779" priority="447" operator="lessThan">
      <formula>0</formula>
    </cfRule>
  </conditionalFormatting>
  <conditionalFormatting sqref="C584:C587 C570:C573 C555:C558 C547:C550">
    <cfRule type="expression" dxfId="8778" priority="445">
      <formula>C547/B547&gt;1</formula>
    </cfRule>
    <cfRule type="expression" dxfId="8777" priority="446">
      <formula>C547/B547&lt;1</formula>
    </cfRule>
  </conditionalFormatting>
  <conditionalFormatting sqref="D584:N587 D570:N573 D555:N558 D547:N550">
    <cfRule type="cellIs" dxfId="8776" priority="444" operator="lessThan">
      <formula>0</formula>
    </cfRule>
  </conditionalFormatting>
  <conditionalFormatting sqref="D584:N587 D570:N573 D555:N558 D547:N550">
    <cfRule type="expression" dxfId="8775" priority="442">
      <formula>D547/C547&gt;1</formula>
    </cfRule>
    <cfRule type="expression" dxfId="8774" priority="443">
      <formula>D547/C547&lt;1</formula>
    </cfRule>
  </conditionalFormatting>
  <conditionalFormatting sqref="C588:N588 C574:N574 C559:N559 C551:N551">
    <cfRule type="cellIs" dxfId="8773" priority="441" operator="lessThan">
      <formula>0</formula>
    </cfRule>
  </conditionalFormatting>
  <conditionalFormatting sqref="C588:N588 C574:N574 C559:N559 C551:N551">
    <cfRule type="expression" dxfId="8772" priority="439">
      <formula>C551/B551&gt;1</formula>
    </cfRule>
    <cfRule type="expression" dxfId="8771" priority="440">
      <formula>C551/B551&lt;1</formula>
    </cfRule>
  </conditionalFormatting>
  <conditionalFormatting sqref="B654 B651 B648:B649 B632:B634 B641:B645">
    <cfRule type="cellIs" dxfId="8770" priority="438" operator="lessThan">
      <formula>0</formula>
    </cfRule>
  </conditionalFormatting>
  <conditionalFormatting sqref="C654 C651 C648:C649 C632:C634">
    <cfRule type="cellIs" dxfId="8769" priority="437" operator="lessThan">
      <formula>0</formula>
    </cfRule>
  </conditionalFormatting>
  <conditionalFormatting sqref="C654 C651 C648:C649 C632:C634">
    <cfRule type="expression" dxfId="8768" priority="435">
      <formula>C632/B632&gt;1</formula>
    </cfRule>
    <cfRule type="expression" dxfId="8767" priority="436">
      <formula>C632/B632&lt;1</formula>
    </cfRule>
  </conditionalFormatting>
  <conditionalFormatting sqref="D654:N654 D651:N651 D648:N649 D632:N634">
    <cfRule type="cellIs" dxfId="8766" priority="434" operator="lessThan">
      <formula>0</formula>
    </cfRule>
  </conditionalFormatting>
  <conditionalFormatting sqref="B504:N504 B537 B568 B597">
    <cfRule type="expression" dxfId="8765" priority="1194">
      <formula>B504/#REF!&gt;1</formula>
    </cfRule>
    <cfRule type="expression" dxfId="8764" priority="1195">
      <formula>B504/#REF!&lt;1</formula>
    </cfRule>
  </conditionalFormatting>
  <conditionalFormatting sqref="C465">
    <cfRule type="cellIs" dxfId="8763" priority="431" operator="lessThan">
      <formula>0</formula>
    </cfRule>
  </conditionalFormatting>
  <conditionalFormatting sqref="C465">
    <cfRule type="expression" dxfId="8762" priority="429">
      <formula>C465/B465&gt;1</formula>
    </cfRule>
    <cfRule type="expression" dxfId="8761" priority="430">
      <formula>C465/B465&lt;1</formula>
    </cfRule>
  </conditionalFormatting>
  <conditionalFormatting sqref="D465:N465">
    <cfRule type="cellIs" dxfId="8760" priority="428" operator="lessThan">
      <formula>0</formula>
    </cfRule>
  </conditionalFormatting>
  <conditionalFormatting sqref="D465:N465">
    <cfRule type="expression" dxfId="8759" priority="426">
      <formula>D465/C465&gt;1</formula>
    </cfRule>
    <cfRule type="expression" dxfId="8758" priority="427">
      <formula>D465/C465&lt;1</formula>
    </cfRule>
  </conditionalFormatting>
  <conditionalFormatting sqref="B465">
    <cfRule type="cellIs" dxfId="8757" priority="425" operator="lessThan">
      <formula>0</formula>
    </cfRule>
  </conditionalFormatting>
  <conditionalFormatting sqref="B465">
    <cfRule type="expression" dxfId="8756" priority="423">
      <formula>B465/#REF!&gt;1</formula>
    </cfRule>
    <cfRule type="expression" dxfId="8755" priority="424">
      <formula>B465/#REF!&lt;1</formula>
    </cfRule>
  </conditionalFormatting>
  <conditionalFormatting sqref="C511">
    <cfRule type="cellIs" dxfId="8754" priority="422" operator="lessThan">
      <formula>0</formula>
    </cfRule>
  </conditionalFormatting>
  <conditionalFormatting sqref="D511:N511">
    <cfRule type="cellIs" dxfId="8753" priority="419" operator="lessThan">
      <formula>0</formula>
    </cfRule>
  </conditionalFormatting>
  <conditionalFormatting sqref="C511">
    <cfRule type="expression" dxfId="8752" priority="420">
      <formula>C511/B511&gt;1</formula>
    </cfRule>
    <cfRule type="expression" dxfId="8751" priority="421">
      <formula>C511/B511&lt;1</formula>
    </cfRule>
  </conditionalFormatting>
  <conditionalFormatting sqref="D511:N511">
    <cfRule type="expression" dxfId="8750" priority="417">
      <formula>D511/C511&gt;1</formula>
    </cfRule>
    <cfRule type="expression" dxfId="8749" priority="418">
      <formula>D511/C511&lt;1</formula>
    </cfRule>
  </conditionalFormatting>
  <conditionalFormatting sqref="B511">
    <cfRule type="cellIs" dxfId="8748" priority="416" operator="lessThan">
      <formula>0</formula>
    </cfRule>
  </conditionalFormatting>
  <conditionalFormatting sqref="B511">
    <cfRule type="expression" dxfId="8747" priority="414">
      <formula>B511/#REF!&gt;1</formula>
    </cfRule>
    <cfRule type="expression" dxfId="8746" priority="415">
      <formula>B511/#REF!&lt;1</formula>
    </cfRule>
  </conditionalFormatting>
  <conditionalFormatting sqref="B529 B521">
    <cfRule type="cellIs" dxfId="8745" priority="413" operator="lessThan">
      <formula>0</formula>
    </cfRule>
  </conditionalFormatting>
  <conditionalFormatting sqref="B529 B521">
    <cfRule type="expression" dxfId="8744" priority="411">
      <formula>B521/#REF!&gt;1</formula>
    </cfRule>
    <cfRule type="expression" dxfId="8743" priority="412">
      <formula>B521/#REF!&lt;1</formula>
    </cfRule>
  </conditionalFormatting>
  <conditionalFormatting sqref="C521">
    <cfRule type="cellIs" dxfId="8742" priority="410" operator="lessThan">
      <formula>0</formula>
    </cfRule>
  </conditionalFormatting>
  <conditionalFormatting sqref="C521 B636:O637">
    <cfRule type="expression" dxfId="8741" priority="408">
      <formula>B521/A521&gt;1</formula>
    </cfRule>
    <cfRule type="expression" dxfId="8740" priority="409">
      <formula>B521/A521&lt;1</formula>
    </cfRule>
  </conditionalFormatting>
  <conditionalFormatting sqref="C603:N603">
    <cfRule type="expression" dxfId="8739" priority="369">
      <formula>C603/B603&gt;1</formula>
    </cfRule>
    <cfRule type="expression" dxfId="8738" priority="370">
      <formula>C603/B603&lt;1</formula>
    </cfRule>
  </conditionalFormatting>
  <conditionalFormatting sqref="I552:N552">
    <cfRule type="expression" dxfId="8737" priority="393">
      <formula>I552/H552&gt;1</formula>
    </cfRule>
    <cfRule type="expression" dxfId="8736" priority="394">
      <formula>I552/H552&lt;1</formula>
    </cfRule>
  </conditionalFormatting>
  <conditionalFormatting sqref="I560:N560">
    <cfRule type="expression" dxfId="8735" priority="390">
      <formula>I560/H560&gt;1</formula>
    </cfRule>
    <cfRule type="expression" dxfId="8734" priority="391">
      <formula>I560/H560&lt;1</formula>
    </cfRule>
  </conditionalFormatting>
  <conditionalFormatting sqref="B575:N575">
    <cfRule type="cellIs" dxfId="8733" priority="389" operator="lessThan">
      <formula>0</formula>
    </cfRule>
  </conditionalFormatting>
  <conditionalFormatting sqref="B575:N575">
    <cfRule type="expression" dxfId="8732" priority="387">
      <formula>B575/A575&gt;1</formula>
    </cfRule>
    <cfRule type="expression" dxfId="8731" priority="388">
      <formula>B575/A575&lt;1</formula>
    </cfRule>
  </conditionalFormatting>
  <conditionalFormatting sqref="B589:N589">
    <cfRule type="cellIs" dxfId="8730" priority="386" operator="lessThan">
      <formula>0</formula>
    </cfRule>
  </conditionalFormatting>
  <conditionalFormatting sqref="B589:N589">
    <cfRule type="expression" dxfId="8729" priority="384">
      <formula>B589/A589&gt;1</formula>
    </cfRule>
    <cfRule type="expression" dxfId="8728" priority="385">
      <formula>B589/A589&lt;1</formula>
    </cfRule>
  </conditionalFormatting>
  <conditionalFormatting sqref="N608">
    <cfRule type="cellIs" dxfId="8727" priority="362" operator="lessThan">
      <formula>0</formula>
    </cfRule>
  </conditionalFormatting>
  <conditionalFormatting sqref="D521:N521">
    <cfRule type="cellIs" dxfId="8726" priority="407" operator="lessThan">
      <formula>0</formula>
    </cfRule>
  </conditionalFormatting>
  <conditionalFormatting sqref="D521:N521">
    <cfRule type="expression" dxfId="8725" priority="405">
      <formula>D521/C521&gt;1</formula>
    </cfRule>
    <cfRule type="expression" dxfId="8724" priority="406">
      <formula>D521/C521&lt;1</formula>
    </cfRule>
  </conditionalFormatting>
  <conditionalFormatting sqref="C529:N529">
    <cfRule type="cellIs" dxfId="8723" priority="404" operator="lessThan">
      <formula>0</formula>
    </cfRule>
  </conditionalFormatting>
  <conditionalFormatting sqref="C529:N529">
    <cfRule type="expression" dxfId="8722" priority="402">
      <formula>C529/B529&gt;1</formula>
    </cfRule>
    <cfRule type="expression" dxfId="8721" priority="403">
      <formula>C529/B529&lt;1</formula>
    </cfRule>
  </conditionalFormatting>
  <conditionalFormatting sqref="C582:N582">
    <cfRule type="expression" dxfId="8720" priority="378">
      <formula>C582/B582&gt;1</formula>
    </cfRule>
    <cfRule type="expression" dxfId="8719" priority="379">
      <formula>C582/B582&lt;1</formula>
    </cfRule>
  </conditionalFormatting>
  <conditionalFormatting sqref="C537:N537">
    <cfRule type="expression" dxfId="8718" priority="399">
      <formula>C537/B537&gt;1</formula>
    </cfRule>
    <cfRule type="expression" dxfId="8717" priority="400">
      <formula>C537/B537&lt;1</formula>
    </cfRule>
  </conditionalFormatting>
  <conditionalFormatting sqref="C568:N568">
    <cfRule type="expression" dxfId="8716" priority="396">
      <formula>C568/B568&gt;1</formula>
    </cfRule>
    <cfRule type="expression" dxfId="8715" priority="397">
      <formula>C568/B568&lt;1</formula>
    </cfRule>
  </conditionalFormatting>
  <conditionalFormatting sqref="C608:M608">
    <cfRule type="expression" dxfId="8714" priority="364">
      <formula>C608/B608&gt;1</formula>
    </cfRule>
    <cfRule type="expression" dxfId="8713" priority="365">
      <formula>C608/B608&lt;1</formula>
    </cfRule>
  </conditionalFormatting>
  <conditionalFormatting sqref="N608">
    <cfRule type="expression" dxfId="8712" priority="359">
      <formula>N608/M608&gt;1</formula>
    </cfRule>
    <cfRule type="expression" dxfId="8711" priority="360">
      <formula>N608/M608&lt;1</formula>
    </cfRule>
  </conditionalFormatting>
  <conditionalFormatting sqref="C608:M608">
    <cfRule type="cellIs" dxfId="8710" priority="368" operator="lessThan">
      <formula>0</formula>
    </cfRule>
  </conditionalFormatting>
  <conditionalFormatting sqref="C608:M608">
    <cfRule type="cellIs" dxfId="8709" priority="367" operator="lessThan">
      <formula>0</formula>
    </cfRule>
  </conditionalFormatting>
  <conditionalFormatting sqref="B582">
    <cfRule type="cellIs" dxfId="8708" priority="381" operator="lessThan">
      <formula>0</formula>
    </cfRule>
  </conditionalFormatting>
  <conditionalFormatting sqref="B582">
    <cfRule type="expression" dxfId="8707" priority="382">
      <formula>B582/#REF!&gt;1</formula>
    </cfRule>
    <cfRule type="expression" dxfId="8706" priority="383">
      <formula>B582/#REF!&lt;1</formula>
    </cfRule>
  </conditionalFormatting>
  <conditionalFormatting sqref="C582:N582">
    <cfRule type="cellIs" dxfId="8705" priority="380" operator="lessThan">
      <formula>0</formula>
    </cfRule>
  </conditionalFormatting>
  <conditionalFormatting sqref="C597:N597">
    <cfRule type="expression" dxfId="8704" priority="374">
      <formula>C597/B597&gt;1</formula>
    </cfRule>
    <cfRule type="expression" dxfId="8703" priority="375">
      <formula>C597/B597&lt;1</formula>
    </cfRule>
  </conditionalFormatting>
  <conditionalFormatting sqref="N608">
    <cfRule type="cellIs" dxfId="8702" priority="363" operator="lessThan">
      <formula>0</formula>
    </cfRule>
  </conditionalFormatting>
  <conditionalFormatting sqref="C608:M608">
    <cfRule type="cellIs" dxfId="8701" priority="366" operator="lessThan">
      <formula>0</formula>
    </cfRule>
  </conditionalFormatting>
  <conditionalFormatting sqref="N608">
    <cfRule type="cellIs" dxfId="8700" priority="361" operator="lessThan">
      <formula>0</formula>
    </cfRule>
  </conditionalFormatting>
  <conditionalFormatting sqref="B676:N679">
    <cfRule type="cellIs" dxfId="8699" priority="358" operator="lessThan">
      <formula>0</formula>
    </cfRule>
  </conditionalFormatting>
  <conditionalFormatting sqref="I678:N678 P676:Q679">
    <cfRule type="cellIs" dxfId="8698" priority="357" operator="lessThan">
      <formula>0</formula>
    </cfRule>
  </conditionalFormatting>
  <conditionalFormatting sqref="B680:N683">
    <cfRule type="cellIs" dxfId="8697" priority="356" operator="lessThan">
      <formula>0</formula>
    </cfRule>
  </conditionalFormatting>
  <conditionalFormatting sqref="I682:N682 P680:Q683">
    <cfRule type="cellIs" dxfId="8696" priority="355" operator="lessThan">
      <formula>0</formula>
    </cfRule>
  </conditionalFormatting>
  <conditionalFormatting sqref="B684:N687">
    <cfRule type="cellIs" dxfId="8695" priority="354" operator="lessThan">
      <formula>0</formula>
    </cfRule>
  </conditionalFormatting>
  <conditionalFormatting sqref="I686:N686 P684:Q687">
    <cfRule type="cellIs" dxfId="8694" priority="353" operator="lessThan">
      <formula>0</formula>
    </cfRule>
  </conditionalFormatting>
  <conditionalFormatting sqref="B688:N691">
    <cfRule type="cellIs" dxfId="8693" priority="352" operator="lessThan">
      <formula>0</formula>
    </cfRule>
  </conditionalFormatting>
  <conditionalFormatting sqref="I690:N690 P688:Q691">
    <cfRule type="cellIs" dxfId="8692" priority="351" operator="lessThan">
      <formula>0</formula>
    </cfRule>
  </conditionalFormatting>
  <conditionalFormatting sqref="B692:N695 O694">
    <cfRule type="cellIs" dxfId="8691" priority="350" operator="lessThan">
      <formula>0</formula>
    </cfRule>
  </conditionalFormatting>
  <conditionalFormatting sqref="P692:Q695 I694:O694">
    <cfRule type="cellIs" dxfId="8690" priority="349" operator="lessThan">
      <formula>0</formula>
    </cfRule>
  </conditionalFormatting>
  <conditionalFormatting sqref="B696:N699">
    <cfRule type="cellIs" dxfId="8689" priority="348" operator="lessThan">
      <formula>0</formula>
    </cfRule>
  </conditionalFormatting>
  <conditionalFormatting sqref="I698:N698 P696:Q699">
    <cfRule type="cellIs" dxfId="8688" priority="347" operator="lessThan">
      <formula>0</formula>
    </cfRule>
  </conditionalFormatting>
  <conditionalFormatting sqref="B700:N703">
    <cfRule type="cellIs" dxfId="8687" priority="346" operator="lessThan">
      <formula>0</formula>
    </cfRule>
  </conditionalFormatting>
  <conditionalFormatting sqref="I702:N702 P700:Q703">
    <cfRule type="cellIs" dxfId="8686" priority="345" operator="lessThan">
      <formula>0</formula>
    </cfRule>
  </conditionalFormatting>
  <conditionalFormatting sqref="B704:N707">
    <cfRule type="cellIs" dxfId="8685" priority="344" operator="lessThan">
      <formula>0</formula>
    </cfRule>
  </conditionalFormatting>
  <conditionalFormatting sqref="I706:N706 P704:Q707">
    <cfRule type="cellIs" dxfId="8684" priority="343" operator="lessThan">
      <formula>0</formula>
    </cfRule>
  </conditionalFormatting>
  <conditionalFormatting sqref="B712:N715">
    <cfRule type="cellIs" dxfId="8683" priority="342" operator="lessThan">
      <formula>0</formula>
    </cfRule>
  </conditionalFormatting>
  <conditionalFormatting sqref="I714:N714 P712:Q715">
    <cfRule type="cellIs" dxfId="8682" priority="341" operator="lessThan">
      <formula>0</formula>
    </cfRule>
  </conditionalFormatting>
  <conditionalFormatting sqref="B716:N719">
    <cfRule type="cellIs" dxfId="8681" priority="340" operator="lessThan">
      <formula>0</formula>
    </cfRule>
  </conditionalFormatting>
  <conditionalFormatting sqref="I718:N718 P716:Q719">
    <cfRule type="cellIs" dxfId="8680" priority="339" operator="lessThan">
      <formula>0</formula>
    </cfRule>
  </conditionalFormatting>
  <conditionalFormatting sqref="P654">
    <cfRule type="cellIs" dxfId="8679" priority="338" operator="lessThan">
      <formula>0</formula>
    </cfRule>
  </conditionalFormatting>
  <conditionalFormatting sqref="Q466">
    <cfRule type="cellIs" dxfId="8678" priority="337" operator="lessThan">
      <formula>0</formula>
    </cfRule>
  </conditionalFormatting>
  <conditionalFormatting sqref="P466">
    <cfRule type="cellIs" dxfId="8677" priority="336" operator="lessThan">
      <formula>0</formula>
    </cfRule>
  </conditionalFormatting>
  <conditionalFormatting sqref="B466:N466">
    <cfRule type="cellIs" dxfId="8676" priority="335" operator="lessThan">
      <formula>0</formula>
    </cfRule>
  </conditionalFormatting>
  <conditionalFormatting sqref="B505:N505">
    <cfRule type="cellIs" dxfId="8675" priority="332" operator="lessThan">
      <formula>0</formula>
    </cfRule>
  </conditionalFormatting>
  <conditionalFormatting sqref="B513:N513">
    <cfRule type="cellIs" dxfId="8674" priority="329" operator="lessThan">
      <formula>0</formula>
    </cfRule>
  </conditionalFormatting>
  <conditionalFormatting sqref="B522:N522">
    <cfRule type="cellIs" dxfId="8673" priority="326" operator="lessThan">
      <formula>0</formula>
    </cfRule>
  </conditionalFormatting>
  <conditionalFormatting sqref="B530:N530">
    <cfRule type="cellIs" dxfId="8672" priority="323" operator="lessThan">
      <formula>0</formula>
    </cfRule>
  </conditionalFormatting>
  <conditionalFormatting sqref="B538:N538">
    <cfRule type="cellIs" dxfId="8671" priority="320" operator="lessThan">
      <formula>0</formula>
    </cfRule>
  </conditionalFormatting>
  <conditionalFormatting sqref="B553:N553">
    <cfRule type="cellIs" dxfId="8670" priority="317" operator="lessThan">
      <formula>0</formula>
    </cfRule>
  </conditionalFormatting>
  <conditionalFormatting sqref="B561:N561">
    <cfRule type="cellIs" dxfId="8669" priority="314" operator="lessThan">
      <formula>0</formula>
    </cfRule>
  </conditionalFormatting>
  <conditionalFormatting sqref="B590:N590">
    <cfRule type="cellIs" dxfId="8668" priority="311" operator="lessThan">
      <formula>0</formula>
    </cfRule>
  </conditionalFormatting>
  <conditionalFormatting sqref="O608">
    <cfRule type="cellIs" dxfId="8667" priority="52" operator="lessThan">
      <formula>0</formula>
    </cfRule>
  </conditionalFormatting>
  <conditionalFormatting sqref="O608">
    <cfRule type="cellIs" dxfId="8666" priority="53" operator="lessThan">
      <formula>0</formula>
    </cfRule>
  </conditionalFormatting>
  <conditionalFormatting sqref="O603">
    <cfRule type="cellIs" dxfId="8665" priority="56" operator="lessThan">
      <formula>0</formula>
    </cfRule>
  </conditionalFormatting>
  <conditionalFormatting sqref="O603">
    <cfRule type="cellIs" dxfId="8664" priority="57" operator="lessThan">
      <formula>0</formula>
    </cfRule>
  </conditionalFormatting>
  <conditionalFormatting sqref="O603">
    <cfRule type="cellIs" dxfId="8663" priority="58" operator="lessThan">
      <formula>0</formula>
    </cfRule>
  </conditionalFormatting>
  <conditionalFormatting sqref="O608">
    <cfRule type="cellIs" dxfId="8662" priority="51" operator="lessThan">
      <formula>0</formula>
    </cfRule>
  </conditionalFormatting>
  <conditionalFormatting sqref="P491:Q491">
    <cfRule type="cellIs" dxfId="8661" priority="310" operator="lessThan">
      <formula>0</formula>
    </cfRule>
  </conditionalFormatting>
  <conditionalFormatting sqref="Q492:Q496">
    <cfRule type="cellIs" dxfId="8660" priority="309" operator="lessThan">
      <formula>0</formula>
    </cfRule>
  </conditionalFormatting>
  <conditionalFormatting sqref="P492:P495">
    <cfRule type="cellIs" dxfId="8659" priority="308" operator="lessThan">
      <formula>0</formula>
    </cfRule>
  </conditionalFormatting>
  <conditionalFormatting sqref="P496">
    <cfRule type="cellIs" dxfId="8658" priority="307" operator="lessThan">
      <formula>0</formula>
    </cfRule>
  </conditionalFormatting>
  <conditionalFormatting sqref="P473:Q473 B473">
    <cfRule type="cellIs" dxfId="8657" priority="306" operator="lessThan">
      <formula>0</formula>
    </cfRule>
  </conditionalFormatting>
  <conditionalFormatting sqref="Q474:Q478">
    <cfRule type="cellIs" dxfId="8656" priority="305" operator="lessThan">
      <formula>0</formula>
    </cfRule>
  </conditionalFormatting>
  <conditionalFormatting sqref="P474:P477">
    <cfRule type="cellIs" dxfId="8655" priority="304" operator="lessThan">
      <formula>0</formula>
    </cfRule>
  </conditionalFormatting>
  <conditionalFormatting sqref="P478">
    <cfRule type="cellIs" dxfId="8654" priority="303" operator="lessThan">
      <formula>0</formula>
    </cfRule>
  </conditionalFormatting>
  <conditionalFormatting sqref="P479:Q479 B479">
    <cfRule type="cellIs" dxfId="8653" priority="302" operator="lessThan">
      <formula>0</formula>
    </cfRule>
  </conditionalFormatting>
  <conditionalFormatting sqref="Q480:Q484">
    <cfRule type="cellIs" dxfId="8652" priority="301" operator="lessThan">
      <formula>0</formula>
    </cfRule>
  </conditionalFormatting>
  <conditionalFormatting sqref="P480:P483">
    <cfRule type="cellIs" dxfId="8651" priority="300" operator="lessThan">
      <formula>0</formula>
    </cfRule>
  </conditionalFormatting>
  <conditionalFormatting sqref="P484">
    <cfRule type="cellIs" dxfId="8650" priority="299" operator="lessThan">
      <formula>0</formula>
    </cfRule>
  </conditionalFormatting>
  <conditionalFormatting sqref="P485:Q485 B485">
    <cfRule type="cellIs" dxfId="8649" priority="298" operator="lessThan">
      <formula>0</formula>
    </cfRule>
  </conditionalFormatting>
  <conditionalFormatting sqref="Q486:Q490">
    <cfRule type="cellIs" dxfId="8648" priority="297" operator="lessThan">
      <formula>0</formula>
    </cfRule>
  </conditionalFormatting>
  <conditionalFormatting sqref="P486:P489">
    <cfRule type="cellIs" dxfId="8647" priority="296" operator="lessThan">
      <formula>0</formula>
    </cfRule>
  </conditionalFormatting>
  <conditionalFormatting sqref="P490">
    <cfRule type="cellIs" dxfId="8646"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645" priority="292" operator="lessThan">
      <formula>0</formula>
    </cfRule>
  </conditionalFormatting>
  <conditionalFormatting sqref="O348">
    <cfRule type="cellIs" dxfId="8644" priority="291" operator="lessThan">
      <formula>0</formula>
    </cfRule>
  </conditionalFormatting>
  <conditionalFormatting sqref="O348">
    <cfRule type="cellIs" dxfId="8643" priority="290" operator="lessThan">
      <formula>0</formula>
    </cfRule>
  </conditionalFormatting>
  <conditionalFormatting sqref="O351:O354">
    <cfRule type="cellIs" dxfId="8642" priority="289" operator="lessThan">
      <formula>0</formula>
    </cfRule>
  </conditionalFormatting>
  <conditionalFormatting sqref="O363:O364">
    <cfRule type="cellIs" dxfId="8641" priority="288" operator="lessThan">
      <formula>0</formula>
    </cfRule>
  </conditionalFormatting>
  <conditionalFormatting sqref="O369:O370">
    <cfRule type="cellIs" dxfId="8640" priority="287" operator="lessThan">
      <formula>0</formula>
    </cfRule>
  </conditionalFormatting>
  <conditionalFormatting sqref="O375:O376">
    <cfRule type="cellIs" dxfId="8639" priority="286" operator="lessThan">
      <formula>0</formula>
    </cfRule>
  </conditionalFormatting>
  <conditionalFormatting sqref="O381:O383">
    <cfRule type="cellIs" dxfId="8638" priority="285" operator="lessThan">
      <formula>0</formula>
    </cfRule>
  </conditionalFormatting>
  <conditionalFormatting sqref="O355">
    <cfRule type="cellIs" dxfId="8637" priority="284" operator="lessThan">
      <formula>0</formula>
    </cfRule>
  </conditionalFormatting>
  <conditionalFormatting sqref="O593:O595">
    <cfRule type="cellIs" dxfId="8636" priority="282" operator="lessThan">
      <formula>0</formula>
    </cfRule>
  </conditionalFormatting>
  <conditionalFormatting sqref="O593:O595">
    <cfRule type="cellIs" dxfId="8635" priority="283" operator="lessThan">
      <formula>0</formula>
    </cfRule>
  </conditionalFormatting>
  <conditionalFormatting sqref="O601:O602 O599">
    <cfRule type="cellIs" dxfId="8634" priority="281" operator="lessThan">
      <formula>0</formula>
    </cfRule>
  </conditionalFormatting>
  <conditionalFormatting sqref="O621:O624">
    <cfRule type="cellIs" dxfId="8633" priority="276" operator="lessThan">
      <formula>0</formula>
    </cfRule>
  </conditionalFormatting>
  <conditionalFormatting sqref="O621:O624">
    <cfRule type="cellIs" dxfId="8632" priority="277" operator="lessThan">
      <formula>0</formula>
    </cfRule>
  </conditionalFormatting>
  <conditionalFormatting sqref="O626:O629">
    <cfRule type="cellIs" dxfId="8631" priority="275" operator="lessThan">
      <formula>0</formula>
    </cfRule>
  </conditionalFormatting>
  <conditionalFormatting sqref="O611:O614">
    <cfRule type="cellIs" dxfId="8630" priority="270" operator="lessThan">
      <formula>0</formula>
    </cfRule>
  </conditionalFormatting>
  <conditionalFormatting sqref="O611:O614">
    <cfRule type="cellIs" dxfId="8629" priority="271" operator="lessThan">
      <formula>0</formula>
    </cfRule>
  </conditionalFormatting>
  <conditionalFormatting sqref="O650 O663 O655:O661 O642:O645 O652:O653 O672:O675 O708:O711 O665:O670">
    <cfRule type="cellIs" dxfId="8628" priority="269" operator="lessThan">
      <formula>0</formula>
    </cfRule>
  </conditionalFormatting>
  <conditionalFormatting sqref="O674">
    <cfRule type="cellIs" dxfId="8627" priority="268" operator="lessThan">
      <formula>0</formula>
    </cfRule>
  </conditionalFormatting>
  <conditionalFormatting sqref="O647">
    <cfRule type="cellIs" dxfId="8626" priority="267" operator="lessThan">
      <formula>0</formula>
    </cfRule>
  </conditionalFormatting>
  <conditionalFormatting sqref="O393">
    <cfRule type="cellIs" dxfId="8625" priority="246" operator="lessThan">
      <formula>0</formula>
    </cfRule>
  </conditionalFormatting>
  <conditionalFormatting sqref="O390">
    <cfRule type="cellIs" dxfId="8624" priority="251" operator="lessThan">
      <formula>0</formula>
    </cfRule>
  </conditionalFormatting>
  <conditionalFormatting sqref="O393">
    <cfRule type="cellIs" dxfId="8623" priority="249" operator="lessThan">
      <formula>0</formula>
    </cfRule>
  </conditionalFormatting>
  <conditionalFormatting sqref="O378">
    <cfRule type="cellIs" dxfId="8622" priority="261" operator="lessThan">
      <formula>0</formula>
    </cfRule>
  </conditionalFormatting>
  <conditionalFormatting sqref="O372">
    <cfRule type="cellIs" dxfId="8621" priority="262" operator="lessThan">
      <formula>0</formula>
    </cfRule>
  </conditionalFormatting>
  <conditionalFormatting sqref="O384">
    <cfRule type="cellIs" dxfId="8620" priority="260" operator="lessThan">
      <formula>0</formula>
    </cfRule>
  </conditionalFormatting>
  <conditionalFormatting sqref="O387">
    <cfRule type="cellIs" dxfId="8619" priority="255" operator="lessThan">
      <formula>0</formula>
    </cfRule>
  </conditionalFormatting>
  <conditionalFormatting sqref="O387">
    <cfRule type="cellIs" dxfId="8618" priority="254" operator="lessThan">
      <formula>0</formula>
    </cfRule>
  </conditionalFormatting>
  <conditionalFormatting sqref="O387">
    <cfRule type="cellIs" dxfId="8617" priority="253" operator="lessThan">
      <formula>0</formula>
    </cfRule>
  </conditionalFormatting>
  <conditionalFormatting sqref="O387">
    <cfRule type="cellIs" dxfId="8616" priority="252" operator="lessThan">
      <formula>0</formula>
    </cfRule>
  </conditionalFormatting>
  <conditionalFormatting sqref="O393">
    <cfRule type="cellIs" dxfId="8615" priority="247" operator="lessThan">
      <formula>0</formula>
    </cfRule>
  </conditionalFormatting>
  <conditionalFormatting sqref="O393">
    <cfRule type="cellIs" dxfId="8614" priority="250" operator="lessThan">
      <formula>0</formula>
    </cfRule>
  </conditionalFormatting>
  <conditionalFormatting sqref="O393">
    <cfRule type="cellIs" dxfId="8613" priority="245" operator="lessThan">
      <formula>0</formula>
    </cfRule>
  </conditionalFormatting>
  <conditionalFormatting sqref="O393">
    <cfRule type="cellIs" dxfId="8612" priority="248" operator="lessThan">
      <formula>0</formula>
    </cfRule>
  </conditionalFormatting>
  <conditionalFormatting sqref="O393">
    <cfRule type="cellIs" dxfId="8611" priority="243" operator="lessThan">
      <formula>0</formula>
    </cfRule>
  </conditionalFormatting>
  <conditionalFormatting sqref="O393">
    <cfRule type="cellIs" dxfId="8610" priority="244" operator="lessThan">
      <formula>0</formula>
    </cfRule>
  </conditionalFormatting>
  <conditionalFormatting sqref="O399">
    <cfRule type="cellIs" dxfId="8609" priority="241" operator="lessThan">
      <formula>0</formula>
    </cfRule>
  </conditionalFormatting>
  <conditionalFormatting sqref="O396">
    <cfRule type="cellIs" dxfId="8608" priority="242" operator="lessThan">
      <formula>0</formula>
    </cfRule>
  </conditionalFormatting>
  <conditionalFormatting sqref="O399">
    <cfRule type="cellIs" dxfId="8607" priority="240" operator="lessThan">
      <formula>0</formula>
    </cfRule>
  </conditionalFormatting>
  <conditionalFormatting sqref="O399">
    <cfRule type="cellIs" dxfId="8606" priority="239" operator="lessThan">
      <formula>0</formula>
    </cfRule>
  </conditionalFormatting>
  <conditionalFormatting sqref="O399">
    <cfRule type="cellIs" dxfId="8605" priority="238" operator="lessThan">
      <formula>0</formula>
    </cfRule>
  </conditionalFormatting>
  <conditionalFormatting sqref="O399">
    <cfRule type="cellIs" dxfId="8604" priority="237" operator="lessThan">
      <formula>0</formula>
    </cfRule>
  </conditionalFormatting>
  <conditionalFormatting sqref="O399">
    <cfRule type="cellIs" dxfId="8603" priority="236" operator="lessThan">
      <formula>0</formula>
    </cfRule>
  </conditionalFormatting>
  <conditionalFormatting sqref="O399">
    <cfRule type="cellIs" dxfId="8602" priority="235" operator="lessThan">
      <formula>0</formula>
    </cfRule>
  </conditionalFormatting>
  <conditionalFormatting sqref="O399">
    <cfRule type="cellIs" dxfId="8601" priority="234" operator="lessThan">
      <formula>0</formula>
    </cfRule>
  </conditionalFormatting>
  <conditionalFormatting sqref="O402">
    <cfRule type="cellIs" dxfId="8600" priority="233" operator="lessThan">
      <formula>0</formula>
    </cfRule>
  </conditionalFormatting>
  <conditionalFormatting sqref="O355">
    <cfRule type="cellIs" dxfId="8599" priority="232" operator="lessThan">
      <formula>0</formula>
    </cfRule>
  </conditionalFormatting>
  <conditionalFormatting sqref="O361">
    <cfRule type="cellIs" dxfId="8598" priority="231" operator="lessThan">
      <formula>0</formula>
    </cfRule>
  </conditionalFormatting>
  <conditionalFormatting sqref="O361">
    <cfRule type="cellIs" dxfId="8597" priority="230" operator="lessThan">
      <formula>0</formula>
    </cfRule>
  </conditionalFormatting>
  <conditionalFormatting sqref="O367">
    <cfRule type="cellIs" dxfId="8596" priority="229" operator="lessThan">
      <formula>0</formula>
    </cfRule>
  </conditionalFormatting>
  <conditionalFormatting sqref="O367">
    <cfRule type="cellIs" dxfId="8595" priority="228" operator="lessThan">
      <formula>0</formula>
    </cfRule>
  </conditionalFormatting>
  <conditionalFormatting sqref="O373">
    <cfRule type="cellIs" dxfId="8594" priority="227" operator="lessThan">
      <formula>0</formula>
    </cfRule>
  </conditionalFormatting>
  <conditionalFormatting sqref="O373">
    <cfRule type="cellIs" dxfId="8593" priority="226" operator="lessThan">
      <formula>0</formula>
    </cfRule>
  </conditionalFormatting>
  <conditionalFormatting sqref="O379">
    <cfRule type="cellIs" dxfId="8592" priority="225" operator="lessThan">
      <formula>0</formula>
    </cfRule>
  </conditionalFormatting>
  <conditionalFormatting sqref="O379">
    <cfRule type="cellIs" dxfId="8591" priority="224" operator="lessThan">
      <formula>0</formula>
    </cfRule>
  </conditionalFormatting>
  <conditionalFormatting sqref="O385">
    <cfRule type="cellIs" dxfId="8590" priority="223" operator="lessThan">
      <formula>0</formula>
    </cfRule>
  </conditionalFormatting>
  <conditionalFormatting sqref="O385">
    <cfRule type="cellIs" dxfId="8589" priority="222" operator="lessThan">
      <formula>0</formula>
    </cfRule>
  </conditionalFormatting>
  <conditionalFormatting sqref="O391">
    <cfRule type="cellIs" dxfId="8588" priority="221" operator="lessThan">
      <formula>0</formula>
    </cfRule>
  </conditionalFormatting>
  <conditionalFormatting sqref="O391">
    <cfRule type="cellIs" dxfId="8587" priority="220" operator="lessThan">
      <formula>0</formula>
    </cfRule>
  </conditionalFormatting>
  <conditionalFormatting sqref="O397">
    <cfRule type="cellIs" dxfId="8586" priority="219" operator="lessThan">
      <formula>0</formula>
    </cfRule>
  </conditionalFormatting>
  <conditionalFormatting sqref="O397">
    <cfRule type="cellIs" dxfId="8585" priority="218" operator="lessThan">
      <formula>0</formula>
    </cfRule>
  </conditionalFormatting>
  <conditionalFormatting sqref="O405">
    <cfRule type="cellIs" dxfId="8584" priority="217" operator="lessThan">
      <formula>0</formula>
    </cfRule>
  </conditionalFormatting>
  <conditionalFormatting sqref="O405">
    <cfRule type="cellIs" dxfId="8583" priority="215" operator="lessThan">
      <formula>0</formula>
    </cfRule>
  </conditionalFormatting>
  <conditionalFormatting sqref="O405">
    <cfRule type="cellIs" dxfId="8582" priority="214" operator="lessThan">
      <formula>0</formula>
    </cfRule>
  </conditionalFormatting>
  <conditionalFormatting sqref="O405">
    <cfRule type="cellIs" dxfId="8581" priority="213" operator="lessThan">
      <formula>0</formula>
    </cfRule>
  </conditionalFormatting>
  <conditionalFormatting sqref="O405">
    <cfRule type="cellIs" dxfId="8580" priority="212" operator="lessThan">
      <formula>0</formula>
    </cfRule>
  </conditionalFormatting>
  <conditionalFormatting sqref="O405">
    <cfRule type="cellIs" dxfId="8579" priority="211" operator="lessThan">
      <formula>0</formula>
    </cfRule>
  </conditionalFormatting>
  <conditionalFormatting sqref="O405">
    <cfRule type="cellIs" dxfId="8578" priority="210" operator="lessThan">
      <formula>0</formula>
    </cfRule>
  </conditionalFormatting>
  <conditionalFormatting sqref="O408">
    <cfRule type="cellIs" dxfId="8577" priority="209" operator="lessThan">
      <formula>0</formula>
    </cfRule>
  </conditionalFormatting>
  <conditionalFormatting sqref="O409">
    <cfRule type="cellIs" dxfId="8576" priority="208" operator="lessThan">
      <formula>0</formula>
    </cfRule>
  </conditionalFormatting>
  <conditionalFormatting sqref="O409">
    <cfRule type="cellIs" dxfId="8575" priority="207" operator="lessThan">
      <formula>0</formula>
    </cfRule>
  </conditionalFormatting>
  <conditionalFormatting sqref="O411">
    <cfRule type="cellIs" dxfId="8574" priority="206" operator="lessThan">
      <formula>0</formula>
    </cfRule>
  </conditionalFormatting>
  <conditionalFormatting sqref="O411">
    <cfRule type="cellIs" dxfId="8573" priority="205" operator="lessThan">
      <formula>0</formula>
    </cfRule>
  </conditionalFormatting>
  <conditionalFormatting sqref="O411">
    <cfRule type="cellIs" dxfId="8572" priority="204" operator="lessThan">
      <formula>0</formula>
    </cfRule>
  </conditionalFormatting>
  <conditionalFormatting sqref="O411">
    <cfRule type="cellIs" dxfId="8571" priority="203" operator="lessThan">
      <formula>0</formula>
    </cfRule>
  </conditionalFormatting>
  <conditionalFormatting sqref="O411">
    <cfRule type="cellIs" dxfId="8570" priority="202" operator="lessThan">
      <formula>0</formula>
    </cfRule>
  </conditionalFormatting>
  <conditionalFormatting sqref="O411">
    <cfRule type="cellIs" dxfId="8569" priority="201" operator="lessThan">
      <formula>0</formula>
    </cfRule>
  </conditionalFormatting>
  <conditionalFormatting sqref="O411">
    <cfRule type="cellIs" dxfId="8568" priority="200" operator="lessThan">
      <formula>0</formula>
    </cfRule>
  </conditionalFormatting>
  <conditionalFormatting sqref="O411">
    <cfRule type="cellIs" dxfId="8567" priority="199" operator="lessThan">
      <formula>0</formula>
    </cfRule>
  </conditionalFormatting>
  <conditionalFormatting sqref="O414">
    <cfRule type="cellIs" dxfId="8566" priority="198" operator="lessThan">
      <formula>0</formula>
    </cfRule>
  </conditionalFormatting>
  <conditionalFormatting sqref="O415">
    <cfRule type="cellIs" dxfId="8565" priority="197" operator="lessThan">
      <formula>0</formula>
    </cfRule>
  </conditionalFormatting>
  <conditionalFormatting sqref="O415">
    <cfRule type="cellIs" dxfId="8564" priority="196" operator="lessThan">
      <formula>0</formula>
    </cfRule>
  </conditionalFormatting>
  <conditionalFormatting sqref="O417">
    <cfRule type="cellIs" dxfId="8563" priority="195" operator="lessThan">
      <formula>0</formula>
    </cfRule>
  </conditionalFormatting>
  <conditionalFormatting sqref="O417">
    <cfRule type="cellIs" dxfId="8562" priority="194" operator="lessThan">
      <formula>0</formula>
    </cfRule>
  </conditionalFormatting>
  <conditionalFormatting sqref="O417">
    <cfRule type="cellIs" dxfId="8561" priority="193" operator="lessThan">
      <formula>0</formula>
    </cfRule>
  </conditionalFormatting>
  <conditionalFormatting sqref="O417">
    <cfRule type="cellIs" dxfId="8560" priority="192" operator="lessThan">
      <formula>0</formula>
    </cfRule>
  </conditionalFormatting>
  <conditionalFormatting sqref="O417">
    <cfRule type="cellIs" dxfId="8559" priority="191" operator="lessThan">
      <formula>0</formula>
    </cfRule>
  </conditionalFormatting>
  <conditionalFormatting sqref="O417">
    <cfRule type="cellIs" dxfId="8558" priority="190" operator="lessThan">
      <formula>0</formula>
    </cfRule>
  </conditionalFormatting>
  <conditionalFormatting sqref="O417">
    <cfRule type="cellIs" dxfId="8557" priority="189" operator="lessThan">
      <formula>0</formula>
    </cfRule>
  </conditionalFormatting>
  <conditionalFormatting sqref="O417">
    <cfRule type="cellIs" dxfId="8556" priority="188" operator="lessThan">
      <formula>0</formula>
    </cfRule>
  </conditionalFormatting>
  <conditionalFormatting sqref="O420">
    <cfRule type="cellIs" dxfId="8555" priority="187" operator="lessThan">
      <formula>0</formula>
    </cfRule>
  </conditionalFormatting>
  <conditionalFormatting sqref="O421">
    <cfRule type="cellIs" dxfId="8554" priority="186" operator="lessThan">
      <formula>0</formula>
    </cfRule>
  </conditionalFormatting>
  <conditionalFormatting sqref="O421">
    <cfRule type="cellIs" dxfId="8553" priority="185" operator="lessThan">
      <formula>0</formula>
    </cfRule>
  </conditionalFormatting>
  <conditionalFormatting sqref="O423">
    <cfRule type="cellIs" dxfId="8552" priority="184" operator="lessThan">
      <formula>0</formula>
    </cfRule>
  </conditionalFormatting>
  <conditionalFormatting sqref="O423">
    <cfRule type="cellIs" dxfId="8551" priority="183" operator="lessThan">
      <formula>0</formula>
    </cfRule>
  </conditionalFormatting>
  <conditionalFormatting sqref="O423">
    <cfRule type="cellIs" dxfId="8550" priority="182" operator="lessThan">
      <formula>0</formula>
    </cfRule>
  </conditionalFormatting>
  <conditionalFormatting sqref="O423">
    <cfRule type="cellIs" dxfId="8549" priority="181" operator="lessThan">
      <formula>0</formula>
    </cfRule>
  </conditionalFormatting>
  <conditionalFormatting sqref="O423">
    <cfRule type="cellIs" dxfId="8548" priority="180" operator="lessThan">
      <formula>0</formula>
    </cfRule>
  </conditionalFormatting>
  <conditionalFormatting sqref="O423">
    <cfRule type="cellIs" dxfId="8547" priority="179" operator="lessThan">
      <formula>0</formula>
    </cfRule>
  </conditionalFormatting>
  <conditionalFormatting sqref="O423">
    <cfRule type="cellIs" dxfId="8546" priority="178" operator="lessThan">
      <formula>0</formula>
    </cfRule>
  </conditionalFormatting>
  <conditionalFormatting sqref="O423">
    <cfRule type="cellIs" dxfId="8545" priority="177" operator="lessThan">
      <formula>0</formula>
    </cfRule>
  </conditionalFormatting>
  <conditionalFormatting sqref="O426">
    <cfRule type="cellIs" dxfId="8544" priority="176" operator="lessThan">
      <formula>0</formula>
    </cfRule>
  </conditionalFormatting>
  <conditionalFormatting sqref="O427">
    <cfRule type="cellIs" dxfId="8543" priority="175" operator="lessThan">
      <formula>0</formula>
    </cfRule>
  </conditionalFormatting>
  <conditionalFormatting sqref="O427">
    <cfRule type="cellIs" dxfId="8542" priority="174" operator="lessThan">
      <formula>0</formula>
    </cfRule>
  </conditionalFormatting>
  <conditionalFormatting sqref="O429">
    <cfRule type="cellIs" dxfId="8541" priority="173" operator="lessThan">
      <formula>0</formula>
    </cfRule>
  </conditionalFormatting>
  <conditionalFormatting sqref="O429">
    <cfRule type="cellIs" dxfId="8540" priority="172" operator="lessThan">
      <formula>0</formula>
    </cfRule>
  </conditionalFormatting>
  <conditionalFormatting sqref="O429">
    <cfRule type="cellIs" dxfId="8539" priority="171" operator="lessThan">
      <formula>0</formula>
    </cfRule>
  </conditionalFormatting>
  <conditionalFormatting sqref="O429">
    <cfRule type="cellIs" dxfId="8538" priority="170" operator="lessThan">
      <formula>0</formula>
    </cfRule>
  </conditionalFormatting>
  <conditionalFormatting sqref="O429">
    <cfRule type="cellIs" dxfId="8537" priority="169" operator="lessThan">
      <formula>0</formula>
    </cfRule>
  </conditionalFormatting>
  <conditionalFormatting sqref="O429">
    <cfRule type="cellIs" dxfId="8536" priority="168" operator="lessThan">
      <formula>0</formula>
    </cfRule>
  </conditionalFormatting>
  <conditionalFormatting sqref="O429">
    <cfRule type="cellIs" dxfId="8535" priority="167" operator="lessThan">
      <formula>0</formula>
    </cfRule>
  </conditionalFormatting>
  <conditionalFormatting sqref="O429">
    <cfRule type="cellIs" dxfId="8534" priority="166" operator="lessThan">
      <formula>0</formula>
    </cfRule>
  </conditionalFormatting>
  <conditionalFormatting sqref="O432">
    <cfRule type="cellIs" dxfId="8533" priority="165" operator="lessThan">
      <formula>0</formula>
    </cfRule>
  </conditionalFormatting>
  <conditionalFormatting sqref="O435">
    <cfRule type="cellIs" dxfId="8532" priority="164" operator="lessThan">
      <formula>0</formula>
    </cfRule>
  </conditionalFormatting>
  <conditionalFormatting sqref="O435">
    <cfRule type="cellIs" dxfId="8531" priority="163" operator="lessThan">
      <formula>0</formula>
    </cfRule>
  </conditionalFormatting>
  <conditionalFormatting sqref="O435">
    <cfRule type="cellIs" dxfId="8530" priority="162" operator="lessThan">
      <formula>0</formula>
    </cfRule>
  </conditionalFormatting>
  <conditionalFormatting sqref="O435">
    <cfRule type="cellIs" dxfId="8529" priority="161" operator="lessThan">
      <formula>0</formula>
    </cfRule>
  </conditionalFormatting>
  <conditionalFormatting sqref="O435">
    <cfRule type="cellIs" dxfId="8528" priority="160" operator="lessThan">
      <formula>0</formula>
    </cfRule>
  </conditionalFormatting>
  <conditionalFormatting sqref="O435">
    <cfRule type="cellIs" dxfId="8527" priority="159" operator="lessThan">
      <formula>0</formula>
    </cfRule>
  </conditionalFormatting>
  <conditionalFormatting sqref="O435">
    <cfRule type="cellIs" dxfId="8526" priority="158" operator="lessThan">
      <formula>0</formula>
    </cfRule>
  </conditionalFormatting>
  <conditionalFormatting sqref="O435">
    <cfRule type="cellIs" dxfId="8525" priority="157" operator="lessThan">
      <formula>0</formula>
    </cfRule>
  </conditionalFormatting>
  <conditionalFormatting sqref="O438">
    <cfRule type="cellIs" dxfId="8524" priority="156" operator="lessThan">
      <formula>0</formula>
    </cfRule>
  </conditionalFormatting>
  <conditionalFormatting sqref="O439">
    <cfRule type="cellIs" dxfId="8523" priority="155" operator="lessThan">
      <formula>0</formula>
    </cfRule>
  </conditionalFormatting>
  <conditionalFormatting sqref="O439">
    <cfRule type="cellIs" dxfId="8522" priority="154" operator="lessThan">
      <formula>0</formula>
    </cfRule>
  </conditionalFormatting>
  <conditionalFormatting sqref="O441">
    <cfRule type="cellIs" dxfId="8521" priority="153" operator="lessThan">
      <formula>0</formula>
    </cfRule>
  </conditionalFormatting>
  <conditionalFormatting sqref="O441">
    <cfRule type="cellIs" dxfId="8520" priority="152" operator="lessThan">
      <formula>0</formula>
    </cfRule>
  </conditionalFormatting>
  <conditionalFormatting sqref="O441">
    <cfRule type="cellIs" dxfId="8519" priority="151" operator="lessThan">
      <formula>0</formula>
    </cfRule>
  </conditionalFormatting>
  <conditionalFormatting sqref="O441">
    <cfRule type="cellIs" dxfId="8518" priority="150" operator="lessThan">
      <formula>0</formula>
    </cfRule>
  </conditionalFormatting>
  <conditionalFormatting sqref="O441">
    <cfRule type="cellIs" dxfId="8517" priority="149" operator="lessThan">
      <formula>0</formula>
    </cfRule>
  </conditionalFormatting>
  <conditionalFormatting sqref="O441">
    <cfRule type="cellIs" dxfId="8516" priority="148" operator="lessThan">
      <formula>0</formula>
    </cfRule>
  </conditionalFormatting>
  <conditionalFormatting sqref="O441">
    <cfRule type="cellIs" dxfId="8515" priority="147" operator="lessThan">
      <formula>0</formula>
    </cfRule>
  </conditionalFormatting>
  <conditionalFormatting sqref="O441">
    <cfRule type="cellIs" dxfId="8514" priority="146" operator="lessThan">
      <formula>0</formula>
    </cfRule>
  </conditionalFormatting>
  <conditionalFormatting sqref="O444">
    <cfRule type="cellIs" dxfId="8513" priority="145" operator="lessThan">
      <formula>0</formula>
    </cfRule>
  </conditionalFormatting>
  <conditionalFormatting sqref="O445">
    <cfRule type="cellIs" dxfId="8512" priority="144" operator="lessThan">
      <formula>0</formula>
    </cfRule>
  </conditionalFormatting>
  <conditionalFormatting sqref="O445">
    <cfRule type="cellIs" dxfId="8511" priority="143" operator="lessThan">
      <formula>0</formula>
    </cfRule>
  </conditionalFormatting>
  <conditionalFormatting sqref="O448">
    <cfRule type="cellIs" dxfId="8510" priority="142" operator="lessThan">
      <formula>0</formula>
    </cfRule>
  </conditionalFormatting>
  <conditionalFormatting sqref="O448">
    <cfRule type="cellIs" dxfId="8509" priority="141" operator="lessThan">
      <formula>0</formula>
    </cfRule>
  </conditionalFormatting>
  <conditionalFormatting sqref="O448">
    <cfRule type="cellIs" dxfId="8508" priority="140" operator="lessThan">
      <formula>0</formula>
    </cfRule>
  </conditionalFormatting>
  <conditionalFormatting sqref="O448">
    <cfRule type="cellIs" dxfId="8507" priority="139" operator="lessThan">
      <formula>0</formula>
    </cfRule>
  </conditionalFormatting>
  <conditionalFormatting sqref="O448">
    <cfRule type="cellIs" dxfId="8506" priority="138" operator="lessThan">
      <formula>0</formula>
    </cfRule>
  </conditionalFormatting>
  <conditionalFormatting sqref="O448">
    <cfRule type="cellIs" dxfId="8505" priority="137" operator="lessThan">
      <formula>0</formula>
    </cfRule>
  </conditionalFormatting>
  <conditionalFormatting sqref="O448">
    <cfRule type="cellIs" dxfId="8504" priority="136" operator="lessThan">
      <formula>0</formula>
    </cfRule>
  </conditionalFormatting>
  <conditionalFormatting sqref="O448">
    <cfRule type="cellIs" dxfId="8503" priority="135" operator="lessThan">
      <formula>0</formula>
    </cfRule>
  </conditionalFormatting>
  <conditionalFormatting sqref="O451">
    <cfRule type="cellIs" dxfId="8502" priority="134" operator="lessThan">
      <formula>0</formula>
    </cfRule>
  </conditionalFormatting>
  <conditionalFormatting sqref="O452">
    <cfRule type="cellIs" dxfId="8501" priority="133" operator="lessThan">
      <formula>0</formula>
    </cfRule>
  </conditionalFormatting>
  <conditionalFormatting sqref="O452">
    <cfRule type="cellIs" dxfId="8500" priority="132" operator="lessThan">
      <formula>0</formula>
    </cfRule>
  </conditionalFormatting>
  <conditionalFormatting sqref="O454">
    <cfRule type="cellIs" dxfId="8499" priority="131" operator="lessThan">
      <formula>0</formula>
    </cfRule>
  </conditionalFormatting>
  <conditionalFormatting sqref="O454">
    <cfRule type="cellIs" dxfId="8498" priority="130" operator="lessThan">
      <formula>0</formula>
    </cfRule>
  </conditionalFormatting>
  <conditionalFormatting sqref="O454">
    <cfRule type="cellIs" dxfId="8497" priority="129" operator="lessThan">
      <formula>0</formula>
    </cfRule>
  </conditionalFormatting>
  <conditionalFormatting sqref="O454">
    <cfRule type="cellIs" dxfId="8496" priority="128" operator="lessThan">
      <formula>0</formula>
    </cfRule>
  </conditionalFormatting>
  <conditionalFormatting sqref="O454">
    <cfRule type="cellIs" dxfId="8495" priority="127" operator="lessThan">
      <formula>0</formula>
    </cfRule>
  </conditionalFormatting>
  <conditionalFormatting sqref="O454">
    <cfRule type="cellIs" dxfId="8494" priority="126" operator="lessThan">
      <formula>0</formula>
    </cfRule>
  </conditionalFormatting>
  <conditionalFormatting sqref="O454">
    <cfRule type="cellIs" dxfId="8493" priority="125" operator="lessThan">
      <formula>0</formula>
    </cfRule>
  </conditionalFormatting>
  <conditionalFormatting sqref="O454">
    <cfRule type="cellIs" dxfId="8492" priority="124" operator="lessThan">
      <formula>0</formula>
    </cfRule>
  </conditionalFormatting>
  <conditionalFormatting sqref="O457">
    <cfRule type="cellIs" dxfId="8491" priority="123" operator="lessThan">
      <formula>0</formula>
    </cfRule>
  </conditionalFormatting>
  <conditionalFormatting sqref="O458">
    <cfRule type="cellIs" dxfId="8490" priority="122" operator="lessThan">
      <formula>0</formula>
    </cfRule>
  </conditionalFormatting>
  <conditionalFormatting sqref="O458">
    <cfRule type="cellIs" dxfId="8489" priority="121" operator="lessThan">
      <formula>0</formula>
    </cfRule>
  </conditionalFormatting>
  <conditionalFormatting sqref="O461:O464">
    <cfRule type="cellIs" dxfId="8488" priority="120" operator="lessThan">
      <formula>0</formula>
    </cfRule>
  </conditionalFormatting>
  <conditionalFormatting sqref="O461:O464">
    <cfRule type="expression" dxfId="8487" priority="118">
      <formula>O461/N461&gt;1</formula>
    </cfRule>
    <cfRule type="expression" dxfId="8486" priority="119">
      <formula>O461/N461&lt;1</formula>
    </cfRule>
  </conditionalFormatting>
  <conditionalFormatting sqref="O552 O560 O575 O589">
    <cfRule type="expression" dxfId="8485" priority="116">
      <formula>O552/#REF!&gt;1</formula>
    </cfRule>
    <cfRule type="expression" dxfId="8484" priority="117">
      <formula>O552/#REF!&lt;1</formula>
    </cfRule>
  </conditionalFormatting>
  <conditionalFormatting sqref="O512">
    <cfRule type="cellIs" dxfId="8483" priority="115" operator="lessThan">
      <formula>0</formula>
    </cfRule>
  </conditionalFormatting>
  <conditionalFormatting sqref="O512">
    <cfRule type="expression" dxfId="8482" priority="113">
      <formula>O512/N512&gt;1</formula>
    </cfRule>
    <cfRule type="expression" dxfId="8481" priority="114">
      <formula>O512/N512&lt;1</formula>
    </cfRule>
  </conditionalFormatting>
  <conditionalFormatting sqref="O596">
    <cfRule type="cellIs" dxfId="8480" priority="112" operator="lessThan">
      <formula>0</formula>
    </cfRule>
  </conditionalFormatting>
  <conditionalFormatting sqref="O600">
    <cfRule type="cellIs" dxfId="8479" priority="111" operator="lessThan">
      <formula>0</formula>
    </cfRule>
  </conditionalFormatting>
  <conditionalFormatting sqref="O600">
    <cfRule type="cellIs" dxfId="8478" priority="110" operator="lessThan">
      <formula>0</formula>
    </cfRule>
  </conditionalFormatting>
  <conditionalFormatting sqref="O710">
    <cfRule type="cellIs" dxfId="8477" priority="109" operator="lessThan">
      <formula>0</formula>
    </cfRule>
  </conditionalFormatting>
  <conditionalFormatting sqref="O654 O651 O648:O649 O632:O634">
    <cfRule type="expression" dxfId="8476" priority="96">
      <formula>O632/N632&gt;1</formula>
    </cfRule>
    <cfRule type="expression" dxfId="8475" priority="97">
      <formula>O632/N632&lt;1</formula>
    </cfRule>
  </conditionalFormatting>
  <conditionalFormatting sqref="O507:O510">
    <cfRule type="cellIs" dxfId="8474" priority="108" operator="lessThan">
      <formula>0</formula>
    </cfRule>
  </conditionalFormatting>
  <conditionalFormatting sqref="O507:O510">
    <cfRule type="expression" dxfId="8473" priority="106">
      <formula>O507/N507&gt;1</formula>
    </cfRule>
    <cfRule type="expression" dxfId="8472" priority="107">
      <formula>O507/N507&lt;1</formula>
    </cfRule>
  </conditionalFormatting>
  <conditionalFormatting sqref="O588 O574 O559 O551">
    <cfRule type="cellIs" dxfId="8471" priority="105" operator="lessThan">
      <formula>0</formula>
    </cfRule>
  </conditionalFormatting>
  <conditionalFormatting sqref="O584:O587 O570:O573 O555:O558 O547:O550">
    <cfRule type="cellIs" dxfId="8470" priority="104" operator="lessThan">
      <formula>0</formula>
    </cfRule>
  </conditionalFormatting>
  <conditionalFormatting sqref="O584:O587 O570:O573 O555:O558 O547:O550">
    <cfRule type="expression" dxfId="8469" priority="102">
      <formula>O547/N547&gt;1</formula>
    </cfRule>
    <cfRule type="expression" dxfId="8468" priority="103">
      <formula>O547/N547&lt;1</formula>
    </cfRule>
  </conditionalFormatting>
  <conditionalFormatting sqref="O588 O574 O559 O551">
    <cfRule type="cellIs" dxfId="8467" priority="101" operator="lessThan">
      <formula>0</formula>
    </cfRule>
  </conditionalFormatting>
  <conditionalFormatting sqref="O588 O574 O559 O551">
    <cfRule type="expression" dxfId="8466" priority="99">
      <formula>O551/N551&gt;1</formula>
    </cfRule>
    <cfRule type="expression" dxfId="8465" priority="100">
      <formula>O551/N551&lt;1</formula>
    </cfRule>
  </conditionalFormatting>
  <conditionalFormatting sqref="O654 O651 O648:O649 O632:O634">
    <cfRule type="cellIs" dxfId="8464" priority="98" operator="lessThan">
      <formula>0</formula>
    </cfRule>
  </conditionalFormatting>
  <conditionalFormatting sqref="O504">
    <cfRule type="expression" dxfId="8463" priority="293">
      <formula>O504/#REF!&gt;1</formula>
    </cfRule>
    <cfRule type="expression" dxfId="8462" priority="294">
      <formula>O504/#REF!&lt;1</formula>
    </cfRule>
  </conditionalFormatting>
  <conditionalFormatting sqref="O465">
    <cfRule type="cellIs" dxfId="8461" priority="95" operator="lessThan">
      <formula>0</formula>
    </cfRule>
  </conditionalFormatting>
  <conditionalFormatting sqref="O465">
    <cfRule type="expression" dxfId="8460" priority="93">
      <formula>O465/N465&gt;1</formula>
    </cfRule>
    <cfRule type="expression" dxfId="8459" priority="94">
      <formula>O465/N465&lt;1</formula>
    </cfRule>
  </conditionalFormatting>
  <conditionalFormatting sqref="O511">
    <cfRule type="cellIs" dxfId="8458" priority="92" operator="lessThan">
      <formula>0</formula>
    </cfRule>
  </conditionalFormatting>
  <conditionalFormatting sqref="O511">
    <cfRule type="expression" dxfId="8457" priority="90">
      <formula>O511/N511&gt;1</formula>
    </cfRule>
    <cfRule type="expression" dxfId="8456" priority="91">
      <formula>O511/N511&lt;1</formula>
    </cfRule>
  </conditionalFormatting>
  <conditionalFormatting sqref="O568">
    <cfRule type="cellIs" dxfId="8455" priority="80" operator="lessThan">
      <formula>0</formula>
    </cfRule>
  </conditionalFormatting>
  <conditionalFormatting sqref="O603">
    <cfRule type="expression" dxfId="8454" priority="54">
      <formula>O603/N603&gt;1</formula>
    </cfRule>
    <cfRule type="expression" dxfId="8453" priority="55">
      <formula>O603/N603&lt;1</formula>
    </cfRule>
  </conditionalFormatting>
  <conditionalFormatting sqref="O552">
    <cfRule type="cellIs" dxfId="8452" priority="77" operator="lessThan">
      <formula>0</formula>
    </cfRule>
  </conditionalFormatting>
  <conditionalFormatting sqref="O552">
    <cfRule type="expression" dxfId="8451" priority="75">
      <formula>O552/N552&gt;1</formula>
    </cfRule>
    <cfRule type="expression" dxfId="8450" priority="76">
      <formula>O552/N552&lt;1</formula>
    </cfRule>
  </conditionalFormatting>
  <conditionalFormatting sqref="O560">
    <cfRule type="cellIs" dxfId="8449" priority="74" operator="lessThan">
      <formula>0</formula>
    </cfRule>
  </conditionalFormatting>
  <conditionalFormatting sqref="O560">
    <cfRule type="expression" dxfId="8448" priority="72">
      <formula>O560/N560&gt;1</formula>
    </cfRule>
    <cfRule type="expression" dxfId="8447" priority="73">
      <formula>O560/N560&lt;1</formula>
    </cfRule>
  </conditionalFormatting>
  <conditionalFormatting sqref="O575">
    <cfRule type="cellIs" dxfId="8446" priority="71" operator="lessThan">
      <formula>0</formula>
    </cfRule>
  </conditionalFormatting>
  <conditionalFormatting sqref="O575">
    <cfRule type="expression" dxfId="8445" priority="69">
      <formula>O575/N575&gt;1</formula>
    </cfRule>
    <cfRule type="expression" dxfId="8444" priority="70">
      <formula>O575/N575&lt;1</formula>
    </cfRule>
  </conditionalFormatting>
  <conditionalFormatting sqref="O589">
    <cfRule type="cellIs" dxfId="8443" priority="68" operator="lessThan">
      <formula>0</formula>
    </cfRule>
  </conditionalFormatting>
  <conditionalFormatting sqref="O589">
    <cfRule type="expression" dxfId="8442" priority="66">
      <formula>O589/N589&gt;1</formula>
    </cfRule>
    <cfRule type="expression" dxfId="8441" priority="67">
      <formula>O589/N589&lt;1</formula>
    </cfRule>
  </conditionalFormatting>
  <conditionalFormatting sqref="O521">
    <cfRule type="cellIs" dxfId="8440" priority="89" operator="lessThan">
      <formula>0</formula>
    </cfRule>
  </conditionalFormatting>
  <conditionalFormatting sqref="O521">
    <cfRule type="expression" dxfId="8439" priority="87">
      <formula>O521/N521&gt;1</formula>
    </cfRule>
    <cfRule type="expression" dxfId="8438" priority="88">
      <formula>O521/N521&lt;1</formula>
    </cfRule>
  </conditionalFormatting>
  <conditionalFormatting sqref="O529">
    <cfRule type="cellIs" dxfId="8437" priority="86" operator="lessThan">
      <formula>0</formula>
    </cfRule>
  </conditionalFormatting>
  <conditionalFormatting sqref="O529">
    <cfRule type="expression" dxfId="8436" priority="84">
      <formula>O529/N529&gt;1</formula>
    </cfRule>
    <cfRule type="expression" dxfId="8435" priority="85">
      <formula>O529/N529&lt;1</formula>
    </cfRule>
  </conditionalFormatting>
  <conditionalFormatting sqref="O582">
    <cfRule type="expression" dxfId="8434" priority="63">
      <formula>O582/N582&gt;1</formula>
    </cfRule>
    <cfRule type="expression" dxfId="8433" priority="64">
      <formula>O582/N582&lt;1</formula>
    </cfRule>
  </conditionalFormatting>
  <conditionalFormatting sqref="O537">
    <cfRule type="cellIs" dxfId="8432" priority="83" operator="lessThan">
      <formula>0</formula>
    </cfRule>
  </conditionalFormatting>
  <conditionalFormatting sqref="O537">
    <cfRule type="expression" dxfId="8431" priority="81">
      <formula>O537/N537&gt;1</formula>
    </cfRule>
    <cfRule type="expression" dxfId="8430" priority="82">
      <formula>O537/N537&lt;1</formula>
    </cfRule>
  </conditionalFormatting>
  <conditionalFormatting sqref="O641:O645 B636:O637">
    <cfRule type="cellIs" dxfId="8429" priority="62" operator="lessThan">
      <formula>0</formula>
    </cfRule>
  </conditionalFormatting>
  <conditionalFormatting sqref="O568">
    <cfRule type="expression" dxfId="8428" priority="78">
      <formula>O568/N568&gt;1</formula>
    </cfRule>
    <cfRule type="expression" dxfId="8427" priority="79">
      <formula>O568/N568&lt;1</formula>
    </cfRule>
  </conditionalFormatting>
  <conditionalFormatting sqref="O597">
    <cfRule type="cellIs" dxfId="8426" priority="61" operator="lessThan">
      <formula>0</formula>
    </cfRule>
  </conditionalFormatting>
  <conditionalFormatting sqref="O608">
    <cfRule type="expression" dxfId="8425" priority="49">
      <formula>O608/N608&gt;1</formula>
    </cfRule>
    <cfRule type="expression" dxfId="8424" priority="50">
      <formula>O608/N608&lt;1</formula>
    </cfRule>
  </conditionalFormatting>
  <conditionalFormatting sqref="O582">
    <cfRule type="cellIs" dxfId="8423" priority="65" operator="lessThan">
      <formula>0</formula>
    </cfRule>
  </conditionalFormatting>
  <conditionalFormatting sqref="O597">
    <cfRule type="expression" dxfId="8422" priority="59">
      <formula>O597/N597&gt;1</formula>
    </cfRule>
    <cfRule type="expression" dxfId="8421" priority="60">
      <formula>O597/N597&lt;1</formula>
    </cfRule>
  </conditionalFormatting>
  <conditionalFormatting sqref="O676:O679">
    <cfRule type="cellIs" dxfId="8420" priority="48" operator="lessThan">
      <formula>0</formula>
    </cfRule>
  </conditionalFormatting>
  <conditionalFormatting sqref="O678">
    <cfRule type="cellIs" dxfId="8419" priority="47" operator="lessThan">
      <formula>0</formula>
    </cfRule>
  </conditionalFormatting>
  <conditionalFormatting sqref="O680:O683">
    <cfRule type="cellIs" dxfId="8418" priority="46" operator="lessThan">
      <formula>0</formula>
    </cfRule>
  </conditionalFormatting>
  <conditionalFormatting sqref="O682">
    <cfRule type="cellIs" dxfId="8417" priority="45" operator="lessThan">
      <formula>0</formula>
    </cfRule>
  </conditionalFormatting>
  <conditionalFormatting sqref="O684:O687">
    <cfRule type="cellIs" dxfId="8416" priority="44" operator="lessThan">
      <formula>0</formula>
    </cfRule>
  </conditionalFormatting>
  <conditionalFormatting sqref="O686">
    <cfRule type="cellIs" dxfId="8415" priority="43" operator="lessThan">
      <formula>0</formula>
    </cfRule>
  </conditionalFormatting>
  <conditionalFormatting sqref="O688:O691">
    <cfRule type="cellIs" dxfId="8414" priority="42" operator="lessThan">
      <formula>0</formula>
    </cfRule>
  </conditionalFormatting>
  <conditionalFormatting sqref="O690">
    <cfRule type="cellIs" dxfId="8413" priority="41" operator="lessThan">
      <formula>0</formula>
    </cfRule>
  </conditionalFormatting>
  <conditionalFormatting sqref="O692:O693 O695">
    <cfRule type="cellIs" dxfId="8412" priority="40" operator="lessThan">
      <formula>0</formula>
    </cfRule>
  </conditionalFormatting>
  <conditionalFormatting sqref="O696:O699">
    <cfRule type="cellIs" dxfId="8411" priority="39" operator="lessThan">
      <formula>0</formula>
    </cfRule>
  </conditionalFormatting>
  <conditionalFormatting sqref="O698">
    <cfRule type="cellIs" dxfId="8410" priority="38" operator="lessThan">
      <formula>0</formula>
    </cfRule>
  </conditionalFormatting>
  <conditionalFormatting sqref="O700:O703">
    <cfRule type="cellIs" dxfId="8409" priority="37" operator="lessThan">
      <formula>0</formula>
    </cfRule>
  </conditionalFormatting>
  <conditionalFormatting sqref="O702">
    <cfRule type="cellIs" dxfId="8408" priority="36" operator="lessThan">
      <formula>0</formula>
    </cfRule>
  </conditionalFormatting>
  <conditionalFormatting sqref="O704:O707">
    <cfRule type="cellIs" dxfId="8407" priority="35" operator="lessThan">
      <formula>0</formula>
    </cfRule>
  </conditionalFormatting>
  <conditionalFormatting sqref="O706">
    <cfRule type="cellIs" dxfId="8406" priority="34" operator="lessThan">
      <formula>0</formula>
    </cfRule>
  </conditionalFormatting>
  <conditionalFormatting sqref="O712:O715">
    <cfRule type="cellIs" dxfId="8405" priority="33" operator="lessThan">
      <formula>0</formula>
    </cfRule>
  </conditionalFormatting>
  <conditionalFormatting sqref="O714">
    <cfRule type="cellIs" dxfId="8404" priority="32" operator="lessThan">
      <formula>0</formula>
    </cfRule>
  </conditionalFormatting>
  <conditionalFormatting sqref="O716:O719">
    <cfRule type="cellIs" dxfId="8403" priority="31" operator="lessThan">
      <formula>0</formula>
    </cfRule>
  </conditionalFormatting>
  <conditionalFormatting sqref="O718">
    <cfRule type="cellIs" dxfId="8402" priority="30" operator="lessThan">
      <formula>0</formula>
    </cfRule>
  </conditionalFormatting>
  <conditionalFormatting sqref="O466">
    <cfRule type="cellIs" dxfId="8401" priority="29" operator="lessThan">
      <formula>0</formula>
    </cfRule>
  </conditionalFormatting>
  <conditionalFormatting sqref="O505">
    <cfRule type="cellIs" dxfId="8400" priority="28" operator="lessThan">
      <formula>0</formula>
    </cfRule>
  </conditionalFormatting>
  <conditionalFormatting sqref="O513">
    <cfRule type="cellIs" dxfId="8399" priority="27" operator="lessThan">
      <formula>0</formula>
    </cfRule>
  </conditionalFormatting>
  <conditionalFormatting sqref="O522">
    <cfRule type="cellIs" dxfId="8398" priority="26" operator="lessThan">
      <formula>0</formula>
    </cfRule>
  </conditionalFormatting>
  <conditionalFormatting sqref="O530">
    <cfRule type="cellIs" dxfId="8397" priority="25" operator="lessThan">
      <formula>0</formula>
    </cfRule>
  </conditionalFormatting>
  <conditionalFormatting sqref="O538">
    <cfRule type="cellIs" dxfId="8396" priority="24" operator="lessThan">
      <formula>0</formula>
    </cfRule>
  </conditionalFormatting>
  <conditionalFormatting sqref="O553">
    <cfRule type="cellIs" dxfId="8395" priority="23" operator="lessThan">
      <formula>0</formula>
    </cfRule>
  </conditionalFormatting>
  <conditionalFormatting sqref="O561">
    <cfRule type="cellIs" dxfId="8394" priority="22" operator="lessThan">
      <formula>0</formula>
    </cfRule>
  </conditionalFormatting>
  <conditionalFormatting sqref="O590">
    <cfRule type="cellIs" dxfId="8393" priority="21" operator="lessThan">
      <formula>0</formula>
    </cfRule>
  </conditionalFormatting>
  <conditionalFormatting sqref="B720:N723">
    <cfRule type="cellIs" dxfId="8392" priority="20" operator="lessThan">
      <formula>0</formula>
    </cfRule>
  </conditionalFormatting>
  <conditionalFormatting sqref="I722:N722 P720:Q723">
    <cfRule type="cellIs" dxfId="8391" priority="19" operator="lessThan">
      <formula>0</formula>
    </cfRule>
  </conditionalFormatting>
  <conditionalFormatting sqref="O720:O723">
    <cfRule type="cellIs" dxfId="8390" priority="18" operator="lessThan">
      <formula>0</formula>
    </cfRule>
  </conditionalFormatting>
  <conditionalFormatting sqref="O722">
    <cfRule type="cellIs" dxfId="8389" priority="17" operator="lessThan">
      <formula>0</formula>
    </cfRule>
  </conditionalFormatting>
  <conditionalFormatting sqref="P655:P658">
    <cfRule type="cellIs" dxfId="8388" priority="16" operator="lessThan">
      <formula>0</formula>
    </cfRule>
  </conditionalFormatting>
  <conditionalFormatting sqref="P638:Q638 Q639:Q640">
    <cfRule type="cellIs" dxfId="8387" priority="15" operator="lessThan">
      <formula>0</formula>
    </cfRule>
  </conditionalFormatting>
  <conditionalFormatting sqref="B638">
    <cfRule type="cellIs" dxfId="8386" priority="14" operator="lessThan">
      <formula>0</formula>
    </cfRule>
  </conditionalFormatting>
  <conditionalFormatting sqref="P639:P640">
    <cfRule type="cellIs" dxfId="8385" priority="13" operator="lessThan">
      <formula>0</formula>
    </cfRule>
  </conditionalFormatting>
  <conditionalFormatting sqref="B639:O640">
    <cfRule type="expression" dxfId="8384" priority="11">
      <formula>B639/A639&gt;1</formula>
    </cfRule>
    <cfRule type="expression" dxfId="8383" priority="12">
      <formula>B639/A639&lt;1</formula>
    </cfRule>
  </conditionalFormatting>
  <conditionalFormatting sqref="B639:O640">
    <cfRule type="cellIs" dxfId="8382" priority="10" operator="lessThan">
      <formula>0</formula>
    </cfRule>
  </conditionalFormatting>
  <conditionalFormatting sqref="B491">
    <cfRule type="cellIs" dxfId="8381" priority="9" operator="lessThan">
      <formula>0</formula>
    </cfRule>
  </conditionalFormatting>
  <conditionalFormatting sqref="B492:N496">
    <cfRule type="cellIs" dxfId="8380" priority="8" operator="lessThan">
      <formula>0</formula>
    </cfRule>
  </conditionalFormatting>
  <conditionalFormatting sqref="B492:N496">
    <cfRule type="expression" dxfId="8379" priority="6">
      <formula>B492/A492&gt;1</formula>
    </cfRule>
    <cfRule type="expression" dxfId="8378" priority="7">
      <formula>B492/A492&lt;1</formula>
    </cfRule>
  </conditionalFormatting>
  <conditionalFormatting sqref="O492:O496">
    <cfRule type="cellIs" dxfId="8377" priority="5" operator="lessThan">
      <formula>0</formula>
    </cfRule>
  </conditionalFormatting>
  <conditionalFormatting sqref="O492:O496">
    <cfRule type="expression" dxfId="8376" priority="3">
      <formula>O492/N492&gt;1</formula>
    </cfRule>
    <cfRule type="expression" dxfId="8375" priority="4">
      <formula>O492/N492&lt;1</formula>
    </cfRule>
  </conditionalFormatting>
  <conditionalFormatting sqref="B357:O360">
    <cfRule type="cellIs" dxfId="8374" priority="2" operator="lessThan">
      <formula>0</formula>
    </cfRule>
  </conditionalFormatting>
  <conditionalFormatting sqref="B647:E647">
    <cfRule type="cellIs" dxfId="8373"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F519-5057-42B4-AFE2-B31ADA41D92D}">
  <sheetPr>
    <tabColor rgb="FF00B050"/>
    <outlinePr summaryBelow="0" summaryRight="0"/>
  </sheetPr>
  <dimension ref="A1:DN723"/>
  <sheetViews>
    <sheetView topLeftCell="I658" zoomScaleNormal="100" workbookViewId="0">
      <selection activeCell="P656" sqref="P656"/>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5260359</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row>
    <row r="6" spans="1:72" x14ac:dyDescent="0.25">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row>
    <row r="7" spans="1:72" x14ac:dyDescent="0.25">
      <c r="A7" t="s">
        <v>778</v>
      </c>
      <c r="B7">
        <v>1797275</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row>
    <row r="8" spans="1:72" x14ac:dyDescent="0.25">
      <c r="A8" t="s">
        <v>1484</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row>
    <row r="9" spans="1:72" x14ac:dyDescent="0.25">
      <c r="A9" t="s">
        <v>1512</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row>
    <row r="10" spans="1:72" x14ac:dyDescent="0.25">
      <c r="A10" t="s">
        <v>1485</v>
      </c>
      <c r="B10">
        <v>840096</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row>
    <row r="11" spans="1:72" x14ac:dyDescent="0.25">
      <c r="A11" t="s">
        <v>1723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row>
    <row r="12" spans="1:72" x14ac:dyDescent="0.25">
      <c r="A12" t="s">
        <v>1512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row>
    <row r="13" spans="1:72" x14ac:dyDescent="0.25">
      <c r="A13" t="s">
        <v>779</v>
      </c>
      <c r="B13">
        <v>14029604</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row>
    <row r="14" spans="1:72" x14ac:dyDescent="0.25">
      <c r="A14" t="s">
        <v>1486</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row>
    <row r="15" spans="1:72" x14ac:dyDescent="0.25">
      <c r="A15" t="s">
        <v>1724</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row>
    <row r="16" spans="1:72" x14ac:dyDescent="0.25">
      <c r="A16" t="s">
        <v>1725</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row>
    <row r="17" spans="1:72" x14ac:dyDescent="0.25">
      <c r="A17" t="s">
        <v>1726</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25">
      <c r="A18" t="s">
        <v>1727</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row>
    <row r="19" spans="1:72" x14ac:dyDescent="0.25">
      <c r="A19" t="s">
        <v>1728</v>
      </c>
      <c r="B19">
        <v>763823</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25">
      <c r="A20" t="s">
        <v>1729</v>
      </c>
      <c r="B20">
        <v>763823</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row>
    <row r="21" spans="1:72" x14ac:dyDescent="0.25">
      <c r="A21" t="s">
        <v>1730</v>
      </c>
      <c r="B21">
        <v>519060</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row>
    <row r="22" spans="1:72" x14ac:dyDescent="0.25">
      <c r="A22" t="s">
        <v>1488</v>
      </c>
      <c r="B22">
        <v>13516</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row>
    <row r="23" spans="1:72" x14ac:dyDescent="0.25">
      <c r="A23" t="s">
        <v>1489</v>
      </c>
      <c r="B23">
        <v>13516</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row>
    <row r="24" spans="1:72" x14ac:dyDescent="0.25">
      <c r="A24" t="s">
        <v>780</v>
      </c>
      <c r="B24">
        <v>22383637</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row>
    <row r="25" spans="1:72" x14ac:dyDescent="0.25">
      <c r="A25" t="s">
        <v>1490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1491</v>
      </c>
      <c r="B26">
        <v>17280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25">
      <c r="A27" t="s">
        <v>1484</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25">
      <c r="A28" t="s">
        <v>1492</v>
      </c>
      <c r="B28">
        <v>17280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25">
      <c r="A29" t="s">
        <v>1500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row>
    <row r="30" spans="1:72" x14ac:dyDescent="0.25">
      <c r="A30" t="s">
        <v>1501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row>
    <row r="31" spans="1:72" x14ac:dyDescent="0.25">
      <c r="A31" t="s">
        <v>1502</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row>
    <row r="32" spans="1:72" x14ac:dyDescent="0.25">
      <c r="A32" t="s">
        <v>781</v>
      </c>
      <c r="B32">
        <v>30160649</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row>
    <row r="33" spans="1:72" x14ac:dyDescent="0.25">
      <c r="A33" t="s">
        <v>1503</v>
      </c>
      <c r="B33">
        <v>11084681</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row>
    <row r="34" spans="1:72" x14ac:dyDescent="0.25">
      <c r="A34" t="s">
        <v>782</v>
      </c>
      <c r="B34">
        <v>2130953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row>
    <row r="35" spans="1:72" x14ac:dyDescent="0.25">
      <c r="A35" t="s">
        <v>1731</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row>
    <row r="36" spans="1:72" x14ac:dyDescent="0.25">
      <c r="A36" t="s">
        <v>1504</v>
      </c>
      <c r="B36">
        <v>2130953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row>
    <row r="37" spans="1:72" x14ac:dyDescent="0.25">
      <c r="A37" t="s">
        <v>1505</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row>
    <row r="38" spans="1:72" x14ac:dyDescent="0.25">
      <c r="A38" t="s">
        <v>1506</v>
      </c>
      <c r="B38">
        <v>519794</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row>
    <row r="39" spans="1:72" x14ac:dyDescent="0.25">
      <c r="A39" t="s">
        <v>1507</v>
      </c>
      <c r="B39">
        <v>69033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row>
    <row r="40" spans="1:72" x14ac:dyDescent="0.25">
      <c r="A40" t="s">
        <v>1508</v>
      </c>
      <c r="B40">
        <v>69033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row>
    <row r="41" spans="1:72" x14ac:dyDescent="0.25">
      <c r="A41" t="s">
        <v>783</v>
      </c>
      <c r="B41">
        <v>46285487</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row>
    <row r="42" spans="1:72" s="114" customFormat="1" x14ac:dyDescent="0.25">
      <c r="A42" t="s">
        <v>784</v>
      </c>
      <c r="B42">
        <v>68669124</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row>
    <row r="43" spans="1:72" x14ac:dyDescent="0.25">
      <c r="A43" t="s">
        <v>1509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1510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785</v>
      </c>
      <c r="B45">
        <v>981772</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row>
    <row r="46" spans="1:72" s="114" customFormat="1" x14ac:dyDescent="0.25">
      <c r="A46" t="s">
        <v>786</v>
      </c>
      <c r="B46">
        <v>26433897</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row>
    <row r="47" spans="1:72" x14ac:dyDescent="0.25">
      <c r="A47" t="s">
        <v>1484</v>
      </c>
      <c r="B47">
        <v>24316307</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row>
    <row r="48" spans="1:72" x14ac:dyDescent="0.25">
      <c r="A48" t="s">
        <v>1512</v>
      </c>
      <c r="B48">
        <v>2117590</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row>
    <row r="49" spans="1:72" s="114" customFormat="1" x14ac:dyDescent="0.25">
      <c r="A49" t="s">
        <v>1732</v>
      </c>
      <c r="B49">
        <v>2848662</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row>
    <row r="50" spans="1:72" x14ac:dyDescent="0.25">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row>
    <row r="51" spans="1:72" x14ac:dyDescent="0.25">
      <c r="A51" t="s">
        <v>1484</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row>
    <row r="52" spans="1:72" x14ac:dyDescent="0.25">
      <c r="A52" t="s">
        <v>1512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row>
    <row r="53" spans="1:72" x14ac:dyDescent="0.25">
      <c r="A53" t="s">
        <v>788</v>
      </c>
      <c r="B53">
        <v>1364</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25">
      <c r="A54" t="s">
        <v>1513</v>
      </c>
      <c r="B54">
        <v>1364</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25">
      <c r="A55" t="s">
        <v>1515</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25">
      <c r="A56" t="s">
        <v>1519</v>
      </c>
      <c r="B56">
        <v>577845</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row>
    <row r="57" spans="1:72" x14ac:dyDescent="0.25">
      <c r="A57" t="s">
        <v>1520</v>
      </c>
      <c r="B57">
        <v>399677</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row>
    <row r="58" spans="1:72" x14ac:dyDescent="0.25">
      <c r="A58" t="s">
        <v>1521</v>
      </c>
      <c r="B58">
        <v>260997</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row>
    <row r="59" spans="1:72" x14ac:dyDescent="0.25">
      <c r="A59" t="s">
        <v>789</v>
      </c>
      <c r="B59">
        <v>31504214</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row>
    <row r="60" spans="1:72" x14ac:dyDescent="0.25">
      <c r="A60" t="s">
        <v>1522</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1733</v>
      </c>
      <c r="B61">
        <v>3267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row>
    <row r="62" spans="1:72" s="114" customFormat="1" x14ac:dyDescent="0.25">
      <c r="A62" t="s">
        <v>1484</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row>
    <row r="63" spans="1:72" x14ac:dyDescent="0.25">
      <c r="A63" t="s">
        <v>1734</v>
      </c>
      <c r="B63">
        <v>3267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25">
      <c r="A64" t="s">
        <v>790</v>
      </c>
      <c r="B64">
        <v>5001346</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row>
    <row r="65" spans="1:72" x14ac:dyDescent="0.25">
      <c r="A65" t="s">
        <v>1513</v>
      </c>
      <c r="B65">
        <v>5001346</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25">
      <c r="A66" t="s">
        <v>1523</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row>
    <row r="67" spans="1:72" x14ac:dyDescent="0.25">
      <c r="A67" t="s">
        <v>1524</v>
      </c>
      <c r="B67">
        <v>8393393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row>
    <row r="68" spans="1:72" x14ac:dyDescent="0.25">
      <c r="A68" t="s">
        <v>1735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row>
    <row r="69" spans="1:72" x14ac:dyDescent="0.25">
      <c r="A69" t="s">
        <v>1527</v>
      </c>
      <c r="B69">
        <v>1075492</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row>
    <row r="70" spans="1:72" x14ac:dyDescent="0.25">
      <c r="A70" t="s">
        <v>1528</v>
      </c>
      <c r="B70">
        <v>80412</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row>
    <row r="71" spans="1:72" x14ac:dyDescent="0.25">
      <c r="A71" t="s">
        <v>1529</v>
      </c>
      <c r="B71">
        <v>32552</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row>
    <row r="72" spans="1:72" x14ac:dyDescent="0.25">
      <c r="A72" t="s">
        <v>791</v>
      </c>
      <c r="B72">
        <v>14586462</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row>
    <row r="73" spans="1:72" x14ac:dyDescent="0.25">
      <c r="A73" t="s">
        <v>792</v>
      </c>
      <c r="B73">
        <v>46090676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row>
    <row r="74" spans="1:72" x14ac:dyDescent="0.25">
      <c r="A74" t="s">
        <v>1530</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1531</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row>
    <row r="76" spans="1:72" x14ac:dyDescent="0.25">
      <c r="A76" t="s">
        <v>1532</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row>
    <row r="77" spans="1:72" x14ac:dyDescent="0.25">
      <c r="A77" t="s">
        <v>1533</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row>
    <row r="78" spans="1:72" x14ac:dyDescent="0.25">
      <c r="A78" t="s">
        <v>1534</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row>
    <row r="79" spans="1:72" x14ac:dyDescent="0.25">
      <c r="A79" t="s">
        <v>1535</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row>
    <row r="80" spans="1:72" x14ac:dyDescent="0.25">
      <c r="A80" t="s">
        <v>1536</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row>
    <row r="81" spans="1:72" x14ac:dyDescent="0.25">
      <c r="A81" t="s">
        <v>1538</v>
      </c>
      <c r="B81">
        <v>16544035</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row>
    <row r="82" spans="1:72" x14ac:dyDescent="0.25">
      <c r="A82" t="s">
        <v>1539</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row>
    <row r="83" spans="1:72" x14ac:dyDescent="0.25">
      <c r="A83" t="s">
        <v>1540</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row>
    <row r="84" spans="1:72" x14ac:dyDescent="0.25">
      <c r="A84" t="s">
        <v>793</v>
      </c>
      <c r="B84">
        <v>16304035</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row>
    <row r="85" spans="1:72" x14ac:dyDescent="0.25">
      <c r="A85" t="s">
        <v>1541</v>
      </c>
      <c r="B85">
        <v>-153184</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row>
    <row r="86" spans="1:72" x14ac:dyDescent="0.25">
      <c r="A86" t="s">
        <v>1542</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row>
    <row r="87" spans="1:72" x14ac:dyDescent="0.25">
      <c r="A87" t="s">
        <v>1544</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row>
    <row r="88" spans="1:72" x14ac:dyDescent="0.25">
      <c r="A88" t="s">
        <v>1545</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row>
    <row r="89" spans="1:72" x14ac:dyDescent="0.25">
      <c r="A89" t="s">
        <v>1546</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row>
    <row r="90" spans="1:72" x14ac:dyDescent="0.25">
      <c r="A90" t="s">
        <v>1547</v>
      </c>
      <c r="B90">
        <v>-133204</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25">
      <c r="A91" t="s">
        <v>794</v>
      </c>
      <c r="B91">
        <v>22081003</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row>
    <row r="92" spans="1:72" x14ac:dyDescent="0.25">
      <c r="A92" t="s">
        <v>1548</v>
      </c>
      <c r="B92">
        <v>497445</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row>
    <row r="93" spans="1:72" x14ac:dyDescent="0.25">
      <c r="A93" t="s">
        <v>1549</v>
      </c>
      <c r="B93">
        <v>22578448</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row>
    <row r="94" spans="1:72" x14ac:dyDescent="0.25">
      <c r="A94" t="s">
        <v>1550</v>
      </c>
      <c r="B94">
        <v>68669124</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row>
    <row r="95" spans="1:72" x14ac:dyDescent="0.25">
      <c r="A95" t="s">
        <v>1666</v>
      </c>
      <c r="B95" t="s">
        <v>2333</v>
      </c>
      <c r="C95" t="s">
        <v>2005</v>
      </c>
      <c r="D95" t="s">
        <v>1667</v>
      </c>
      <c r="E95" t="s">
        <v>1668</v>
      </c>
      <c r="F95" t="s">
        <v>1669</v>
      </c>
      <c r="G95" t="s">
        <v>1670</v>
      </c>
      <c r="H95" t="s">
        <v>1671</v>
      </c>
      <c r="I95" t="s">
        <v>1672</v>
      </c>
      <c r="J95" t="s">
        <v>1673</v>
      </c>
      <c r="K95" t="s">
        <v>1674</v>
      </c>
      <c r="L95" t="s">
        <v>1675</v>
      </c>
      <c r="M95" t="s">
        <v>1676</v>
      </c>
      <c r="N95" t="s">
        <v>1677</v>
      </c>
      <c r="O95" t="s">
        <v>1678</v>
      </c>
      <c r="P95" t="s">
        <v>1679</v>
      </c>
      <c r="Q95" t="s">
        <v>1680</v>
      </c>
      <c r="R95" t="s">
        <v>1681</v>
      </c>
      <c r="S95" t="s">
        <v>1682</v>
      </c>
      <c r="T95" t="s">
        <v>1683</v>
      </c>
      <c r="U95" t="s">
        <v>1684</v>
      </c>
      <c r="V95" t="s">
        <v>1685</v>
      </c>
      <c r="W95" t="s">
        <v>1686</v>
      </c>
      <c r="X95" t="s">
        <v>1687</v>
      </c>
      <c r="Y95" t="s">
        <v>1688</v>
      </c>
      <c r="Z95" t="s">
        <v>1689</v>
      </c>
      <c r="AA95" t="s">
        <v>1690</v>
      </c>
      <c r="AB95" t="s">
        <v>1691</v>
      </c>
      <c r="AC95" t="s">
        <v>1692</v>
      </c>
      <c r="AD95" t="s">
        <v>1693</v>
      </c>
      <c r="AE95" t="s">
        <v>1694</v>
      </c>
      <c r="AF95" t="s">
        <v>1695</v>
      </c>
      <c r="AG95" t="s">
        <v>1696</v>
      </c>
      <c r="AH95" t="s">
        <v>1697</v>
      </c>
      <c r="AI95" t="s">
        <v>1698</v>
      </c>
      <c r="AJ95" t="s">
        <v>1699</v>
      </c>
      <c r="AK95" t="s">
        <v>1700</v>
      </c>
      <c r="AL95" t="s">
        <v>1701</v>
      </c>
      <c r="AM95" t="s">
        <v>1702</v>
      </c>
      <c r="AN95" t="s">
        <v>1703</v>
      </c>
      <c r="AO95" t="s">
        <v>1704</v>
      </c>
      <c r="AP95" t="s">
        <v>1705</v>
      </c>
      <c r="AQ95" t="s">
        <v>1706</v>
      </c>
      <c r="AR95" t="s">
        <v>1707</v>
      </c>
      <c r="AS95" t="s">
        <v>1708</v>
      </c>
      <c r="AT95" t="s">
        <v>1709</v>
      </c>
      <c r="AU95" t="s">
        <v>1710</v>
      </c>
      <c r="AV95" t="s">
        <v>1711</v>
      </c>
      <c r="AW95" t="s">
        <v>1712</v>
      </c>
      <c r="AX95" t="s">
        <v>1713</v>
      </c>
      <c r="AY95" t="s">
        <v>1714</v>
      </c>
      <c r="AZ95" t="s">
        <v>1715</v>
      </c>
      <c r="BA95" t="s">
        <v>1716</v>
      </c>
      <c r="BB95" t="s">
        <v>1717</v>
      </c>
      <c r="BC95" t="s">
        <v>1718</v>
      </c>
      <c r="BD95" t="s">
        <v>1719</v>
      </c>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981772</v>
      </c>
      <c r="C119" s="132">
        <f t="shared" ref="C119:BK119" si="0">IFERROR(INDEX(C$3:C$117,MATCH($A$119,$A$3:$A$117,0),1),0)</f>
        <v>633019</v>
      </c>
      <c r="D119" s="132">
        <f t="shared" si="0"/>
        <v>682295</v>
      </c>
      <c r="E119" s="132">
        <f t="shared" si="0"/>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1364</v>
      </c>
      <c r="C121" s="132">
        <f t="shared" ref="C121:BK121" si="2">IFERROR(INDEX(C$3:C$117,MATCH($A$121,$A$3:$A$117,0),1),0)</f>
        <v>2001308</v>
      </c>
      <c r="D121" s="132">
        <f t="shared" si="2"/>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5001346</v>
      </c>
      <c r="C122" s="132">
        <f>IFERROR(INDEX(C$3:C$117,MATCH($A$122,$A3:$A$117,0),1),0)</f>
        <v>5001572</v>
      </c>
      <c r="D122" s="132">
        <f>IFERROR(INDEX(D$3:D$117,MATCH($A$122,$A3:$A$117,0),1),0)</f>
        <v>5001865</v>
      </c>
      <c r="E122" s="132">
        <f>IFERROR(INDEX(E$3:E$117,MATCH($A$122,$A3:$A$117,0),1),0)</f>
        <v>9623214.3300000001</v>
      </c>
      <c r="F122" s="132">
        <f>IFERROR(INDEX(F$3:F$117,MATCH($A$122,$A3:$A$117,0),1),0)</f>
        <v>9644022</v>
      </c>
      <c r="G122" s="132">
        <f>IFERROR(INDEX(G$3:G$117,MATCH($A$122,$A3:$A$117,0),1),0)</f>
        <v>11644585</v>
      </c>
      <c r="H122" s="132">
        <f>IFERROR(INDEX(H$3:H$117,MATCH($A$122,$A3:$A$117,0),1),0)</f>
        <v>11852020</v>
      </c>
      <c r="I122" s="132">
        <f>IFERROR(INDEX(I$3:I$117,MATCH($A$122,$A3:$A$117,0),1),0)</f>
        <v>7002807.1699999999</v>
      </c>
      <c r="J122" s="132">
        <f>IFERROR(INDEX(J$3:J$117,MATCH($A$122,$A3:$A$117,0),1),0)</f>
        <v>7000926</v>
      </c>
      <c r="K122" s="132">
        <f>IFERROR(INDEX(K$3:K$117,MATCH($A$122,$A3:$A$117,0),1),0)</f>
        <v>7001121</v>
      </c>
      <c r="L122" s="132">
        <f>IFERROR(INDEX(L$3:L$117,MATCH($A$122,$A3:$A$117,0),1),0)</f>
        <v>7001321</v>
      </c>
      <c r="M122" s="132">
        <f>IFERROR(INDEX(M$3:M$117,MATCH($A$122,$A3:$A$117,0),1),0)</f>
        <v>7002261.0099999998</v>
      </c>
      <c r="N122" s="132">
        <f>IFERROR(INDEX(N$3:N$117,MATCH($A$122,$A3:$A$117,0),1),0)</f>
        <v>7001158</v>
      </c>
      <c r="O122" s="132">
        <f>IFERROR(INDEX(O$3:O$117,MATCH($A$122,$A3:$A$117,0),1),0)</f>
        <v>5000841</v>
      </c>
      <c r="P122" s="132">
        <f>IFERROR(INDEX(P$3:P$117,MATCH($A$122,$A3:$A$117,0),1),0)</f>
        <v>5016517</v>
      </c>
      <c r="Q122" s="132">
        <f>IFERROR(INDEX(Q$3:Q$117,MATCH($A$122,$A3:$A$117,0),1),0)</f>
        <v>2018569.31</v>
      </c>
      <c r="R122" s="132">
        <f>IFERROR(INDEX(R$3:R$117,MATCH($A$122,$A3:$A$117,0),1),0)</f>
        <v>2020261</v>
      </c>
      <c r="S122" s="132">
        <f>IFERROR(INDEX(S$3:S$117,MATCH($A$122,$A3:$A$117,0),1),0)</f>
        <v>2021981</v>
      </c>
      <c r="T122" s="132">
        <f>IFERROR(INDEX(T$3:T$117,MATCH($A$122,$A3:$A$117,0),1),0)</f>
        <v>2023765</v>
      </c>
      <c r="U122" s="132">
        <f>IFERROR(INDEX(U$3:U$117,MATCH($A$122,$A3:$A$117,0),1),0)</f>
        <v>2000000</v>
      </c>
      <c r="V122" s="132">
        <f>IFERROR(INDEX(V$3:V$117,MATCH($A$122,$A3:$A$117,0),1),0)</f>
        <v>4000000</v>
      </c>
      <c r="W122" s="132">
        <f>IFERROR(INDEX(W$3:W$117,MATCH($A$122,$A3:$A$117,0),1),0)</f>
        <v>4000000</v>
      </c>
      <c r="X122" s="132">
        <f>IFERROR(INDEX(X$3:X$117,MATCH($A$122,$A3:$A$117,0),1),0)</f>
        <v>4000000</v>
      </c>
      <c r="Y122" s="132">
        <f>IFERROR(INDEX(Y$3:Y$117,MATCH($A$122,$A3:$A$117,0),1),0)</f>
        <v>4000000</v>
      </c>
      <c r="Z122" s="132">
        <f>IFERROR(INDEX(Z$3:Z$117,MATCH($A$122,$A3:$A$117,0),1),0)</f>
        <v>2000000</v>
      </c>
      <c r="AA122" s="132">
        <f>IFERROR(INDEX(AA$3:AA$117,MATCH($A$122,$A3:$A$117,0),1),0)</f>
        <v>2000000</v>
      </c>
      <c r="AB122" s="132">
        <f>IFERROR(INDEX(AB$3:AB$117,MATCH($A$122,$A3:$A$117,0),1),0)</f>
        <v>2000000</v>
      </c>
      <c r="AC122" s="132">
        <f>IFERROR(INDEX(AC$3:AC$117,MATCH($A$122,$A3:$A$117,0),1),0)</f>
        <v>2000000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983136</v>
      </c>
      <c r="C123" s="80">
        <f t="shared" ref="C123:BB123" si="3">C119+C120+C121</f>
        <v>2634327</v>
      </c>
      <c r="D123" s="80">
        <f t="shared" si="3"/>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ref="BC123:BK123" si="4">+BC42+BC46+BC49</f>
        <v>27242835</v>
      </c>
      <c r="BD123" s="80">
        <f t="shared" si="4"/>
        <v>27979981</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5001346</v>
      </c>
      <c r="C124" s="80">
        <f t="shared" ref="C124:BK124" si="5">C122</f>
        <v>5001572</v>
      </c>
      <c r="D124" s="80">
        <f t="shared" si="5"/>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5984482</v>
      </c>
      <c r="C125" s="82">
        <f t="shared" ref="C125:BK125" si="6">SUM(C123:C124)</f>
        <v>7635899</v>
      </c>
      <c r="D125" s="82">
        <f t="shared" si="6"/>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27242835</v>
      </c>
      <c r="BD125" s="82">
        <f t="shared" si="6"/>
        <v>27979981</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54738623</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row>
    <row r="132" spans="1:72" x14ac:dyDescent="0.25">
      <c r="A132" t="s">
        <v>1736</v>
      </c>
      <c r="B132">
        <v>53824017</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row>
    <row r="133" spans="1:72" x14ac:dyDescent="0.25">
      <c r="A133" t="s">
        <v>1737</v>
      </c>
      <c r="B133">
        <v>914606</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row>
    <row r="134" spans="1:72" x14ac:dyDescent="0.25">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row>
    <row r="135" spans="1:72" x14ac:dyDescent="0.25">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row>
    <row r="136" spans="1:72" x14ac:dyDescent="0.25">
      <c r="A136" t="s">
        <v>775</v>
      </c>
      <c r="B136">
        <v>232028</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row>
    <row r="137" spans="1:72" x14ac:dyDescent="0.25">
      <c r="A137" t="s">
        <v>859</v>
      </c>
      <c r="B137">
        <v>54970651</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48182049</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row>
    <row r="140" spans="1:72" x14ac:dyDescent="0.25">
      <c r="A140" t="s">
        <v>1738</v>
      </c>
      <c r="B140">
        <v>48182049</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row>
    <row r="141" spans="1:72" x14ac:dyDescent="0.25">
      <c r="A141" t="s">
        <v>861</v>
      </c>
      <c r="B141">
        <v>4615782</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row>
    <row r="142" spans="1:72" x14ac:dyDescent="0.25">
      <c r="A142" t="s">
        <v>862</v>
      </c>
      <c r="B142">
        <v>3263870</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row>
    <row r="143" spans="1:72" x14ac:dyDescent="0.25">
      <c r="A143" t="s">
        <v>863</v>
      </c>
      <c r="B143">
        <v>1351912</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row>
    <row r="144" spans="1:72" x14ac:dyDescent="0.25">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row>
    <row r="145" spans="1:72" x14ac:dyDescent="0.25">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row>
    <row r="146" spans="1:72" x14ac:dyDescent="0.25">
      <c r="A146" t="s">
        <v>1739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row>
    <row r="147" spans="1:72" x14ac:dyDescent="0.25">
      <c r="A147" t="s">
        <v>1569</v>
      </c>
      <c r="B147">
        <v>52797831</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row>
    <row r="148" spans="1:72" x14ac:dyDescent="0.25">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row>
    <row r="149" spans="1:72" x14ac:dyDescent="0.25">
      <c r="A149" t="s">
        <v>1570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row>
    <row r="150" spans="1:72" x14ac:dyDescent="0.25">
      <c r="A150" t="s">
        <v>1740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168745</v>
      </c>
      <c r="BD150">
        <v>0</v>
      </c>
      <c r="BE150"/>
      <c r="BF150"/>
      <c r="BG150"/>
      <c r="BH150"/>
      <c r="BI150"/>
      <c r="BJ150"/>
      <c r="BK150"/>
      <c r="BL150"/>
      <c r="BM150"/>
      <c r="BN150"/>
      <c r="BO150"/>
      <c r="BP150"/>
      <c r="BQ150"/>
      <c r="BR150"/>
      <c r="BS150"/>
      <c r="BT150"/>
    </row>
    <row r="151" spans="1:72" x14ac:dyDescent="0.25">
      <c r="A151" t="s">
        <v>1572</v>
      </c>
      <c r="B151">
        <v>2172820</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row>
    <row r="152" spans="1:72" x14ac:dyDescent="0.25">
      <c r="A152" t="s">
        <v>867</v>
      </c>
      <c r="B152">
        <v>137275</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row>
    <row r="153" spans="1:72" x14ac:dyDescent="0.25">
      <c r="A153" t="s">
        <v>868</v>
      </c>
      <c r="B153">
        <v>473391</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row>
    <row r="154" spans="1:72" x14ac:dyDescent="0.25">
      <c r="A154" t="s">
        <v>1573</v>
      </c>
      <c r="B154">
        <v>1562154</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row>
    <row r="155" spans="1:72" x14ac:dyDescent="0.25">
      <c r="A155" t="s">
        <v>1574</v>
      </c>
      <c r="B155">
        <v>1562154</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row>
    <row r="156" spans="1:72" x14ac:dyDescent="0.25">
      <c r="A156" t="s">
        <v>1575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1576</v>
      </c>
      <c r="B157">
        <v>1562154</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25">
      <c r="A158" t="s">
        <v>1577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1579</v>
      </c>
      <c r="B159">
        <v>76726</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25">
      <c r="A160" t="s">
        <v>1581</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1584</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25">
      <c r="A163" t="s">
        <v>1585</v>
      </c>
      <c r="B163">
        <v>76726</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25">
      <c r="A164" t="s">
        <v>1586</v>
      </c>
      <c r="B164">
        <v>1638880</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25">
      <c r="A165" t="s">
        <v>1587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2003</v>
      </c>
      <c r="B166">
        <v>1571854</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row>
    <row r="167" spans="1:72" x14ac:dyDescent="0.25">
      <c r="A167" t="s">
        <v>2006</v>
      </c>
      <c r="B167">
        <v>-9700</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row>
    <row r="168" spans="1:72" x14ac:dyDescent="0.25">
      <c r="A168" t="s">
        <v>1588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2007</v>
      </c>
      <c r="B169">
        <v>1626815</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row>
    <row r="170" spans="1:72" x14ac:dyDescent="0.25">
      <c r="A170" t="s">
        <v>2008</v>
      </c>
      <c r="B170">
        <v>12065</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25">
      <c r="A171" t="s">
        <v>1589</v>
      </c>
      <c r="B171">
        <v>0.33</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row>
    <row r="172" spans="1:72" x14ac:dyDescent="0.25">
      <c r="A172" t="s">
        <v>1590</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row>
    <row r="173" spans="1:72" x14ac:dyDescent="0.25">
      <c r="A173" t="s">
        <v>1666</v>
      </c>
      <c r="B173" t="s">
        <v>2333</v>
      </c>
      <c r="C173" t="s">
        <v>2005</v>
      </c>
      <c r="D173" t="s">
        <v>1667</v>
      </c>
      <c r="E173" t="s">
        <v>1668</v>
      </c>
      <c r="F173" t="s">
        <v>1669</v>
      </c>
      <c r="G173" t="s">
        <v>1670</v>
      </c>
      <c r="H173" t="s">
        <v>1671</v>
      </c>
      <c r="I173" t="s">
        <v>1672</v>
      </c>
      <c r="J173" t="s">
        <v>1673</v>
      </c>
      <c r="K173" t="s">
        <v>1674</v>
      </c>
      <c r="L173" t="s">
        <v>1675</v>
      </c>
      <c r="M173" t="s">
        <v>1676</v>
      </c>
      <c r="N173" t="s">
        <v>1677</v>
      </c>
      <c r="O173" t="s">
        <v>1678</v>
      </c>
      <c r="P173" t="s">
        <v>1679</v>
      </c>
      <c r="Q173" t="s">
        <v>1680</v>
      </c>
      <c r="R173" t="s">
        <v>1681</v>
      </c>
      <c r="S173" t="s">
        <v>1682</v>
      </c>
      <c r="T173" t="s">
        <v>1683</v>
      </c>
      <c r="U173" t="s">
        <v>1684</v>
      </c>
      <c r="V173" t="s">
        <v>1685</v>
      </c>
      <c r="W173" t="s">
        <v>1686</v>
      </c>
      <c r="X173" t="s">
        <v>1687</v>
      </c>
      <c r="Y173" t="s">
        <v>1688</v>
      </c>
      <c r="Z173" t="s">
        <v>1689</v>
      </c>
      <c r="AA173" t="s">
        <v>1690</v>
      </c>
      <c r="AB173" t="s">
        <v>1691</v>
      </c>
      <c r="AC173" t="s">
        <v>1692</v>
      </c>
      <c r="AD173" t="s">
        <v>1693</v>
      </c>
      <c r="AE173" t="s">
        <v>1694</v>
      </c>
      <c r="AF173" t="s">
        <v>1695</v>
      </c>
      <c r="AG173" t="s">
        <v>1696</v>
      </c>
      <c r="AH173" t="s">
        <v>1697</v>
      </c>
      <c r="AI173" t="s">
        <v>1698</v>
      </c>
      <c r="AJ173" t="s">
        <v>1699</v>
      </c>
      <c r="AK173" t="s">
        <v>1700</v>
      </c>
      <c r="AL173" t="s">
        <v>1701</v>
      </c>
      <c r="AM173" t="s">
        <v>1702</v>
      </c>
      <c r="AN173" t="s">
        <v>1703</v>
      </c>
      <c r="AO173" t="s">
        <v>1704</v>
      </c>
      <c r="AP173" t="s">
        <v>1705</v>
      </c>
      <c r="AQ173" t="s">
        <v>1706</v>
      </c>
      <c r="AR173" t="s">
        <v>1707</v>
      </c>
      <c r="AS173" t="s">
        <v>1708</v>
      </c>
      <c r="AT173" t="s">
        <v>1709</v>
      </c>
      <c r="AU173" t="s">
        <v>1710</v>
      </c>
      <c r="AV173" t="s">
        <v>1711</v>
      </c>
      <c r="AW173" t="s">
        <v>1712</v>
      </c>
      <c r="AX173" t="s">
        <v>1713</v>
      </c>
      <c r="AY173" t="s">
        <v>1714</v>
      </c>
      <c r="AZ173" t="s">
        <v>1715</v>
      </c>
      <c r="BA173" t="s">
        <v>1716</v>
      </c>
      <c r="BB173" t="s">
        <v>1717</v>
      </c>
      <c r="BC173" t="s">
        <v>1718</v>
      </c>
      <c r="BD173" t="s">
        <v>1719</v>
      </c>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s="7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4569912</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s="79">
        <v>578026</v>
      </c>
    </row>
    <row r="222" spans="1:118"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s="79">
        <v>0</v>
      </c>
    </row>
    <row r="223" spans="1:118" x14ac:dyDescent="0.25">
      <c r="A223" t="s">
        <v>869</v>
      </c>
      <c r="B223">
        <v>2687891</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s="79">
        <v>221834</v>
      </c>
    </row>
    <row r="224" spans="1:118" x14ac:dyDescent="0.25">
      <c r="A224" t="s">
        <v>1593</v>
      </c>
      <c r="B224">
        <v>2372699</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s="79">
        <v>221834</v>
      </c>
    </row>
    <row r="225" spans="1:56" x14ac:dyDescent="0.25">
      <c r="A225" t="s">
        <v>1594</v>
      </c>
      <c r="B225">
        <v>315192</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s="79">
        <v>0</v>
      </c>
    </row>
    <row r="226" spans="1:56" x14ac:dyDescent="0.25">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s="79">
        <v>0</v>
      </c>
    </row>
    <row r="227" spans="1:56" x14ac:dyDescent="0.25">
      <c r="A227" t="s">
        <v>1595</v>
      </c>
      <c r="B227">
        <v>152507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s="79">
        <v>0</v>
      </c>
    </row>
    <row r="228" spans="1:56" x14ac:dyDescent="0.25">
      <c r="A228" t="s">
        <v>1597</v>
      </c>
      <c r="B228">
        <v>-17482</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s="79">
        <v>0</v>
      </c>
    </row>
    <row r="229" spans="1:56" x14ac:dyDescent="0.25">
      <c r="A229" t="s">
        <v>1600</v>
      </c>
      <c r="B229">
        <v>3935</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s="79">
        <v>0</v>
      </c>
    </row>
    <row r="230" spans="1:56" x14ac:dyDescent="0.25">
      <c r="A230" t="s">
        <v>1601</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s="79">
        <v>0</v>
      </c>
    </row>
    <row r="231" spans="1:56" x14ac:dyDescent="0.25">
      <c r="A231" t="s">
        <v>1602</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s="79">
        <v>0</v>
      </c>
    </row>
    <row r="232" spans="1:56" x14ac:dyDescent="0.25">
      <c r="A232" t="s">
        <v>1603</v>
      </c>
      <c r="B232">
        <v>-50</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s="79">
        <v>0</v>
      </c>
    </row>
    <row r="233" spans="1:56" x14ac:dyDescent="0.25">
      <c r="A233" t="s">
        <v>1604</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79">
        <v>0</v>
      </c>
    </row>
    <row r="234" spans="1:56" x14ac:dyDescent="0.25">
      <c r="A234" t="s">
        <v>1742</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s="79">
        <v>0</v>
      </c>
    </row>
    <row r="235" spans="1:56" x14ac:dyDescent="0.25">
      <c r="A235" t="s">
        <v>1605</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s="79">
        <v>0</v>
      </c>
    </row>
    <row r="236" spans="1:56" x14ac:dyDescent="0.25">
      <c r="A236" t="s">
        <v>1607</v>
      </c>
      <c r="B236">
        <v>10283</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s="79">
        <v>0</v>
      </c>
    </row>
    <row r="237" spans="1:56" x14ac:dyDescent="0.25">
      <c r="A237" t="s">
        <v>1608</v>
      </c>
      <c r="B237">
        <v>-20149</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25">
      <c r="A238" t="s">
        <v>858</v>
      </c>
      <c r="B238">
        <v>-20149</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25">
      <c r="A239" t="s">
        <v>867</v>
      </c>
      <c r="B239">
        <v>409030</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s="79">
        <v>0</v>
      </c>
    </row>
    <row r="240" spans="1:56" x14ac:dyDescent="0.25">
      <c r="A240" t="s">
        <v>868</v>
      </c>
      <c r="B240">
        <v>1265675</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25">
      <c r="A241" t="s">
        <v>1609</v>
      </c>
      <c r="B241">
        <v>82795</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25">
      <c r="A242" t="s">
        <v>1610</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s="79">
        <v>27329</v>
      </c>
    </row>
    <row r="243" spans="1:56" x14ac:dyDescent="0.25">
      <c r="A243" t="s">
        <v>1611</v>
      </c>
      <c r="B243">
        <v>9142676</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s="79">
        <v>827189</v>
      </c>
    </row>
    <row r="244" spans="1:56" x14ac:dyDescent="0.25">
      <c r="A244" t="s">
        <v>1612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6" x14ac:dyDescent="0.25">
      <c r="A245" t="s">
        <v>1613</v>
      </c>
      <c r="B245">
        <v>-200829</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s="79">
        <v>0</v>
      </c>
    </row>
    <row r="246" spans="1:56" x14ac:dyDescent="0.25">
      <c r="A246" t="s">
        <v>1614</v>
      </c>
      <c r="B246">
        <v>289438</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s="79">
        <v>0</v>
      </c>
    </row>
    <row r="247" spans="1:56" x14ac:dyDescent="0.25">
      <c r="A247" t="s">
        <v>1615</v>
      </c>
      <c r="B247">
        <v>517778</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s="79">
        <v>711734</v>
      </c>
    </row>
    <row r="248" spans="1:56" x14ac:dyDescent="0.25">
      <c r="A248" t="s">
        <v>1616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6" x14ac:dyDescent="0.25">
      <c r="A249" t="s">
        <v>1617</v>
      </c>
      <c r="B249">
        <v>-3598753</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s="79">
        <v>0</v>
      </c>
    </row>
    <row r="250" spans="1:56" x14ac:dyDescent="0.25">
      <c r="A250" t="s">
        <v>1743</v>
      </c>
      <c r="B250">
        <v>20886</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s="79">
        <v>0</v>
      </c>
    </row>
    <row r="251" spans="1:56" x14ac:dyDescent="0.25">
      <c r="A251" t="s">
        <v>1618</v>
      </c>
      <c r="B251">
        <v>-41488</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s="79">
        <v>0</v>
      </c>
    </row>
    <row r="252" spans="1:56" x14ac:dyDescent="0.25">
      <c r="A252" t="s">
        <v>1619</v>
      </c>
      <c r="B252">
        <v>-15623</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s="79">
        <v>-1417609</v>
      </c>
    </row>
    <row r="253" spans="1:56" x14ac:dyDescent="0.25">
      <c r="A253" t="s">
        <v>1620</v>
      </c>
      <c r="B253">
        <v>6114085</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s="79">
        <v>121314</v>
      </c>
    </row>
    <row r="254" spans="1:56" x14ac:dyDescent="0.25">
      <c r="A254" t="s">
        <v>1635</v>
      </c>
      <c r="B254">
        <v>20606</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s="79">
        <v>0</v>
      </c>
    </row>
    <row r="255" spans="1:56" x14ac:dyDescent="0.25">
      <c r="A255" t="s">
        <v>1659</v>
      </c>
      <c r="B255">
        <v>-159406</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s="79">
        <v>0</v>
      </c>
    </row>
    <row r="256" spans="1:56" x14ac:dyDescent="0.25">
      <c r="A256" t="s">
        <v>1621</v>
      </c>
      <c r="B256">
        <v>-1859820</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s="79">
        <v>0</v>
      </c>
    </row>
    <row r="257" spans="1:56" x14ac:dyDescent="0.25">
      <c r="A257" t="s">
        <v>871</v>
      </c>
      <c r="B257">
        <v>4115465</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s="79">
        <v>121314</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25">
      <c r="A259" t="s">
        <v>1623</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s="79">
        <v>0</v>
      </c>
    </row>
    <row r="260" spans="1:56" x14ac:dyDescent="0.25">
      <c r="A260" t="s">
        <v>1624</v>
      </c>
      <c r="B260">
        <v>36183</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s="79">
        <v>0</v>
      </c>
    </row>
    <row r="261" spans="1:56" x14ac:dyDescent="0.25">
      <c r="A261" t="s">
        <v>1628</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25">
      <c r="A262" t="s">
        <v>1629</v>
      </c>
      <c r="B262">
        <v>12274</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s="79">
        <v>4934</v>
      </c>
    </row>
    <row r="263" spans="1:56" x14ac:dyDescent="0.25">
      <c r="A263" t="s">
        <v>1630</v>
      </c>
      <c r="B263">
        <v>12274</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s="79">
        <v>4934</v>
      </c>
    </row>
    <row r="264" spans="1:56" x14ac:dyDescent="0.25">
      <c r="A264" t="s">
        <v>1631</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s="79">
        <v>0</v>
      </c>
    </row>
    <row r="265" spans="1:56" x14ac:dyDescent="0.25">
      <c r="A265" t="s">
        <v>1632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s="79">
        <v>0</v>
      </c>
    </row>
    <row r="266" spans="1:56" x14ac:dyDescent="0.25">
      <c r="A266" t="s">
        <v>872</v>
      </c>
      <c r="B266">
        <v>-1844780</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s="79">
        <v>-375924</v>
      </c>
    </row>
    <row r="267" spans="1:56" x14ac:dyDescent="0.25">
      <c r="A267" t="s">
        <v>1630</v>
      </c>
      <c r="B267">
        <v>-1218712</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s="79">
        <v>-375924</v>
      </c>
    </row>
    <row r="268" spans="1:56" x14ac:dyDescent="0.25">
      <c r="A268" t="s">
        <v>1631</v>
      </c>
      <c r="B268">
        <v>-243718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s="79">
        <v>0</v>
      </c>
    </row>
    <row r="269" spans="1:56" x14ac:dyDescent="0.25">
      <c r="A269" t="s">
        <v>1633</v>
      </c>
      <c r="B269">
        <v>-382350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25">
      <c r="A270" t="s">
        <v>1636</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s="79">
        <v>-4461</v>
      </c>
    </row>
    <row r="271" spans="1:56" x14ac:dyDescent="0.25">
      <c r="A271" t="s">
        <v>873</v>
      </c>
      <c r="B271">
        <v>-1796323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s="79">
        <v>-375451</v>
      </c>
    </row>
    <row r="272" spans="1:56" x14ac:dyDescent="0.25">
      <c r="A272" t="s">
        <v>1637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6" x14ac:dyDescent="0.25">
      <c r="A273" t="s">
        <v>1638</v>
      </c>
      <c r="B273">
        <v>-92362</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s="79">
        <v>0</v>
      </c>
    </row>
    <row r="274" spans="1:56" x14ac:dyDescent="0.25">
      <c r="A274" t="s">
        <v>1639</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s="79">
        <v>0</v>
      </c>
    </row>
    <row r="275" spans="1:56" x14ac:dyDescent="0.25">
      <c r="A275" t="s">
        <v>1640</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s="79">
        <v>0</v>
      </c>
    </row>
    <row r="276" spans="1:56" x14ac:dyDescent="0.25">
      <c r="A276" t="s">
        <v>1641</v>
      </c>
      <c r="B276">
        <v>3000653</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s="79">
        <v>0</v>
      </c>
    </row>
    <row r="277" spans="1:56" x14ac:dyDescent="0.25">
      <c r="A277" t="s">
        <v>1644</v>
      </c>
      <c r="B277">
        <v>3000653</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s="79">
        <v>0</v>
      </c>
    </row>
    <row r="278" spans="1:56" x14ac:dyDescent="0.25">
      <c r="A278" t="s">
        <v>1645</v>
      </c>
      <c r="B278">
        <v>3000653</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s="79">
        <v>0</v>
      </c>
    </row>
    <row r="279" spans="1:56" x14ac:dyDescent="0.25">
      <c r="A279" t="s">
        <v>1647</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s="79">
        <v>0</v>
      </c>
    </row>
    <row r="280" spans="1:56" x14ac:dyDescent="0.25">
      <c r="A280" t="s">
        <v>1648</v>
      </c>
      <c r="B280">
        <v>-5007387</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s="79">
        <v>-540280</v>
      </c>
    </row>
    <row r="281" spans="1:56" x14ac:dyDescent="0.25">
      <c r="A281" t="s">
        <v>1649</v>
      </c>
      <c r="B281">
        <v>-6302</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25">
      <c r="A282" t="s">
        <v>2009</v>
      </c>
      <c r="B282">
        <v>-6302</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s="79">
        <v>0</v>
      </c>
    </row>
    <row r="283" spans="1:56" x14ac:dyDescent="0.25">
      <c r="A283" t="s">
        <v>1651</v>
      </c>
      <c r="B283">
        <v>-5001085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s="79">
        <v>-540280</v>
      </c>
    </row>
    <row r="284" spans="1:56" x14ac:dyDescent="0.25">
      <c r="A284" t="s">
        <v>1652</v>
      </c>
      <c r="B284">
        <v>-5001085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s="79">
        <v>-540280</v>
      </c>
    </row>
    <row r="285" spans="1:56" x14ac:dyDescent="0.25">
      <c r="A285" t="s">
        <v>1744</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s="79">
        <v>0</v>
      </c>
    </row>
    <row r="286" spans="1:56" x14ac:dyDescent="0.25">
      <c r="A286" t="s">
        <v>1654</v>
      </c>
      <c r="B286">
        <v>-704548</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s="79">
        <v>0</v>
      </c>
    </row>
    <row r="287" spans="1:56" x14ac:dyDescent="0.25">
      <c r="A287" t="s">
        <v>2336</v>
      </c>
      <c r="B287">
        <v>2797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s="79">
        <v>0</v>
      </c>
    </row>
    <row r="288" spans="1:56" x14ac:dyDescent="0.25">
      <c r="A288" t="s">
        <v>2334</v>
      </c>
      <c r="B288">
        <v>-6372</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25">
      <c r="A289" t="s">
        <v>1658</v>
      </c>
      <c r="B289">
        <v>-4800000</v>
      </c>
      <c r="C289">
        <v>-2880000</v>
      </c>
      <c r="D289">
        <v>0</v>
      </c>
      <c r="E289">
        <v>-4608000</v>
      </c>
      <c r="F289">
        <v>-4608000</v>
      </c>
      <c r="G289">
        <v>-2688000</v>
      </c>
      <c r="H289">
        <v>0</v>
      </c>
      <c r="I289">
        <v>-4608000</v>
      </c>
      <c r="J289">
        <v>-4608000</v>
      </c>
      <c r="K289">
        <v>-2688000</v>
      </c>
      <c r="L289">
        <v>0</v>
      </c>
      <c r="M289">
        <v>-4608000</v>
      </c>
      <c r="N289">
        <v>-4608000</v>
      </c>
      <c r="O289">
        <v>-2688000</v>
      </c>
      <c r="P289">
        <v>0</v>
      </c>
      <c r="Q289">
        <v>-4272000</v>
      </c>
      <c r="R289">
        <v>-4272000</v>
      </c>
      <c r="S289">
        <v>-2352000</v>
      </c>
      <c r="T289">
        <v>0</v>
      </c>
      <c r="U289">
        <v>-3888000</v>
      </c>
      <c r="V289">
        <v>-3888000</v>
      </c>
      <c r="W289">
        <v>-2160000</v>
      </c>
      <c r="X289">
        <v>0</v>
      </c>
      <c r="Y289">
        <v>-3936000</v>
      </c>
      <c r="Z289">
        <v>-3936000</v>
      </c>
      <c r="AA289">
        <v>-2016000</v>
      </c>
      <c r="AB289">
        <v>0</v>
      </c>
      <c r="AC289">
        <v>-3120000</v>
      </c>
      <c r="AD289">
        <v>-3120000</v>
      </c>
      <c r="AE289">
        <v>-1440000</v>
      </c>
      <c r="AF289">
        <v>0</v>
      </c>
      <c r="AG289">
        <v>-4140000</v>
      </c>
      <c r="AH289">
        <v>-1740000</v>
      </c>
      <c r="AI289">
        <v>-1740000</v>
      </c>
      <c r="AJ289">
        <v>0</v>
      </c>
      <c r="AK289">
        <v>-2580000</v>
      </c>
      <c r="AL289">
        <v>-2160000</v>
      </c>
      <c r="AM289">
        <v>-1320000</v>
      </c>
      <c r="AN289">
        <v>0</v>
      </c>
      <c r="AO289">
        <v>-2100000</v>
      </c>
      <c r="AP289">
        <v>-1680000</v>
      </c>
      <c r="AQ289">
        <v>-900000</v>
      </c>
      <c r="AR289">
        <v>0</v>
      </c>
      <c r="AS289">
        <v>-1440000</v>
      </c>
      <c r="AT289">
        <v>-1140000</v>
      </c>
      <c r="AU289">
        <v>-660000</v>
      </c>
      <c r="AV289">
        <v>0</v>
      </c>
      <c r="AW289">
        <v>-1320000</v>
      </c>
      <c r="AX289">
        <v>-1080000</v>
      </c>
      <c r="AY289">
        <v>-600000</v>
      </c>
      <c r="AZ289">
        <v>0</v>
      </c>
      <c r="BA289">
        <v>-1440000</v>
      </c>
      <c r="BB289">
        <v>-1200000</v>
      </c>
      <c r="BC289">
        <v>-480000</v>
      </c>
      <c r="BD289" s="79">
        <v>0</v>
      </c>
    </row>
    <row r="290" spans="1:56" x14ac:dyDescent="0.25">
      <c r="A290" t="s">
        <v>1660</v>
      </c>
      <c r="B290">
        <v>0</v>
      </c>
      <c r="C290">
        <v>0</v>
      </c>
      <c r="D290">
        <v>0</v>
      </c>
      <c r="E290">
        <v>-1014927.12</v>
      </c>
      <c r="F290">
        <v>-743294</v>
      </c>
      <c r="G290">
        <v>-452861</v>
      </c>
      <c r="H290">
        <v>-233331</v>
      </c>
      <c r="I290">
        <v>47850</v>
      </c>
      <c r="J290">
        <v>47850</v>
      </c>
      <c r="K290">
        <v>47850</v>
      </c>
      <c r="L290">
        <v>0</v>
      </c>
      <c r="M290">
        <v>145289</v>
      </c>
      <c r="N290">
        <v>19593</v>
      </c>
      <c r="O290">
        <v>19593</v>
      </c>
      <c r="P290">
        <v>19593</v>
      </c>
      <c r="Q290">
        <v>281515.8</v>
      </c>
      <c r="R290">
        <v>189415</v>
      </c>
      <c r="S290">
        <v>0</v>
      </c>
      <c r="T290">
        <v>0</v>
      </c>
      <c r="U290">
        <v>20890.560000000001</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25">
      <c r="A291" t="s">
        <v>874</v>
      </c>
      <c r="B291">
        <v>-7607219</v>
      </c>
      <c r="C291">
        <v>-3774031</v>
      </c>
      <c r="D291">
        <v>-596796</v>
      </c>
      <c r="E291">
        <v>-5412595.7000000002</v>
      </c>
      <c r="F291">
        <v>-5009050</v>
      </c>
      <c r="G291">
        <v>2390525</v>
      </c>
      <c r="H291">
        <v>-356763</v>
      </c>
      <c r="I291">
        <v>-7402339.71</v>
      </c>
      <c r="J291">
        <v>-5218797</v>
      </c>
      <c r="K291">
        <v>-2600016</v>
      </c>
      <c r="L291">
        <v>-2947608</v>
      </c>
      <c r="M291">
        <v>-2411276.63</v>
      </c>
      <c r="N291">
        <v>-645610</v>
      </c>
      <c r="O291">
        <v>-604827</v>
      </c>
      <c r="P291">
        <v>-732524</v>
      </c>
      <c r="Q291">
        <v>-3649310.59</v>
      </c>
      <c r="R291">
        <v>-1284792</v>
      </c>
      <c r="S291">
        <v>1265419</v>
      </c>
      <c r="T291">
        <v>1696886</v>
      </c>
      <c r="U291">
        <v>-3207008.78</v>
      </c>
      <c r="V291">
        <v>-1908648</v>
      </c>
      <c r="W291">
        <v>-400885</v>
      </c>
      <c r="X291">
        <v>670224</v>
      </c>
      <c r="Y291">
        <v>-2665058.2999999998</v>
      </c>
      <c r="Z291">
        <v>-2423399</v>
      </c>
      <c r="AA291">
        <v>-1440663</v>
      </c>
      <c r="AB291">
        <v>-2003</v>
      </c>
      <c r="AC291">
        <v>-1140056.1499999999</v>
      </c>
      <c r="AD291">
        <v>-675340</v>
      </c>
      <c r="AE291">
        <v>-455158</v>
      </c>
      <c r="AF291">
        <v>46636</v>
      </c>
      <c r="AG291">
        <v>-3112081.14</v>
      </c>
      <c r="AH291">
        <v>-1741829</v>
      </c>
      <c r="AI291">
        <v>-1752820</v>
      </c>
      <c r="AJ291">
        <v>6942</v>
      </c>
      <c r="AK291">
        <v>-2567413.5099999998</v>
      </c>
      <c r="AL291">
        <v>-2078885</v>
      </c>
      <c r="AM291">
        <v>-1195578</v>
      </c>
      <c r="AN291">
        <v>51974</v>
      </c>
      <c r="AO291">
        <v>-1282417.05</v>
      </c>
      <c r="AP291">
        <v>-783721</v>
      </c>
      <c r="AQ291">
        <v>-1096</v>
      </c>
      <c r="AR291">
        <v>850193</v>
      </c>
      <c r="AS291">
        <v>-1084005.6599999999</v>
      </c>
      <c r="AT291">
        <v>-1158131</v>
      </c>
      <c r="AU291">
        <v>-664937</v>
      </c>
      <c r="AV291">
        <v>-19659</v>
      </c>
      <c r="AW291">
        <v>-1737343.44</v>
      </c>
      <c r="AX291">
        <v>-1225778</v>
      </c>
      <c r="AY291">
        <v>-722838</v>
      </c>
      <c r="AZ291">
        <v>-145810</v>
      </c>
      <c r="BA291">
        <v>-790099</v>
      </c>
      <c r="BB291">
        <v>-576672</v>
      </c>
      <c r="BC291">
        <v>-889022</v>
      </c>
      <c r="BD291" s="79">
        <v>-540280</v>
      </c>
    </row>
    <row r="292" spans="1:56" x14ac:dyDescent="0.25">
      <c r="A292" t="s">
        <v>875</v>
      </c>
      <c r="B292">
        <v>-5288077</v>
      </c>
      <c r="C292">
        <v>-3048787</v>
      </c>
      <c r="D292">
        <v>1740936</v>
      </c>
      <c r="E292">
        <v>5652547.5499999998</v>
      </c>
      <c r="F292">
        <v>1129988</v>
      </c>
      <c r="G292">
        <v>4871709</v>
      </c>
      <c r="H292">
        <v>2325924</v>
      </c>
      <c r="I292">
        <v>-262473.39</v>
      </c>
      <c r="J292">
        <v>-2516945</v>
      </c>
      <c r="K292">
        <v>-1611830</v>
      </c>
      <c r="L292">
        <v>-703650</v>
      </c>
      <c r="M292">
        <v>734625.49</v>
      </c>
      <c r="N292">
        <v>-1251469</v>
      </c>
      <c r="O292">
        <v>-1840361</v>
      </c>
      <c r="P292">
        <v>-1057406</v>
      </c>
      <c r="Q292">
        <v>1810852.98</v>
      </c>
      <c r="R292">
        <v>-136304</v>
      </c>
      <c r="S292">
        <v>-886429</v>
      </c>
      <c r="T292">
        <v>-331773</v>
      </c>
      <c r="U292">
        <v>320600.03999999998</v>
      </c>
      <c r="V292">
        <v>-1302807</v>
      </c>
      <c r="W292">
        <v>-1298518</v>
      </c>
      <c r="X292">
        <v>346560</v>
      </c>
      <c r="Y292">
        <v>-2334699.94</v>
      </c>
      <c r="Z292">
        <v>-3669048</v>
      </c>
      <c r="AA292">
        <v>-3304633</v>
      </c>
      <c r="AB292">
        <v>-590773</v>
      </c>
      <c r="AC292">
        <v>-446586.87</v>
      </c>
      <c r="AD292">
        <v>-2229374</v>
      </c>
      <c r="AE292">
        <v>-2728820</v>
      </c>
      <c r="AF292">
        <v>-622340</v>
      </c>
      <c r="AG292">
        <v>-1045008.98</v>
      </c>
      <c r="AH292">
        <v>-1956719</v>
      </c>
      <c r="AI292">
        <v>-3514609</v>
      </c>
      <c r="AJ292">
        <v>1230673</v>
      </c>
      <c r="AK292">
        <v>-232497.44</v>
      </c>
      <c r="AL292">
        <v>-3837780</v>
      </c>
      <c r="AM292">
        <v>-1677026</v>
      </c>
      <c r="AN292">
        <v>-187894</v>
      </c>
      <c r="AO292">
        <v>994735.1</v>
      </c>
      <c r="AP292">
        <v>-2111883</v>
      </c>
      <c r="AQ292">
        <v>-783800</v>
      </c>
      <c r="AR292">
        <v>579094</v>
      </c>
      <c r="AS292">
        <v>2285747.16</v>
      </c>
      <c r="AT292">
        <v>-350659</v>
      </c>
      <c r="AU292">
        <v>-302621</v>
      </c>
      <c r="AV292">
        <v>21951</v>
      </c>
      <c r="AW292">
        <v>1082459.3799999999</v>
      </c>
      <c r="AX292">
        <v>545280</v>
      </c>
      <c r="AY292">
        <v>77797</v>
      </c>
      <c r="AZ292">
        <v>305319</v>
      </c>
      <c r="BA292">
        <v>361269</v>
      </c>
      <c r="BB292">
        <v>180474</v>
      </c>
      <c r="BC292">
        <v>-728565</v>
      </c>
      <c r="BD292" s="79">
        <v>-794417</v>
      </c>
    </row>
    <row r="293" spans="1:56" x14ac:dyDescent="0.25">
      <c r="A293" t="s">
        <v>1662</v>
      </c>
      <c r="B293">
        <v>64662</v>
      </c>
      <c r="C293">
        <v>7141</v>
      </c>
      <c r="D293">
        <v>20078</v>
      </c>
      <c r="E293">
        <v>31068.720000000001</v>
      </c>
      <c r="F293">
        <v>74641</v>
      </c>
      <c r="G293">
        <v>-13496</v>
      </c>
      <c r="H293">
        <v>42014</v>
      </c>
      <c r="I293">
        <v>-32979.9</v>
      </c>
      <c r="J293">
        <v>-37259</v>
      </c>
      <c r="K293">
        <v>-2447</v>
      </c>
      <c r="L293">
        <v>32073</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s="79">
        <v>0</v>
      </c>
    </row>
    <row r="294" spans="1:56" x14ac:dyDescent="0.25">
      <c r="A294" t="s">
        <v>1664</v>
      </c>
      <c r="B294">
        <v>10483774</v>
      </c>
      <c r="C294">
        <v>10483774</v>
      </c>
      <c r="D294">
        <v>10483774</v>
      </c>
      <c r="E294">
        <v>4800158.22</v>
      </c>
      <c r="F294">
        <v>4800158</v>
      </c>
      <c r="G294">
        <v>4800158</v>
      </c>
      <c r="H294">
        <v>4800158</v>
      </c>
      <c r="I294">
        <v>5095611.51</v>
      </c>
      <c r="J294">
        <v>5095612</v>
      </c>
      <c r="K294">
        <v>5095612</v>
      </c>
      <c r="L294">
        <v>5095612</v>
      </c>
      <c r="M294">
        <v>4360986.0199999996</v>
      </c>
      <c r="N294">
        <v>4360986</v>
      </c>
      <c r="O294">
        <v>4360986</v>
      </c>
      <c r="P294">
        <v>4360986</v>
      </c>
      <c r="Q294">
        <v>2550133.04</v>
      </c>
      <c r="R294">
        <v>2550133</v>
      </c>
      <c r="S294">
        <v>2550133</v>
      </c>
      <c r="T294">
        <v>2550133</v>
      </c>
      <c r="U294">
        <v>2229533</v>
      </c>
      <c r="V294">
        <v>2229533</v>
      </c>
      <c r="W294">
        <v>2229533</v>
      </c>
      <c r="X294">
        <v>2229533</v>
      </c>
      <c r="Y294">
        <v>4564232.9400000004</v>
      </c>
      <c r="Z294">
        <v>4564233</v>
      </c>
      <c r="AA294">
        <v>4564233</v>
      </c>
      <c r="AB294">
        <v>4564233</v>
      </c>
      <c r="AC294">
        <v>5010819.82</v>
      </c>
      <c r="AD294">
        <v>5010820</v>
      </c>
      <c r="AE294">
        <v>5010820</v>
      </c>
      <c r="AF294">
        <v>5010820</v>
      </c>
      <c r="AG294">
        <v>6055828.7999999998</v>
      </c>
      <c r="AH294">
        <v>6055829</v>
      </c>
      <c r="AI294">
        <v>6055829</v>
      </c>
      <c r="AJ294">
        <v>6055829</v>
      </c>
      <c r="AK294">
        <v>6288326.2400000002</v>
      </c>
      <c r="AL294">
        <v>6288326</v>
      </c>
      <c r="AM294">
        <v>6288326</v>
      </c>
      <c r="AN294">
        <v>6288326</v>
      </c>
      <c r="AO294">
        <v>5293591.1399999997</v>
      </c>
      <c r="AP294">
        <v>5293591</v>
      </c>
      <c r="AQ294">
        <v>5293591</v>
      </c>
      <c r="AR294">
        <v>5293591</v>
      </c>
      <c r="AS294">
        <v>3007843.98</v>
      </c>
      <c r="AT294">
        <v>3007844</v>
      </c>
      <c r="AU294">
        <v>3007844</v>
      </c>
      <c r="AV294">
        <v>3007844</v>
      </c>
      <c r="AW294">
        <v>1925384.6</v>
      </c>
      <c r="AX294">
        <v>1925385</v>
      </c>
      <c r="AY294">
        <v>1925385</v>
      </c>
      <c r="AZ294">
        <v>1925385</v>
      </c>
      <c r="BA294">
        <v>1564115</v>
      </c>
      <c r="BB294">
        <v>1564115</v>
      </c>
      <c r="BC294">
        <v>1564115</v>
      </c>
      <c r="BD294" s="79">
        <v>1564115</v>
      </c>
    </row>
    <row r="295" spans="1:56" x14ac:dyDescent="0.25">
      <c r="A295" t="s">
        <v>1665</v>
      </c>
      <c r="B295">
        <v>5260359</v>
      </c>
      <c r="C295">
        <v>7442128</v>
      </c>
      <c r="D295">
        <v>12244788</v>
      </c>
      <c r="E295">
        <v>10483774.49</v>
      </c>
      <c r="F295">
        <v>6004787</v>
      </c>
      <c r="G295">
        <v>9658371</v>
      </c>
      <c r="H295">
        <v>7168096</v>
      </c>
      <c r="I295">
        <v>4800158.22</v>
      </c>
      <c r="J295">
        <v>2541408</v>
      </c>
      <c r="K295">
        <v>3481335</v>
      </c>
      <c r="L295">
        <v>4424035</v>
      </c>
      <c r="M295">
        <v>5095611.51</v>
      </c>
      <c r="N295">
        <v>3109517</v>
      </c>
      <c r="O295">
        <v>2520625</v>
      </c>
      <c r="P295">
        <v>3303580</v>
      </c>
      <c r="Q295">
        <v>4360986.0199999996</v>
      </c>
      <c r="R295">
        <v>2413829</v>
      </c>
      <c r="S295">
        <v>1663704</v>
      </c>
      <c r="T295">
        <v>2218360</v>
      </c>
      <c r="U295">
        <v>2550133.04</v>
      </c>
      <c r="V295">
        <v>926726</v>
      </c>
      <c r="W295">
        <v>931015</v>
      </c>
      <c r="X295">
        <v>2576093</v>
      </c>
      <c r="Y295">
        <v>2229533</v>
      </c>
      <c r="Z295">
        <v>895185</v>
      </c>
      <c r="AA295">
        <v>1259600</v>
      </c>
      <c r="AB295">
        <v>3973460</v>
      </c>
      <c r="AC295">
        <v>4564232.9400000004</v>
      </c>
      <c r="AD295">
        <v>2781446</v>
      </c>
      <c r="AE295">
        <v>2282000</v>
      </c>
      <c r="AF295">
        <v>4388480</v>
      </c>
      <c r="AG295">
        <v>5010819.82</v>
      </c>
      <c r="AH295">
        <v>4099110</v>
      </c>
      <c r="AI295">
        <v>2541220</v>
      </c>
      <c r="AJ295">
        <v>7286502</v>
      </c>
      <c r="AK295">
        <v>6055828.7999999998</v>
      </c>
      <c r="AL295">
        <v>2450546</v>
      </c>
      <c r="AM295">
        <v>4611300</v>
      </c>
      <c r="AN295">
        <v>6100432</v>
      </c>
      <c r="AO295">
        <v>6288326.2400000002</v>
      </c>
      <c r="AP295">
        <v>3181708</v>
      </c>
      <c r="AQ295">
        <v>4509791</v>
      </c>
      <c r="AR295">
        <v>5872685</v>
      </c>
      <c r="AS295">
        <v>5293591.1399999997</v>
      </c>
      <c r="AT295">
        <v>2657185</v>
      </c>
      <c r="AU295">
        <v>2705223</v>
      </c>
      <c r="AV295">
        <v>3029795</v>
      </c>
      <c r="AW295">
        <v>3007843.98</v>
      </c>
      <c r="AX295">
        <v>2470665</v>
      </c>
      <c r="AY295">
        <v>2003182</v>
      </c>
      <c r="AZ295">
        <v>2230704</v>
      </c>
      <c r="BA295">
        <v>1925385</v>
      </c>
      <c r="BB295">
        <v>1744589</v>
      </c>
      <c r="BC295">
        <v>835550</v>
      </c>
      <c r="BD295" s="79">
        <v>769698</v>
      </c>
    </row>
    <row r="296" spans="1:56" x14ac:dyDescent="0.25">
      <c r="A296" t="s">
        <v>1666</v>
      </c>
      <c r="B296" t="s">
        <v>2333</v>
      </c>
      <c r="C296" t="s">
        <v>2005</v>
      </c>
      <c r="D296" t="s">
        <v>1667</v>
      </c>
      <c r="E296" t="s">
        <v>1668</v>
      </c>
      <c r="F296" t="s">
        <v>1669</v>
      </c>
      <c r="G296" t="s">
        <v>1670</v>
      </c>
      <c r="H296" t="s">
        <v>1671</v>
      </c>
      <c r="I296" t="s">
        <v>1672</v>
      </c>
      <c r="J296" t="s">
        <v>1673</v>
      </c>
      <c r="K296" t="s">
        <v>1674</v>
      </c>
      <c r="L296" t="s">
        <v>1675</v>
      </c>
      <c r="M296" t="s">
        <v>1676</v>
      </c>
      <c r="N296" t="s">
        <v>1677</v>
      </c>
      <c r="O296" t="s">
        <v>1678</v>
      </c>
      <c r="P296" t="s">
        <v>1679</v>
      </c>
      <c r="Q296" t="s">
        <v>1680</v>
      </c>
      <c r="R296" t="s">
        <v>1681</v>
      </c>
      <c r="S296" t="s">
        <v>1682</v>
      </c>
      <c r="T296" t="s">
        <v>1683</v>
      </c>
      <c r="U296" t="s">
        <v>1684</v>
      </c>
      <c r="V296" t="s">
        <v>1685</v>
      </c>
      <c r="W296" t="s">
        <v>1686</v>
      </c>
      <c r="X296" t="s">
        <v>1687</v>
      </c>
      <c r="Y296" t="s">
        <v>1688</v>
      </c>
      <c r="Z296" t="s">
        <v>1689</v>
      </c>
      <c r="AA296" t="s">
        <v>1690</v>
      </c>
      <c r="AB296" t="s">
        <v>1691</v>
      </c>
      <c r="AC296" t="s">
        <v>1692</v>
      </c>
      <c r="AD296" t="s">
        <v>1693</v>
      </c>
      <c r="AE296" t="s">
        <v>1694</v>
      </c>
      <c r="AF296" t="s">
        <v>1695</v>
      </c>
      <c r="AG296" t="s">
        <v>1696</v>
      </c>
      <c r="AH296" t="s">
        <v>1697</v>
      </c>
      <c r="AI296" t="s">
        <v>1698</v>
      </c>
      <c r="AJ296" t="s">
        <v>1699</v>
      </c>
      <c r="AK296" t="s">
        <v>1700</v>
      </c>
      <c r="AL296" t="s">
        <v>1701</v>
      </c>
      <c r="AM296" t="s">
        <v>1702</v>
      </c>
      <c r="AN296" t="s">
        <v>1703</v>
      </c>
      <c r="AO296" t="s">
        <v>1704</v>
      </c>
      <c r="AP296" t="s">
        <v>1705</v>
      </c>
      <c r="AQ296" t="s">
        <v>1706</v>
      </c>
      <c r="AR296" t="s">
        <v>1707</v>
      </c>
      <c r="AS296" t="s">
        <v>1708</v>
      </c>
      <c r="AT296" t="s">
        <v>1709</v>
      </c>
      <c r="AU296" t="s">
        <v>1710</v>
      </c>
      <c r="AV296" t="s">
        <v>1711</v>
      </c>
      <c r="AW296" t="s">
        <v>1712</v>
      </c>
      <c r="AX296" t="s">
        <v>1713</v>
      </c>
      <c r="AY296" t="s">
        <v>1714</v>
      </c>
      <c r="AZ296" t="s">
        <v>1715</v>
      </c>
      <c r="BA296" t="s">
        <v>1716</v>
      </c>
      <c r="BB296" t="s">
        <v>1717</v>
      </c>
      <c r="BC296" t="s">
        <v>1718</v>
      </c>
      <c r="BD296" s="79" t="s">
        <v>1719</v>
      </c>
    </row>
    <row r="297" spans="1:56"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15"/>
      <c r="P349" s="6"/>
      <c r="Q349" s="3"/>
    </row>
    <row r="350" spans="1:53" x14ac:dyDescent="0.25">
      <c r="B350" s="208" t="s">
        <v>776</v>
      </c>
      <c r="C350" s="208"/>
      <c r="D350" s="208"/>
      <c r="E350" s="208"/>
      <c r="F350" s="208"/>
      <c r="G350" s="208"/>
      <c r="H350" s="208"/>
      <c r="I350" s="208"/>
      <c r="J350" s="208"/>
      <c r="K350" s="208"/>
      <c r="L350" s="208"/>
      <c r="M350" s="208"/>
      <c r="N350" s="208"/>
      <c r="O350" s="116"/>
      <c r="P350" s="6"/>
      <c r="Q350" s="3"/>
    </row>
    <row r="351" spans="1:53" x14ac:dyDescent="0.25">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25">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25">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f t="shared" si="9"/>
        <v>5260359</v>
      </c>
      <c r="P353" s="6"/>
      <c r="Q353" s="9" t="s">
        <v>14</v>
      </c>
    </row>
    <row r="354" spans="2:17" x14ac:dyDescent="0.25">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5260359</v>
      </c>
      <c r="P354" s="6"/>
      <c r="Q354" s="9" t="s">
        <v>15</v>
      </c>
    </row>
    <row r="355" spans="2:17" x14ac:dyDescent="0.25">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7.6604428505597358E-2</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25">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25">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IFERROR(VLOOKUP($B$356,$4:$126,MATCH($Q359&amp;"/"&amp;O$348,$2:$2,0),FALSE),"")</f>
        <v>0</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25">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25">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f t="shared" si="14"/>
        <v>1797275</v>
      </c>
      <c r="P365" s="6"/>
      <c r="Q365" s="9" t="s">
        <v>14</v>
      </c>
    </row>
    <row r="366" spans="2:17" x14ac:dyDescent="0.25">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1797275</v>
      </c>
      <c r="P366" s="6"/>
      <c r="Q366" s="9" t="s">
        <v>15</v>
      </c>
    </row>
    <row r="367" spans="2:17" x14ac:dyDescent="0.25">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2.6172971130372945E-2</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25">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25">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f t="shared" si="16"/>
        <v>14029604</v>
      </c>
      <c r="P371" s="6"/>
      <c r="Q371" s="9" t="s">
        <v>14</v>
      </c>
    </row>
    <row r="372" spans="1:17" x14ac:dyDescent="0.25">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14029604</v>
      </c>
      <c r="P372" s="6"/>
      <c r="Q372" s="9" t="s">
        <v>15</v>
      </c>
    </row>
    <row r="373" spans="1:17" x14ac:dyDescent="0.25">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0.2043073099345202</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25">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25">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f t="shared" si="18"/>
        <v>22383637</v>
      </c>
      <c r="P377" s="6"/>
      <c r="Q377" s="9" t="s">
        <v>14</v>
      </c>
    </row>
    <row r="378" spans="1:17" x14ac:dyDescent="0.25">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22383637</v>
      </c>
      <c r="P378" s="6"/>
      <c r="Q378" s="9" t="s">
        <v>15</v>
      </c>
    </row>
    <row r="379" spans="1:17" x14ac:dyDescent="0.25">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0.32596363104908693</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25">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25">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f t="shared" si="20"/>
        <v>30160649</v>
      </c>
      <c r="P383" s="6"/>
      <c r="Q383" s="9" t="s">
        <v>14</v>
      </c>
    </row>
    <row r="384" spans="1:17" x14ac:dyDescent="0.25">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30160649</v>
      </c>
      <c r="P384" s="6"/>
      <c r="Q384" s="9" t="s">
        <v>15</v>
      </c>
    </row>
    <row r="385" spans="1:17" x14ac:dyDescent="0.25">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0.43921703442729226</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25">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25">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f t="shared" si="22"/>
        <v>2130953</v>
      </c>
      <c r="P389" s="6"/>
      <c r="Q389" s="9" t="s">
        <v>14</v>
      </c>
    </row>
    <row r="390" spans="1:17" x14ac:dyDescent="0.25">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2130953</v>
      </c>
      <c r="P390" s="6"/>
      <c r="Q390" s="9" t="s">
        <v>15</v>
      </c>
    </row>
    <row r="391" spans="1:17" x14ac:dyDescent="0.25">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3.1032185586057571E-2</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25">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25">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f t="shared" si="24"/>
        <v>46285487</v>
      </c>
      <c r="P395" s="6"/>
      <c r="Q395" s="9" t="s">
        <v>14</v>
      </c>
    </row>
    <row r="396" spans="1:17" x14ac:dyDescent="0.25">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46285487</v>
      </c>
      <c r="P396" s="6"/>
      <c r="Q396" s="9" t="s">
        <v>15</v>
      </c>
    </row>
    <row r="397" spans="1:17" x14ac:dyDescent="0.25">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0.67403636895091312</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25">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25">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f t="shared" si="26"/>
        <v>68669124</v>
      </c>
      <c r="P401" s="6"/>
      <c r="Q401" s="9" t="s">
        <v>14</v>
      </c>
    </row>
    <row r="402" spans="1:17" x14ac:dyDescent="0.25">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68669124</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25">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25">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f t="shared" si="27"/>
        <v>26433897</v>
      </c>
      <c r="P407" s="6"/>
      <c r="Q407" s="9" t="s">
        <v>14</v>
      </c>
    </row>
    <row r="408" spans="1:17" x14ac:dyDescent="0.25">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26433897</v>
      </c>
      <c r="P408" s="6"/>
      <c r="Q408" s="9" t="s">
        <v>15</v>
      </c>
    </row>
    <row r="409" spans="1:17" x14ac:dyDescent="0.25">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0.38494588921798389</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25">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25">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f t="shared" si="29"/>
        <v>31504214</v>
      </c>
      <c r="P413" s="6"/>
      <c r="Q413" s="9" t="s">
        <v>14</v>
      </c>
    </row>
    <row r="414" spans="1:17" x14ac:dyDescent="0.25">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31504214</v>
      </c>
      <c r="P414" s="6"/>
      <c r="Q414" s="9" t="s">
        <v>15</v>
      </c>
    </row>
    <row r="415" spans="1:17" x14ac:dyDescent="0.25">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0.45878281482082106</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25">
      <c r="B418" s="8">
        <f t="shared" si="31"/>
        <v>27242835</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25">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f t="shared" si="31"/>
        <v>983136</v>
      </c>
      <c r="P419" s="6"/>
      <c r="Q419" s="9" t="s">
        <v>14</v>
      </c>
    </row>
    <row r="420" spans="2:17" x14ac:dyDescent="0.25">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983136</v>
      </c>
      <c r="P420" s="6"/>
      <c r="Q420" s="9" t="s">
        <v>15</v>
      </c>
    </row>
    <row r="421" spans="2:17" x14ac:dyDescent="0.25">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1.4317002209027744E-2</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25">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25">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f t="shared" si="33"/>
        <v>5001346</v>
      </c>
      <c r="P425" s="6"/>
      <c r="Q425" s="9" t="s">
        <v>14</v>
      </c>
    </row>
    <row r="426" spans="2:17" x14ac:dyDescent="0.25">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5001346</v>
      </c>
      <c r="P426" s="6"/>
      <c r="Q426" s="9" t="s">
        <v>15</v>
      </c>
    </row>
    <row r="427" spans="2:17" x14ac:dyDescent="0.25">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7.2832529507730434E-2</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25">
      <c r="B430" s="8">
        <f t="shared" si="35"/>
        <v>27242835</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25">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f t="shared" si="35"/>
        <v>5984482</v>
      </c>
      <c r="P431" s="6"/>
      <c r="Q431" s="9" t="s">
        <v>14</v>
      </c>
    </row>
    <row r="432" spans="2:17" x14ac:dyDescent="0.25">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5984482</v>
      </c>
      <c r="P432" s="6"/>
      <c r="Q432" s="9" t="s">
        <v>15</v>
      </c>
    </row>
    <row r="433" spans="1:17" s="87" customFormat="1" x14ac:dyDescent="0.25">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0.27102401100167417</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25">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25">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f t="shared" si="37"/>
        <v>14586462</v>
      </c>
      <c r="P437" s="6"/>
      <c r="Q437" s="9" t="s">
        <v>14</v>
      </c>
    </row>
    <row r="438" spans="1:17" x14ac:dyDescent="0.25">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14586462</v>
      </c>
      <c r="P438" s="6"/>
      <c r="Q438" s="9" t="s">
        <v>15</v>
      </c>
    </row>
    <row r="439" spans="1:17" x14ac:dyDescent="0.25">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0.21241660225635031</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25">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25">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f t="shared" si="39"/>
        <v>46090676</v>
      </c>
      <c r="P443" s="6"/>
      <c r="Q443" s="9" t="s">
        <v>14</v>
      </c>
    </row>
    <row r="444" spans="1:17" x14ac:dyDescent="0.25">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46090676</v>
      </c>
      <c r="P444" s="6"/>
      <c r="Q444" s="9" t="s">
        <v>15</v>
      </c>
    </row>
    <row r="445" spans="1:17" x14ac:dyDescent="0.25">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0.67119941707717135</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25">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25">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f t="shared" si="41"/>
        <v>16304035</v>
      </c>
      <c r="P450" s="6"/>
      <c r="Q450" s="9" t="s">
        <v>14</v>
      </c>
    </row>
    <row r="451" spans="1:18" x14ac:dyDescent="0.25">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16304035</v>
      </c>
      <c r="P451" s="6"/>
      <c r="Q451" s="9" t="s">
        <v>15</v>
      </c>
    </row>
    <row r="452" spans="1:18" x14ac:dyDescent="0.25">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0.23742890618496895</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25">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25">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f t="shared" si="43"/>
        <v>22081003</v>
      </c>
      <c r="P456" s="6"/>
      <c r="Q456" s="9" t="s">
        <v>14</v>
      </c>
    </row>
    <row r="457" spans="1:18" x14ac:dyDescent="0.25">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22081003</v>
      </c>
      <c r="P457" s="6"/>
      <c r="Q457" s="9" t="s">
        <v>15</v>
      </c>
    </row>
    <row r="458" spans="1:18" x14ac:dyDescent="0.25">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0.32155649750242921</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25">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25">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f t="shared" si="45"/>
        <v>54738623</v>
      </c>
      <c r="P463" s="17"/>
      <c r="Q463" s="9" t="s">
        <v>14</v>
      </c>
    </row>
    <row r="464" spans="1:18" x14ac:dyDescent="0.25">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25">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220452838.66666666</v>
      </c>
      <c r="P465" s="6"/>
      <c r="Q465" s="9" t="s">
        <v>15</v>
      </c>
    </row>
    <row r="466" spans="1:17" s="87" customFormat="1" x14ac:dyDescent="0.25">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1.1728925326056627E-2</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25">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25">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f t="shared" si="48"/>
        <v>232028</v>
      </c>
      <c r="P470" s="6"/>
      <c r="Q470" s="9" t="s">
        <v>14</v>
      </c>
    </row>
    <row r="471" spans="1:17" x14ac:dyDescent="0.25">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25">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911769.33333333337</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25">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25">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6"/>
      <c r="Q476" s="9" t="s">
        <v>14</v>
      </c>
    </row>
    <row r="477" spans="1:17" x14ac:dyDescent="0.25">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25">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25">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25">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f t="shared" si="54"/>
        <v>0</v>
      </c>
      <c r="P488" s="6"/>
      <c r="Q488" s="9" t="s">
        <v>14</v>
      </c>
    </row>
    <row r="489" spans="2:17" x14ac:dyDescent="0.25">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25">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25">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25">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f t="shared" si="56"/>
        <v>54970651</v>
      </c>
      <c r="P494" s="6"/>
      <c r="Q494" s="9" t="s">
        <v>14</v>
      </c>
    </row>
    <row r="495" spans="2:17" s="2" customFormat="1" x14ac:dyDescent="0.25">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25">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221364608</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25">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25">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f t="shared" si="58"/>
        <v>48182049</v>
      </c>
      <c r="P501" s="6"/>
      <c r="Q501" s="9" t="s">
        <v>14</v>
      </c>
    </row>
    <row r="502" spans="1:17" x14ac:dyDescent="0.25">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25">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194880181.33333334</v>
      </c>
      <c r="P503" s="6"/>
      <c r="Q503" s="9" t="s">
        <v>15</v>
      </c>
    </row>
    <row r="504" spans="1:17" x14ac:dyDescent="0.25">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0.88399941915921443</v>
      </c>
      <c r="P504" s="6"/>
      <c r="Q504" s="11" t="s">
        <v>1424</v>
      </c>
    </row>
    <row r="505" spans="1:17" s="87" customFormat="1" x14ac:dyDescent="0.25">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1.4917617699340413E-2</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25">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25">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f t="shared" si="62"/>
        <v>6556574</v>
      </c>
      <c r="P509" s="6"/>
      <c r="Q509" s="9" t="s">
        <v>14</v>
      </c>
    </row>
    <row r="510" spans="1:17" x14ac:dyDescent="0.25">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25">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25572657.333333313</v>
      </c>
      <c r="P511" s="6"/>
      <c r="Q511" s="9" t="s">
        <v>15</v>
      </c>
    </row>
    <row r="512" spans="1:17" x14ac:dyDescent="0.25">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0.11600058084078552</v>
      </c>
      <c r="P512" s="6"/>
      <c r="Q512" s="24" t="s">
        <v>23</v>
      </c>
    </row>
    <row r="513" spans="1:17" s="87" customFormat="1" x14ac:dyDescent="0.25">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-1.1928209649017418E-2</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f t="shared" ref="B516:O519" si="65">IFERROR(VLOOKUP($B$515,$130:$216,MATCH($Q516&amp;"/"&amp;B$348,$128:$128,0),FALSE),"")</f>
        <v>0</v>
      </c>
      <c r="C516" s="16">
        <f t="shared" si="65"/>
        <v>0</v>
      </c>
      <c r="D516" s="16">
        <f t="shared" si="65"/>
        <v>1090294</v>
      </c>
      <c r="E516" s="16">
        <f t="shared" si="65"/>
        <v>1102197</v>
      </c>
      <c r="F516" s="16">
        <f t="shared" si="65"/>
        <v>1335879</v>
      </c>
      <c r="G516" s="16"/>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25">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25">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f t="shared" si="65"/>
        <v>3263870</v>
      </c>
      <c r="P518" s="6"/>
      <c r="Q518" s="9" t="s">
        <v>14</v>
      </c>
    </row>
    <row r="519" spans="1:17" x14ac:dyDescent="0.25">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25">
      <c r="B520" s="18">
        <f>SUM(B516:B519)</f>
        <v>0</v>
      </c>
      <c r="C520" s="18">
        <f t="shared" ref="C520:M520" si="66">SUM(C516:C519)</f>
        <v>3054427.52</v>
      </c>
      <c r="D520" s="18">
        <f t="shared" si="66"/>
        <v>4538437.9800000004</v>
      </c>
      <c r="E520" s="18">
        <f t="shared" si="66"/>
        <v>4747494.83</v>
      </c>
      <c r="F520" s="18">
        <f t="shared" si="66"/>
        <v>5758063.7000000002</v>
      </c>
      <c r="G520" s="18">
        <f t="shared" si="66"/>
        <v>5086490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12979384</v>
      </c>
      <c r="P520" s="6"/>
      <c r="Q520" s="9" t="s">
        <v>15</v>
      </c>
    </row>
    <row r="521" spans="1:17" x14ac:dyDescent="0.25">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3.9192956012009977E-2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5.8633510195089542E-2</v>
      </c>
      <c r="P521" s="6"/>
      <c r="Q521" s="11" t="s">
        <v>1424</v>
      </c>
    </row>
    <row r="522" spans="1:17" s="87" customFormat="1" x14ac:dyDescent="0.25">
      <c r="A522" s="86"/>
      <c r="B522" s="19"/>
      <c r="C522" s="10" t="e">
        <f t="shared" ref="C522:M522" si="68">C520/B520-1</f>
        <v>#DIV/0!</v>
      </c>
      <c r="D522" s="10">
        <f t="shared" si="68"/>
        <v>0.48585551638822344</v>
      </c>
      <c r="E522" s="10">
        <f t="shared" si="68"/>
        <v>4.6063612838000978E-2</v>
      </c>
      <c r="F522" s="10">
        <f t="shared" si="68"/>
        <v>0.21286360621481704</v>
      </c>
      <c r="G522" s="10">
        <f t="shared" si="68"/>
        <v>-0.11663186358983835</v>
      </c>
      <c r="H522" s="10">
        <f t="shared" si="68"/>
        <v>0.46782411053594908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2.3230575219252092E-2</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25">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25">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f t="shared" si="69"/>
        <v>1351912</v>
      </c>
      <c r="P526" s="6"/>
      <c r="Q526" s="9" t="s">
        <v>14</v>
      </c>
    </row>
    <row r="527" spans="1:17" x14ac:dyDescent="0.25">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25">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5178886.666666667</v>
      </c>
      <c r="P528" s="6"/>
      <c r="Q528" s="9" t="s">
        <v>15</v>
      </c>
    </row>
    <row r="529" spans="1:17" x14ac:dyDescent="0.25">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2.3395278556302312E-2</v>
      </c>
      <c r="P529" s="6"/>
      <c r="Q529" s="11" t="s">
        <v>1424</v>
      </c>
    </row>
    <row r="530" spans="1:17" s="87" customFormat="1" x14ac:dyDescent="0.25">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2.9577078087454023E-2</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25">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25">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f t="shared" si="73"/>
        <v>4615782</v>
      </c>
      <c r="P534" s="6"/>
      <c r="Q534" s="9" t="s">
        <v>14</v>
      </c>
    </row>
    <row r="535" spans="1:17" x14ac:dyDescent="0.25">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25">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18158270.666666668</v>
      </c>
      <c r="P536" s="6"/>
      <c r="Q536" s="9" t="s">
        <v>15</v>
      </c>
    </row>
    <row r="537" spans="1:17" x14ac:dyDescent="0.25">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8.2028788751391857E-2</v>
      </c>
      <c r="P537" s="6"/>
      <c r="Q537" s="11" t="s">
        <v>1424</v>
      </c>
    </row>
    <row r="538" spans="1:17" s="87" customFormat="1" x14ac:dyDescent="0.25">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2.5032660090010594E-2</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25">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25">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25">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f t="shared" si="80"/>
        <v>2172820</v>
      </c>
      <c r="P549" s="6"/>
      <c r="Q549" s="9" t="s">
        <v>14</v>
      </c>
    </row>
    <row r="550" spans="1:17" x14ac:dyDescent="0.25">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25">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8326155.9999999776</v>
      </c>
      <c r="P551" s="6"/>
      <c r="Q551" s="9" t="s">
        <v>15</v>
      </c>
    </row>
    <row r="552" spans="1:17" x14ac:dyDescent="0.25">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3.7612859956366547E-2</v>
      </c>
      <c r="P552" s="6"/>
      <c r="Q552" s="11" t="s">
        <v>26</v>
      </c>
    </row>
    <row r="553" spans="1:17" s="87" customFormat="1" x14ac:dyDescent="0.25">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-7.0378734195689407E-2</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25">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25">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f t="shared" si="84"/>
        <v>3078015</v>
      </c>
      <c r="P557" s="6"/>
      <c r="Q557" s="9" t="s">
        <v>14</v>
      </c>
    </row>
    <row r="558" spans="1:17" x14ac:dyDescent="0.25">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25">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11910010.666666644</v>
      </c>
      <c r="P559" s="6"/>
      <c r="Q559" s="9" t="s">
        <v>15</v>
      </c>
    </row>
    <row r="560" spans="1:17" x14ac:dyDescent="0.25">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5.3802686772162982E-2</v>
      </c>
      <c r="P560" s="6"/>
      <c r="Q560" s="11" t="s">
        <v>28</v>
      </c>
    </row>
    <row r="561" spans="1:17" s="87" customFormat="1" x14ac:dyDescent="0.25">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-4.9755743110645678E-2</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25">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25">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f t="shared" si="88"/>
        <v>137275</v>
      </c>
      <c r="P565" s="6"/>
      <c r="Q565" s="9" t="s">
        <v>14</v>
      </c>
    </row>
    <row r="566" spans="1:17" x14ac:dyDescent="0.25">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25">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545373.33333333337</v>
      </c>
      <c r="P567" s="6"/>
      <c r="Q567" s="9" t="s">
        <v>15</v>
      </c>
    </row>
    <row r="568" spans="1:17" x14ac:dyDescent="0.25">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2.4636880224924366E-3</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25">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25">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f t="shared" si="91"/>
        <v>2035545</v>
      </c>
      <c r="P572" s="6"/>
      <c r="Q572" s="9" t="s">
        <v>14</v>
      </c>
    </row>
    <row r="573" spans="1:17" x14ac:dyDescent="0.25">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25">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7780782.6666666446</v>
      </c>
      <c r="P574" s="6"/>
      <c r="Q574" s="9" t="s">
        <v>15</v>
      </c>
    </row>
    <row r="575" spans="1:17" x14ac:dyDescent="0.25">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3.514917193387411E-2</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25">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25">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f t="shared" si="94"/>
        <v>473391</v>
      </c>
      <c r="P579" s="6"/>
      <c r="Q579" s="9" t="s">
        <v>14</v>
      </c>
    </row>
    <row r="580" spans="1:17" x14ac:dyDescent="0.25">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25">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1687566.6666666667</v>
      </c>
      <c r="P581" s="6"/>
      <c r="Q581" s="9" t="s">
        <v>15</v>
      </c>
    </row>
    <row r="582" spans="1:17" x14ac:dyDescent="0.25">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0.21688906360234261</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25">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25">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f t="shared" si="97"/>
        <v>1571854</v>
      </c>
      <c r="P586" s="6"/>
      <c r="Q586" s="9" t="s">
        <v>14</v>
      </c>
    </row>
    <row r="587" spans="1:17" x14ac:dyDescent="0.25">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25">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6123620</v>
      </c>
      <c r="P588" s="6"/>
      <c r="Q588" s="9" t="s">
        <v>15</v>
      </c>
    </row>
    <row r="589" spans="1:17" x14ac:dyDescent="0.25">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2.7663049009171329E-2</v>
      </c>
      <c r="P589" s="6"/>
      <c r="Q589" s="11" t="s">
        <v>32</v>
      </c>
    </row>
    <row r="590" spans="1:17" s="87" customFormat="1" x14ac:dyDescent="0.25">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-6.6900757253366971E-2</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25">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25">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f t="shared" si="101"/>
        <v>2687891</v>
      </c>
      <c r="P595" s="6"/>
      <c r="Q595" s="9" t="s">
        <v>14</v>
      </c>
    </row>
    <row r="596" spans="2:17" x14ac:dyDescent="0.25">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3583854.6666666665</v>
      </c>
      <c r="P596" s="6"/>
      <c r="Q596" s="9" t="s">
        <v>15</v>
      </c>
    </row>
    <row r="597" spans="2:17" x14ac:dyDescent="0.25">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1.6189826815796438E-2</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25">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25">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f t="shared" si="103"/>
        <v>4115465</v>
      </c>
      <c r="P601" s="6"/>
      <c r="Q601" s="9" t="s">
        <v>14</v>
      </c>
    </row>
    <row r="602" spans="2:17" x14ac:dyDescent="0.25">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25">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0.67206407321159711</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25">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25">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f t="shared" si="105"/>
        <v>2270685</v>
      </c>
      <c r="P607" s="6"/>
      <c r="Q607" s="9" t="s">
        <v>14</v>
      </c>
    </row>
    <row r="608" spans="2:17" x14ac:dyDescent="0.25">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25">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25">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f t="shared" si="107"/>
        <v>-1844780</v>
      </c>
      <c r="P613" s="6"/>
      <c r="Q613" s="9" t="s">
        <v>14</v>
      </c>
    </row>
    <row r="614" spans="2:17" x14ac:dyDescent="0.25">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25">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25">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f t="shared" si="108"/>
        <v>-1796323</v>
      </c>
      <c r="P618" s="6"/>
      <c r="Q618" s="9" t="s">
        <v>14</v>
      </c>
    </row>
    <row r="619" spans="2:17" x14ac:dyDescent="0.25">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25">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25">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f t="shared" si="109"/>
        <v>-7607219</v>
      </c>
      <c r="P623" s="6"/>
      <c r="Q623" s="9" t="s">
        <v>14</v>
      </c>
    </row>
    <row r="624" spans="2:17" x14ac:dyDescent="0.25">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25">
      <c r="B625" s="199" t="s">
        <v>875</v>
      </c>
      <c r="C625" s="200"/>
      <c r="D625" s="200"/>
      <c r="E625" s="200"/>
      <c r="F625" s="200"/>
      <c r="G625" s="200"/>
      <c r="H625" s="200"/>
      <c r="I625" s="200"/>
      <c r="J625" s="200"/>
      <c r="K625" s="200"/>
      <c r="L625" s="200"/>
      <c r="M625" s="200"/>
      <c r="N625" s="200"/>
      <c r="O625" s="170"/>
    </row>
    <row r="626" spans="2:17" x14ac:dyDescent="0.25">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25">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25">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f t="shared" si="110"/>
        <v>-5288077</v>
      </c>
      <c r="P628" s="6"/>
      <c r="Q628" s="9" t="s">
        <v>14</v>
      </c>
    </row>
    <row r="629" spans="2:17" x14ac:dyDescent="0.25">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8.9175740759413216E-2</v>
      </c>
      <c r="P632" s="6"/>
      <c r="Q632" s="89" t="s">
        <v>37</v>
      </c>
    </row>
    <row r="633" spans="2:17" x14ac:dyDescent="0.25">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0.23232464437200911</v>
      </c>
      <c r="P633" s="6"/>
      <c r="Q633" s="89" t="s">
        <v>38</v>
      </c>
    </row>
    <row r="634" spans="2:17" x14ac:dyDescent="0.25">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0.27732526461773499</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0.7104966021370982</v>
      </c>
      <c r="P636" s="6"/>
      <c r="Q636" s="89" t="s">
        <v>1426</v>
      </c>
    </row>
    <row r="637" spans="2:17" x14ac:dyDescent="0.25">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0.26517192271484696</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0.27102401100167417</v>
      </c>
      <c r="P639" s="6"/>
      <c r="Q639" s="89" t="s">
        <v>40</v>
      </c>
    </row>
    <row r="640" spans="2:17" x14ac:dyDescent="0.25">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0.97727847253748601</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2.669619814875114</v>
      </c>
      <c r="P642" s="40"/>
      <c r="Q642" s="41" t="s">
        <v>60</v>
      </c>
    </row>
    <row r="643" spans="2:17" x14ac:dyDescent="0.25">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26.696134494565602</v>
      </c>
      <c r="P643" s="40"/>
      <c r="Q643" s="41" t="s">
        <v>61</v>
      </c>
    </row>
    <row r="644" spans="2:17" x14ac:dyDescent="0.25">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52.802256093831559</v>
      </c>
      <c r="P644" s="40"/>
      <c r="Q644" s="41" t="s">
        <v>62</v>
      </c>
    </row>
    <row r="645" spans="2:17" x14ac:dyDescent="0.25">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-23.436501784390842</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v>240000</v>
      </c>
      <c r="C647" s="142">
        <v>240000</v>
      </c>
      <c r="D647" s="142">
        <v>240000</v>
      </c>
      <c r="E647" s="142">
        <v>240000</v>
      </c>
      <c r="F647" s="142">
        <v>240000</v>
      </c>
      <c r="G647" s="142">
        <v>4800000</v>
      </c>
      <c r="H647" s="142">
        <v>4800000</v>
      </c>
      <c r="I647" s="142">
        <v>4800000</v>
      </c>
      <c r="J647" s="142">
        <v>4800000</v>
      </c>
      <c r="K647" s="142">
        <v>4800000</v>
      </c>
      <c r="L647" s="142">
        <v>4800000</v>
      </c>
      <c r="M647" s="142">
        <v>4800000</v>
      </c>
      <c r="N647" s="143">
        <v>4800000</v>
      </c>
      <c r="O647" s="143">
        <v>9810323.5</v>
      </c>
      <c r="P647" s="30"/>
      <c r="Q647" s="90" t="s">
        <v>43</v>
      </c>
    </row>
    <row r="648" spans="2:17" x14ac:dyDescent="0.25">
      <c r="B648" s="13">
        <f t="shared" ref="B648:O648" si="122">B457/B647</f>
        <v>35.533437499999998</v>
      </c>
      <c r="C648" s="13">
        <f t="shared" si="122"/>
        <v>36.396081291666668</v>
      </c>
      <c r="D648" s="13">
        <f t="shared" si="122"/>
        <v>38.233720208333331</v>
      </c>
      <c r="E648" s="13">
        <f t="shared" si="122"/>
        <v>40.33554075</v>
      </c>
      <c r="F648" s="13">
        <f t="shared" si="122"/>
        <v>44.402443041666665</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2.2507925452203486</v>
      </c>
      <c r="P648" s="6"/>
      <c r="Q648" s="90" t="s">
        <v>44</v>
      </c>
    </row>
    <row r="649" spans="2:17" x14ac:dyDescent="0.25">
      <c r="B649" s="13">
        <f t="shared" ref="B649:O649" si="123">B588/B647</f>
        <v>6.9755166666666666</v>
      </c>
      <c r="C649" s="13">
        <f t="shared" si="123"/>
        <v>6.3626450000000006</v>
      </c>
      <c r="D649" s="13">
        <f t="shared" si="123"/>
        <v>7.8376388750000006</v>
      </c>
      <c r="E649" s="13">
        <f t="shared" si="123"/>
        <v>10.851820583333334</v>
      </c>
      <c r="F649" s="13">
        <f t="shared" si="123"/>
        <v>14.816315250000001</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0.62420163820285846</v>
      </c>
      <c r="P649" s="6"/>
      <c r="Q649" s="89" t="s">
        <v>45</v>
      </c>
    </row>
    <row r="650" spans="2:17" x14ac:dyDescent="0.25">
      <c r="B650" s="91"/>
      <c r="C650" s="91">
        <f t="shared" ref="C650:M650" si="124">+C649/B649-1</f>
        <v>-8.7860397437704685E-2</v>
      </c>
      <c r="D650" s="92">
        <f t="shared" si="124"/>
        <v>0.23182086616493613</v>
      </c>
      <c r="E650" s="91">
        <f t="shared" si="124"/>
        <v>0.3845777735368463</v>
      </c>
      <c r="F650" s="92">
        <f t="shared" si="124"/>
        <v>0.36532991272962057</v>
      </c>
      <c r="G650" s="91">
        <f t="shared" si="124"/>
        <v>-0.93955736143640711</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-0.54345273474581757</v>
      </c>
      <c r="P650" s="31"/>
      <c r="Q650" s="94" t="s">
        <v>46</v>
      </c>
    </row>
    <row r="651" spans="2:17" x14ac:dyDescent="0.25">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v>0.4</v>
      </c>
      <c r="P651" s="6"/>
      <c r="Q651" s="90" t="s">
        <v>47</v>
      </c>
    </row>
    <row r="652" spans="2:17" x14ac:dyDescent="0.25">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1.1678832116788322E-2</v>
      </c>
      <c r="P652" s="6"/>
      <c r="Q652" s="94" t="s">
        <v>48</v>
      </c>
    </row>
    <row r="653" spans="2:17" x14ac:dyDescent="0.25">
      <c r="B653" s="95">
        <f t="shared" ref="B653:M653" si="126">+B651/B649</f>
        <v>4.6591530854345323E-2</v>
      </c>
      <c r="C653" s="95">
        <f t="shared" si="126"/>
        <v>4.5185610701209945E-2</v>
      </c>
      <c r="D653" s="96">
        <f t="shared" si="126"/>
        <v>4.4656306010271485E-2</v>
      </c>
      <c r="E653" s="95">
        <f t="shared" si="126"/>
        <v>4.8378978989600724E-2</v>
      </c>
      <c r="F653" s="96">
        <f t="shared" si="126"/>
        <v>4.2183227709062146E-2</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0.64081856810187443</v>
      </c>
      <c r="P653" s="28"/>
      <c r="Q653" s="98" t="s">
        <v>49</v>
      </c>
    </row>
    <row r="654" spans="2:17" x14ac:dyDescent="0.25">
      <c r="B654" s="16">
        <f t="shared" ref="B654:M654" si="127">+B661*B647</f>
        <v>1056527.6840962237</v>
      </c>
      <c r="C654" s="16">
        <f t="shared" si="127"/>
        <v>893233.0434049489</v>
      </c>
      <c r="D654" s="16">
        <f t="shared" si="127"/>
        <v>1427109.2631509819</v>
      </c>
      <c r="E654" s="16">
        <f t="shared" si="127"/>
        <v>2340462.7704428649</v>
      </c>
      <c r="F654" s="16">
        <f t="shared" si="127"/>
        <v>4598072.8344902629</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336003579.875</v>
      </c>
      <c r="P654" s="6"/>
      <c r="Q654" s="89" t="s">
        <v>50</v>
      </c>
    </row>
    <row r="655" spans="2:17" x14ac:dyDescent="0.25">
      <c r="B655" s="32">
        <f t="shared" ref="B655:M655" si="128">+B661/B$648</f>
        <v>0.12388890559024202</v>
      </c>
      <c r="C655" s="32">
        <f t="shared" si="128"/>
        <v>0.10225838099698864</v>
      </c>
      <c r="D655" s="33">
        <f t="shared" si="128"/>
        <v>0.15552471912388963</v>
      </c>
      <c r="E655" s="32">
        <f t="shared" si="128"/>
        <v>0.24177011213562577</v>
      </c>
      <c r="F655" s="33">
        <f t="shared" si="128"/>
        <v>0.43147708769983406</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15.216862199375637</v>
      </c>
      <c r="P655" s="35">
        <f>(SUM(INDEX($B655:$O655,,$Q$348-$B$348-$P$348+1):INDEX($B655:$O655,$Q$348-$B$348+1))-MAX(INDEX($B655:$O655,,$Q$348-$B$348-$P$348+1):INDEX($B655:$O655,$Q$348-$B$348+1))-MIN(INDEX($B655:$O655,,$Q$348-$B$348-$P$348+1):INDEX($B655:$O655,$Q$348-$B$348+1)))/(COUNT(INDEX($B655:$O655,,$Q$348-$B$348-$P$348+1):INDEX($B655:$O655,$Q$348-$B$348+1))-2)</f>
        <v>11.631674523211554</v>
      </c>
      <c r="Q655" s="36" t="s">
        <v>51</v>
      </c>
    </row>
    <row r="656" spans="2:17" x14ac:dyDescent="0.25">
      <c r="B656" s="32">
        <f t="shared" ref="B656:M656" si="129">+B661/B$649</f>
        <v>0.63109284861588721</v>
      </c>
      <c r="C656" s="32">
        <f t="shared" si="129"/>
        <v>0.58494609514134766</v>
      </c>
      <c r="D656" s="33">
        <f t="shared" si="129"/>
        <v>0.75868366625432504</v>
      </c>
      <c r="E656" s="32">
        <f t="shared" si="129"/>
        <v>0.89864443807300043</v>
      </c>
      <c r="F656" s="33">
        <f t="shared" si="129"/>
        <v>1.2930770226677037</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54.870089893722991</v>
      </c>
      <c r="P656" s="35">
        <f>(SUM(INDEX($B656:$O656,,$Q$348-$B$348-$P$348+1):INDEX($B656:$O656,$Q$348-$B$348+1))-MAX(INDEX($B656:$O656,,$Q$348-$B$348-$P$348+1):INDEX($B656:$O656,$Q$348-$B$348+1))-MIN(INDEX($B656:$O656,,$Q$348-$B$348-$P$348+1):INDEX($B656:$O656,$Q$348-$B$348+1)))/(COUNT(INDEX($B656:$O656,,$Q$348-$B$348-$P$348+1):INDEX($B656:$O656,$Q$348-$B$348+1))-2)</f>
        <v>32.878662295029535</v>
      </c>
      <c r="Q656" s="36" t="s">
        <v>52</v>
      </c>
    </row>
    <row r="657" spans="1:17" x14ac:dyDescent="0.25">
      <c r="B657" s="32">
        <f t="shared" ref="B657:O657" si="130">+(B654+B432-B354-B360)/B559</f>
        <v>0.129264070133815</v>
      </c>
      <c r="C657" s="32">
        <f t="shared" si="130"/>
        <v>-0.37492761761628834</v>
      </c>
      <c r="D657" s="33">
        <f t="shared" si="130"/>
        <v>-0.66627033165625649</v>
      </c>
      <c r="E657" s="32">
        <f t="shared" si="130"/>
        <v>-0.34881717826988262</v>
      </c>
      <c r="F657" s="33">
        <f t="shared" si="130"/>
        <v>0.12233243137279463</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28.272661738030404</v>
      </c>
      <c r="P657" s="35">
        <f>(SUM(INDEX($B657:$O657,,$Q$348-$B$348-$P$348+1):INDEX($B657:$O657,$Q$348-$B$348+1))-MAX(INDEX($B657:$O657,,$Q$348-$B$348-$P$348+1):INDEX($B657:$O657,$Q$348-$B$348+1))-MIN(INDEX($B657:$O657,,$Q$348-$B$348-$P$348+1):INDEX($B657:$O657,$Q$348-$B$348+1)))/(COUNT(INDEX($B657:$O657,,$Q$348-$B$348-$P$348+1):INDEX($B657:$O657,$Q$348-$B$348+1))-2)</f>
        <v>19.932377798338173</v>
      </c>
      <c r="Q657" s="36" t="s">
        <v>53</v>
      </c>
    </row>
    <row r="658" spans="1:17" x14ac:dyDescent="0.25">
      <c r="B658" s="32">
        <f t="shared" ref="B658:O658" si="131">B654/B465</f>
        <v>1.4351687409886243E-2</v>
      </c>
      <c r="C658" s="32">
        <f t="shared" si="131"/>
        <v>1.145067172572287E-2</v>
      </c>
      <c r="D658" s="33">
        <f t="shared" si="131"/>
        <v>1.6182654887775746E-2</v>
      </c>
      <c r="E658" s="32">
        <f t="shared" si="131"/>
        <v>2.3616811516318233E-2</v>
      </c>
      <c r="F658" s="33">
        <f t="shared" si="131"/>
        <v>4.0216582100021964E-2</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1.5241517501303332</v>
      </c>
      <c r="P658" s="35">
        <f>(SUM(INDEX($B658:$O658,,$Q$348-$B$348-$P$348+1):INDEX($B658:$O658,$Q$348-$B$348+1))-MAX(INDEX($B658:$O658,,$Q$348-$B$348-$P$348+1):INDEX($B658:$O658,$Q$348-$B$348+1))-MIN(INDEX($B658:$O658,,$Q$348-$B$348-$P$348+1):INDEX($B658:$O658,$Q$348-$B$348+1)))/(COUNT(INDEX($B658:$O658,,$Q$348-$B$348-$P$348+1):INDEX($B658:$O658,$Q$348-$B$348+1))-2)</f>
        <v>1.0745907828941919</v>
      </c>
      <c r="Q658" s="36" t="s">
        <v>54</v>
      </c>
    </row>
    <row r="659" spans="1:17" s="15" customFormat="1" x14ac:dyDescent="0.25">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57.25</v>
      </c>
      <c r="P659" s="31"/>
      <c r="Q659" s="37" t="s">
        <v>55</v>
      </c>
    </row>
    <row r="660" spans="1:17" s="71" customFormat="1" x14ac:dyDescent="0.25">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x14ac:dyDescent="0.25">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34.25</v>
      </c>
      <c r="P661" s="151" t="s">
        <v>2337</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f t="shared" ref="C663:O663" si="132">+C656/C650/100</f>
        <v>-6.6576764071217612E-2</v>
      </c>
      <c r="D663" s="102">
        <f t="shared" si="132"/>
        <v>3.272715173596738E-2</v>
      </c>
      <c r="E663" s="103">
        <f t="shared" si="132"/>
        <v>2.336704042483884E-2</v>
      </c>
      <c r="F663" s="102">
        <f t="shared" si="132"/>
        <v>3.5394775451215395E-2</v>
      </c>
      <c r="G663" s="103">
        <f t="shared" si="132"/>
        <v>-0.41430160811267347</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-1.0096570756863832</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49.00</v>
      </c>
      <c r="P664" s="30"/>
      <c r="Q664" s="90" t="s">
        <v>66</v>
      </c>
    </row>
    <row r="665" spans="1:17" x14ac:dyDescent="0.25">
      <c r="B665" s="48">
        <f t="shared" ref="B665:O668" si="133">($P655-B655)/$P655</f>
        <v>0.9893490051373931</v>
      </c>
      <c r="C665" s="49">
        <f t="shared" si="133"/>
        <v>0.99120862771796714</v>
      </c>
      <c r="D665" s="48">
        <f t="shared" si="133"/>
        <v>0.98662920641275409</v>
      </c>
      <c r="E665" s="49">
        <f t="shared" si="133"/>
        <v>0.97921450504369234</v>
      </c>
      <c r="F665" s="48">
        <f t="shared" si="133"/>
        <v>0.96290498957490589</v>
      </c>
      <c r="G665" s="49">
        <f t="shared" si="133"/>
        <v>-0.30522642613419154</v>
      </c>
      <c r="H665" s="48">
        <f t="shared" si="133"/>
        <v>-0.18526253709984972</v>
      </c>
      <c r="I665" s="49">
        <f t="shared" si="133"/>
        <v>-0.11495511953674351</v>
      </c>
      <c r="J665" s="48">
        <f t="shared" si="133"/>
        <v>0.1135536621516626</v>
      </c>
      <c r="K665" s="49">
        <f t="shared" si="133"/>
        <v>0.16516774818660471</v>
      </c>
      <c r="L665" s="48">
        <f t="shared" si="133"/>
        <v>5.1231955368655338E-2</v>
      </c>
      <c r="M665" s="49">
        <f t="shared" si="133"/>
        <v>0.27602163131821045</v>
      </c>
      <c r="N665" s="50">
        <f t="shared" si="133"/>
        <v>0.27549071706386136</v>
      </c>
      <c r="O665" s="50">
        <f t="shared" si="133"/>
        <v>-0.30822627206509873</v>
      </c>
      <c r="P665" s="31"/>
      <c r="Q665" s="51" t="s">
        <v>67</v>
      </c>
    </row>
    <row r="666" spans="1:17" x14ac:dyDescent="0.25">
      <c r="B666" s="48">
        <f t="shared" si="133"/>
        <v>0.98080539764808827</v>
      </c>
      <c r="C666" s="49">
        <f t="shared" si="133"/>
        <v>0.9822089448198208</v>
      </c>
      <c r="D666" s="48">
        <f t="shared" si="133"/>
        <v>0.97692474044575039</v>
      </c>
      <c r="E666" s="49">
        <f t="shared" si="133"/>
        <v>0.97266785278521339</v>
      </c>
      <c r="F666" s="48">
        <f t="shared" si="133"/>
        <v>0.96067123987391712</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-0.66886625135043987</v>
      </c>
      <c r="P666" s="31"/>
      <c r="Q666" s="51" t="s">
        <v>68</v>
      </c>
    </row>
    <row r="667" spans="1:17" x14ac:dyDescent="0.25">
      <c r="B667" s="48">
        <f t="shared" si="133"/>
        <v>0.99351486955336599</v>
      </c>
      <c r="C667" s="49">
        <f t="shared" si="133"/>
        <v>1.0188099794921379</v>
      </c>
      <c r="D667" s="48">
        <f t="shared" si="133"/>
        <v>1.0334265353786243</v>
      </c>
      <c r="E667" s="49">
        <f t="shared" si="133"/>
        <v>1.0175000284360938</v>
      </c>
      <c r="F667" s="48">
        <f t="shared" si="133"/>
        <v>0.99386262729863606</v>
      </c>
      <c r="G667" s="49">
        <f t="shared" si="133"/>
        <v>-0.21366813669524115</v>
      </c>
      <c r="H667" s="48">
        <f t="shared" si="133"/>
        <v>-0.14265974561195655</v>
      </c>
      <c r="I667" s="49">
        <f t="shared" si="133"/>
        <v>-6.0913368260413076E-2</v>
      </c>
      <c r="J667" s="48">
        <f t="shared" si="133"/>
        <v>8.1939361031586638E-2</v>
      </c>
      <c r="K667" s="49">
        <f t="shared" si="133"/>
        <v>0.15911521604093407</v>
      </c>
      <c r="L667" s="48">
        <f t="shared" si="133"/>
        <v>-2.7393595155812658E-2</v>
      </c>
      <c r="M667" s="49">
        <f t="shared" si="133"/>
        <v>0.20358026865090281</v>
      </c>
      <c r="N667" s="50">
        <f t="shared" si="133"/>
        <v>0.22716812527924476</v>
      </c>
      <c r="O667" s="50">
        <f t="shared" si="133"/>
        <v>-0.41842895133101415</v>
      </c>
      <c r="P667" s="31"/>
      <c r="Q667" s="51" t="s">
        <v>69</v>
      </c>
    </row>
    <row r="668" spans="1:17" x14ac:dyDescent="0.25">
      <c r="B668" s="48">
        <f t="shared" si="133"/>
        <v>0.98664450911142842</v>
      </c>
      <c r="C668" s="49">
        <f t="shared" si="133"/>
        <v>0.98934415601920322</v>
      </c>
      <c r="D668" s="48">
        <f t="shared" si="133"/>
        <v>0.9849406349418045</v>
      </c>
      <c r="E668" s="49">
        <f t="shared" si="133"/>
        <v>0.9780225069000581</v>
      </c>
      <c r="F668" s="48">
        <f t="shared" si="133"/>
        <v>0.96257497948036852</v>
      </c>
      <c r="G668" s="49">
        <f t="shared" si="133"/>
        <v>-0.20625860214358874</v>
      </c>
      <c r="H668" s="48">
        <f t="shared" si="133"/>
        <v>-0.15667016214501617</v>
      </c>
      <c r="I668" s="49">
        <f t="shared" si="133"/>
        <v>-0.1046311668555909</v>
      </c>
      <c r="J668" s="48">
        <f t="shared" si="133"/>
        <v>0.12343876556465103</v>
      </c>
      <c r="K668" s="49">
        <f t="shared" si="133"/>
        <v>0.14632488343858402</v>
      </c>
      <c r="L668" s="48">
        <f t="shared" si="133"/>
        <v>-1.7990644765179589E-3</v>
      </c>
      <c r="M668" s="49">
        <f t="shared" si="133"/>
        <v>0.2437710164244774</v>
      </c>
      <c r="N668" s="50">
        <f t="shared" si="133"/>
        <v>0.1995953466174781</v>
      </c>
      <c r="O668" s="50">
        <f t="shared" si="133"/>
        <v>-0.41835550275737549</v>
      </c>
      <c r="P668" s="31"/>
      <c r="Q668" s="51" t="s">
        <v>70</v>
      </c>
    </row>
    <row r="669" spans="1:17" x14ac:dyDescent="0.25">
      <c r="B669" s="105"/>
      <c r="D669" s="105"/>
      <c r="F669" s="105"/>
      <c r="H669" s="105"/>
      <c r="I669" s="96"/>
      <c r="J669" s="95"/>
      <c r="K669" s="96"/>
      <c r="L669" s="95"/>
      <c r="M669" s="96"/>
      <c r="N669" s="97">
        <f>N664/N661-1</f>
        <v>-1</v>
      </c>
      <c r="O669" s="97">
        <f>O664/O661-1</f>
        <v>0.43065693430656937</v>
      </c>
      <c r="P669" s="28"/>
      <c r="Q669" s="98" t="s">
        <v>71</v>
      </c>
    </row>
    <row r="670" spans="1:17" x14ac:dyDescent="0.25">
      <c r="B670" s="109">
        <f t="shared" ref="B670:M670" si="134">AVERAGE(B665:B669)</f>
        <v>0.98757844536256889</v>
      </c>
      <c r="C670" s="110">
        <f t="shared" si="134"/>
        <v>0.99539292701228221</v>
      </c>
      <c r="D670" s="109">
        <f t="shared" si="134"/>
        <v>0.99548027929473337</v>
      </c>
      <c r="E670" s="110">
        <f t="shared" si="134"/>
        <v>0.9868512232912644</v>
      </c>
      <c r="F670" s="109">
        <f t="shared" si="134"/>
        <v>0.97000345905695684</v>
      </c>
      <c r="G670" s="110">
        <f t="shared" si="134"/>
        <v>-0.227270623389453</v>
      </c>
      <c r="H670" s="109">
        <f t="shared" si="134"/>
        <v>-0.14554977040783718</v>
      </c>
      <c r="I670" s="110">
        <f t="shared" si="134"/>
        <v>-8.0600361994073846E-2</v>
      </c>
      <c r="J670" s="52">
        <f t="shared" si="134"/>
        <v>0.10200645478710826</v>
      </c>
      <c r="K670" s="53">
        <f t="shared" si="134"/>
        <v>0.15787424336865574</v>
      </c>
      <c r="L670" s="52">
        <f t="shared" si="134"/>
        <v>-8.9815832225378488E-3</v>
      </c>
      <c r="M670" s="53">
        <f t="shared" si="134"/>
        <v>0.22327283492349187</v>
      </c>
      <c r="N670" s="54">
        <f>AVERAGE(N665:N669)</f>
        <v>-3.3265115987821378E-2</v>
      </c>
      <c r="O670" s="54">
        <f>AVERAGE(O665:O669)</f>
        <v>-0.27664400863947181</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x14ac:dyDescent="0.25">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43.512500000000003</v>
      </c>
      <c r="P673" s="31"/>
      <c r="Q673" s="36" t="s">
        <v>75</v>
      </c>
    </row>
    <row r="674" spans="1:17" s="3" customFormat="1" x14ac:dyDescent="0.25">
      <c r="B674" s="72"/>
      <c r="I674" s="61"/>
      <c r="J674" s="61"/>
      <c r="K674" s="61"/>
      <c r="L674" s="61"/>
      <c r="M674" s="61"/>
      <c r="N674" s="62"/>
      <c r="O674" s="62">
        <f>+O673/B673-1</f>
        <v>8.884265369660584</v>
      </c>
      <c r="P674" s="31"/>
      <c r="Q674" s="63" t="s">
        <v>76</v>
      </c>
    </row>
    <row r="675" spans="1:17" s="70" customFormat="1" x14ac:dyDescent="0.25">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0.19270814308073334</v>
      </c>
      <c r="P675" s="68"/>
      <c r="Q675" s="69" t="s">
        <v>77</v>
      </c>
    </row>
    <row r="676" spans="1:17" s="3" customFormat="1" x14ac:dyDescent="0.25">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x14ac:dyDescent="0.25">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43.1875</v>
      </c>
      <c r="P677" s="31"/>
      <c r="Q677" s="36" t="s">
        <v>75</v>
      </c>
    </row>
    <row r="678" spans="1:17" s="3" customFormat="1" x14ac:dyDescent="0.25">
      <c r="B678" s="72"/>
      <c r="I678" s="61"/>
      <c r="J678" s="61"/>
      <c r="K678" s="61"/>
      <c r="L678" s="61"/>
      <c r="M678" s="61"/>
      <c r="N678" s="62"/>
      <c r="O678" s="62">
        <f>+O677/C677-1</f>
        <v>10.603914651980702</v>
      </c>
      <c r="P678" s="31"/>
      <c r="Q678" s="63" t="s">
        <v>76</v>
      </c>
    </row>
    <row r="679" spans="1:17" s="70" customFormat="1" x14ac:dyDescent="0.25">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0.22663977730644153</v>
      </c>
      <c r="P679" s="68"/>
      <c r="Q679" s="69" t="s">
        <v>77</v>
      </c>
    </row>
    <row r="680" spans="1:17" s="3" customFormat="1" x14ac:dyDescent="0.25">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x14ac:dyDescent="0.25">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42.9</v>
      </c>
      <c r="P681" s="31"/>
      <c r="Q681" s="36" t="s">
        <v>75</v>
      </c>
    </row>
    <row r="682" spans="1:17" s="3" customFormat="1" x14ac:dyDescent="0.25">
      <c r="B682" s="72"/>
      <c r="I682" s="61"/>
      <c r="J682" s="61"/>
      <c r="K682" s="61"/>
      <c r="L682" s="61"/>
      <c r="M682" s="61"/>
      <c r="N682" s="62"/>
      <c r="O682" s="62">
        <f>+O681/D681-1</f>
        <v>6.2145842409199812</v>
      </c>
      <c r="P682" s="31"/>
      <c r="Q682" s="63" t="s">
        <v>76</v>
      </c>
    </row>
    <row r="683" spans="1:17" s="70" customFormat="1" x14ac:dyDescent="0.25">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0.19679346719741117</v>
      </c>
      <c r="P683" s="68"/>
      <c r="Q683" s="69" t="s">
        <v>77</v>
      </c>
    </row>
    <row r="684" spans="1:17" s="3" customFormat="1" x14ac:dyDescent="0.25">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x14ac:dyDescent="0.25">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42.55</v>
      </c>
      <c r="P685" s="31"/>
      <c r="Q685" s="36" t="s">
        <v>75</v>
      </c>
    </row>
    <row r="686" spans="1:17" s="3" customFormat="1" x14ac:dyDescent="0.25">
      <c r="B686" s="72"/>
      <c r="I686" s="61"/>
      <c r="J686" s="61"/>
      <c r="K686" s="61"/>
      <c r="L686" s="61"/>
      <c r="M686" s="61"/>
      <c r="N686" s="62"/>
      <c r="O686" s="62">
        <f>+O685/E685-1</f>
        <v>3.3632396673704301</v>
      </c>
      <c r="P686" s="31"/>
      <c r="Q686" s="63" t="s">
        <v>76</v>
      </c>
    </row>
    <row r="687" spans="1:17" s="70" customFormat="1" x14ac:dyDescent="0.25">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0.15872641335497781</v>
      </c>
      <c r="P687" s="68"/>
      <c r="Q687" s="69" t="s">
        <v>77</v>
      </c>
    </row>
    <row r="688" spans="1:17" s="3" customFormat="1" x14ac:dyDescent="0.25">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x14ac:dyDescent="0.25">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42.024999999999999</v>
      </c>
      <c r="P689" s="31"/>
      <c r="Q689" s="36" t="s">
        <v>75</v>
      </c>
    </row>
    <row r="690" spans="1:17" s="3" customFormat="1" x14ac:dyDescent="0.25">
      <c r="B690" s="72"/>
      <c r="I690" s="61"/>
      <c r="J690" s="61"/>
      <c r="K690" s="61"/>
      <c r="L690" s="61"/>
      <c r="M690" s="61"/>
      <c r="N690" s="62"/>
      <c r="O690" s="62">
        <f>+O689/F689-1</f>
        <v>1.1935276719291297</v>
      </c>
      <c r="P690" s="31"/>
      <c r="Q690" s="63" t="s">
        <v>76</v>
      </c>
    </row>
    <row r="691" spans="1:17" s="70" customFormat="1" x14ac:dyDescent="0.25">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9.1201089261539026E-2</v>
      </c>
      <c r="P691" s="68"/>
      <c r="Q691" s="69" t="s">
        <v>77</v>
      </c>
    </row>
    <row r="692" spans="1:17" s="3" customFormat="1" x14ac:dyDescent="0.25">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x14ac:dyDescent="0.25">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41.4</v>
      </c>
      <c r="P693" s="31"/>
      <c r="Q693" s="36" t="s">
        <v>75</v>
      </c>
    </row>
    <row r="694" spans="1:17" s="3" customFormat="1" x14ac:dyDescent="0.25">
      <c r="B694" s="72"/>
      <c r="I694" s="61"/>
      <c r="J694" s="61"/>
      <c r="K694" s="61"/>
      <c r="L694" s="61"/>
      <c r="M694" s="61"/>
      <c r="N694" s="62"/>
      <c r="O694" s="62">
        <f>+O693/G693-1</f>
        <v>0.1876180722028109</v>
      </c>
      <c r="P694" s="31"/>
      <c r="Q694" s="63" t="s">
        <v>76</v>
      </c>
    </row>
    <row r="695" spans="1:17" s="70" customFormat="1" x14ac:dyDescent="0.25">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2.172636381256424E-2</v>
      </c>
      <c r="P695" s="68"/>
      <c r="Q695" s="69" t="s">
        <v>77</v>
      </c>
    </row>
    <row r="696" spans="1:17" s="3" customFormat="1" x14ac:dyDescent="0.25">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x14ac:dyDescent="0.25">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40.6</v>
      </c>
      <c r="P697" s="31"/>
      <c r="Q697" s="36" t="s">
        <v>75</v>
      </c>
    </row>
    <row r="698" spans="1:17" s="3" customFormat="1" x14ac:dyDescent="0.25">
      <c r="B698" s="72"/>
      <c r="I698" s="61"/>
      <c r="J698" s="61"/>
      <c r="K698" s="61"/>
      <c r="L698" s="61"/>
      <c r="M698" s="61"/>
      <c r="N698" s="62"/>
      <c r="O698" s="62">
        <f>+O697/H697-1</f>
        <v>0.10548164668916327</v>
      </c>
      <c r="P698" s="31"/>
      <c r="Q698" s="63" t="s">
        <v>76</v>
      </c>
    </row>
    <row r="699" spans="1:17" s="70" customFormat="1" x14ac:dyDescent="0.25">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1.4428981307964859E-2</v>
      </c>
      <c r="P699" s="68"/>
      <c r="Q699" s="69" t="s">
        <v>77</v>
      </c>
    </row>
    <row r="700" spans="1:17" s="3" customFormat="1" x14ac:dyDescent="0.25">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x14ac:dyDescent="0.25">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39.83</v>
      </c>
      <c r="P701" s="31"/>
      <c r="Q701" s="36" t="s">
        <v>75</v>
      </c>
    </row>
    <row r="702" spans="1:17" s="3" customFormat="1" x14ac:dyDescent="0.25">
      <c r="B702" s="72"/>
      <c r="I702" s="61"/>
      <c r="J702" s="61"/>
      <c r="K702" s="61"/>
      <c r="L702" s="61"/>
      <c r="M702" s="61"/>
      <c r="N702" s="62"/>
      <c r="O702" s="62">
        <f>+O701/I701-1</f>
        <v>3.7650082856039324E-2</v>
      </c>
      <c r="P702" s="31"/>
      <c r="Q702" s="63" t="s">
        <v>76</v>
      </c>
    </row>
    <row r="703" spans="1:17" s="70" customFormat="1" x14ac:dyDescent="0.25">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6.1787805364721029E-3</v>
      </c>
      <c r="P703" s="68"/>
      <c r="Q703" s="69" t="s">
        <v>77</v>
      </c>
    </row>
    <row r="704" spans="1:17" s="3" customFormat="1" x14ac:dyDescent="0.25">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x14ac:dyDescent="0.25">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38.980000000000004</v>
      </c>
      <c r="P705" s="31"/>
      <c r="Q705" s="36" t="s">
        <v>75</v>
      </c>
    </row>
    <row r="706" spans="1:17" s="3" customFormat="1" x14ac:dyDescent="0.25">
      <c r="B706" s="72"/>
      <c r="I706" s="61"/>
      <c r="J706" s="61"/>
      <c r="K706" s="61"/>
      <c r="L706" s="61"/>
      <c r="M706" s="61"/>
      <c r="N706" s="62"/>
      <c r="O706" s="62">
        <f>+O705/J705-1</f>
        <v>0.15423853288714584</v>
      </c>
      <c r="P706" s="31"/>
      <c r="Q706" s="63" t="s">
        <v>76</v>
      </c>
    </row>
    <row r="707" spans="1:17" s="70" customFormat="1" x14ac:dyDescent="0.25">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2.910363856977664E-2</v>
      </c>
      <c r="P707" s="68"/>
      <c r="Q707" s="69" t="s">
        <v>77</v>
      </c>
    </row>
    <row r="708" spans="1:17" s="3" customFormat="1" x14ac:dyDescent="0.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x14ac:dyDescent="0.25">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38.130000000000003</v>
      </c>
      <c r="P709" s="31"/>
      <c r="Q709" s="36" t="s">
        <v>75</v>
      </c>
    </row>
    <row r="710" spans="1:17" s="3" customFormat="1" x14ac:dyDescent="0.25">
      <c r="B710" s="72"/>
      <c r="I710" s="61"/>
      <c r="J710" s="61"/>
      <c r="K710" s="61"/>
      <c r="L710" s="61"/>
      <c r="M710" s="61"/>
      <c r="N710" s="62"/>
      <c r="O710" s="62">
        <f>+O709/K709-1</f>
        <v>7.3785033110415732E-2</v>
      </c>
      <c r="P710" s="31"/>
      <c r="Q710" s="63" t="s">
        <v>76</v>
      </c>
    </row>
    <row r="711" spans="1:17" s="70" customFormat="1" x14ac:dyDescent="0.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1.795677362202969E-2</v>
      </c>
      <c r="P711" s="68"/>
      <c r="Q711" s="69" t="s">
        <v>77</v>
      </c>
    </row>
    <row r="712" spans="1:17" s="3" customFormat="1" x14ac:dyDescent="0.25">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x14ac:dyDescent="0.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37.17</v>
      </c>
      <c r="P713" s="31"/>
      <c r="Q713" s="36" t="s">
        <v>75</v>
      </c>
    </row>
    <row r="714" spans="1:17" s="3" customFormat="1" x14ac:dyDescent="0.25">
      <c r="B714" s="72"/>
      <c r="I714" s="61"/>
      <c r="J714" s="61"/>
      <c r="K714" s="61"/>
      <c r="L714" s="61"/>
      <c r="M714" s="61"/>
      <c r="N714" s="62"/>
      <c r="O714" s="62">
        <f>+O713/L713-1</f>
        <v>-0.13679093938369624</v>
      </c>
      <c r="P714" s="31"/>
      <c r="Q714" s="63" t="s">
        <v>76</v>
      </c>
    </row>
    <row r="715" spans="1:17" s="70" customFormat="1" x14ac:dyDescent="0.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-4.7850091348606176E-2</v>
      </c>
      <c r="P715" s="68"/>
      <c r="Q715" s="69" t="s">
        <v>77</v>
      </c>
    </row>
    <row r="716" spans="1:17" s="3" customFormat="1" x14ac:dyDescent="0.25">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x14ac:dyDescent="0.25">
      <c r="B717" s="76"/>
      <c r="C717" s="77"/>
      <c r="D717" s="77"/>
      <c r="E717" s="77"/>
      <c r="F717" s="77"/>
      <c r="G717" s="77"/>
      <c r="H717" s="77"/>
      <c r="I717" s="77"/>
      <c r="J717" s="77"/>
      <c r="K717" s="77"/>
      <c r="L717" s="77"/>
      <c r="M717" s="77">
        <f>+M$661+M716</f>
        <v>35.514228077219485</v>
      </c>
      <c r="N717" s="78">
        <f>+N$661+N716</f>
        <v>40.004782454117333</v>
      </c>
      <c r="O717" s="78">
        <f>+O$661+O716</f>
        <v>36.21</v>
      </c>
      <c r="P717" s="31"/>
      <c r="Q717" s="36" t="s">
        <v>75</v>
      </c>
    </row>
    <row r="718" spans="1:17" s="3" customFormat="1" x14ac:dyDescent="0.25">
      <c r="B718" s="72"/>
      <c r="I718" s="61"/>
      <c r="J718" s="61"/>
      <c r="K718" s="61"/>
      <c r="L718" s="61"/>
      <c r="M718" s="61"/>
      <c r="N718" s="62"/>
      <c r="O718" s="62">
        <f>+O717/M717-1</f>
        <v>1.9591357054633995E-2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0.12644381195992546</v>
      </c>
      <c r="O719" s="67">
        <f>RATE(O$348-$M$348,,-$M717,O717)</f>
        <v>9.7481651652722105E-3</v>
      </c>
      <c r="P719" s="68"/>
      <c r="Q719" s="69" t="s">
        <v>77</v>
      </c>
    </row>
    <row r="720" spans="1:17" s="3" customFormat="1" x14ac:dyDescent="0.25">
      <c r="B720" s="73"/>
      <c r="C720" s="74"/>
      <c r="D720" s="74"/>
      <c r="E720" s="74"/>
      <c r="F720" s="74"/>
      <c r="G720" s="74"/>
      <c r="H720" s="74"/>
      <c r="I720" s="74"/>
      <c r="J720" s="74"/>
      <c r="K720" s="74"/>
      <c r="L720" s="74"/>
      <c r="M720" s="74"/>
      <c r="N720" s="75"/>
      <c r="O720" s="75">
        <f>+N$651+N720</f>
        <v>1</v>
      </c>
      <c r="P720" s="31"/>
      <c r="Q720" s="36" t="s">
        <v>74</v>
      </c>
    </row>
    <row r="721" spans="1:17" s="3" customFormat="1" x14ac:dyDescent="0.25">
      <c r="B721" s="76"/>
      <c r="C721" s="77"/>
      <c r="D721" s="77"/>
      <c r="E721" s="77"/>
      <c r="F721" s="77"/>
      <c r="G721" s="77"/>
      <c r="H721" s="77"/>
      <c r="I721" s="77"/>
      <c r="J721" s="77"/>
      <c r="K721" s="77"/>
      <c r="L721" s="77"/>
      <c r="M721" s="77"/>
      <c r="N721" s="78">
        <f>+N$661+N720</f>
        <v>39.044782454117332</v>
      </c>
      <c r="O721" s="78">
        <f>+O$661+O720</f>
        <v>35.25</v>
      </c>
      <c r="P721" s="31"/>
      <c r="Q721" s="36" t="s">
        <v>75</v>
      </c>
    </row>
    <row r="722" spans="1:17" s="3" customFormat="1" x14ac:dyDescent="0.25">
      <c r="B722" s="72"/>
      <c r="I722" s="61"/>
      <c r="J722" s="61"/>
      <c r="K722" s="61"/>
      <c r="L722" s="61"/>
      <c r="M722" s="61"/>
      <c r="N722" s="62"/>
      <c r="O722" s="62">
        <f>+O721/N721-1</f>
        <v>-9.71905134463662E-2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-9.7190513446366214E-2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372" priority="1192" operator="lessThan">
      <formula>0</formula>
    </cfRule>
  </conditionalFormatting>
  <conditionalFormatting sqref="P583">
    <cfRule type="cellIs" dxfId="8371" priority="1187" operator="lessThan">
      <formula>0</formula>
    </cfRule>
  </conditionalFormatting>
  <conditionalFormatting sqref="B348:N348">
    <cfRule type="cellIs" dxfId="8370" priority="1186" operator="lessThan">
      <formula>0</formula>
    </cfRule>
  </conditionalFormatting>
  <conditionalFormatting sqref="P514:P515">
    <cfRule type="cellIs" dxfId="8369" priority="1188" operator="lessThan">
      <formula>0</formula>
    </cfRule>
  </conditionalFormatting>
  <conditionalFormatting sqref="P523 Q529 Q539:Q545">
    <cfRule type="cellIs" dxfId="8368" priority="1189" operator="lessThan">
      <formula>0</formula>
    </cfRule>
  </conditionalFormatting>
  <conditionalFormatting sqref="P531">
    <cfRule type="cellIs" dxfId="8367" priority="1190" operator="lessThan">
      <formula>0</formula>
    </cfRule>
  </conditionalFormatting>
  <conditionalFormatting sqref="P562">
    <cfRule type="cellIs" dxfId="8366" priority="1191" operator="lessThan">
      <formula>0</formula>
    </cfRule>
  </conditionalFormatting>
  <conditionalFormatting sqref="B348:N348">
    <cfRule type="cellIs" dxfId="8365" priority="1185" operator="lessThan">
      <formula>0</formula>
    </cfRule>
  </conditionalFormatting>
  <conditionalFormatting sqref="Q588">
    <cfRule type="cellIs" dxfId="8364" priority="1170" operator="lessThan">
      <formula>0</formula>
    </cfRule>
  </conditionalFormatting>
  <conditionalFormatting sqref="Q499:Q502">
    <cfRule type="cellIs" dxfId="8363" priority="1184" operator="lessThan">
      <formula>0</formula>
    </cfRule>
  </conditionalFormatting>
  <conditionalFormatting sqref="Q503">
    <cfRule type="cellIs" dxfId="8362" priority="1183" operator="lessThan">
      <formula>0</formula>
    </cfRule>
  </conditionalFormatting>
  <conditionalFormatting sqref="Q503">
    <cfRule type="cellIs" dxfId="8361" priority="1182" operator="lessThan">
      <formula>0</formula>
    </cfRule>
  </conditionalFormatting>
  <conditionalFormatting sqref="B514">
    <cfRule type="cellIs" dxfId="8360" priority="1180" operator="lessThan">
      <formula>0</formula>
    </cfRule>
  </conditionalFormatting>
  <conditionalFormatting sqref="B531">
    <cfRule type="cellIs" dxfId="8359" priority="1179" operator="lessThan">
      <formula>0</formula>
    </cfRule>
  </conditionalFormatting>
  <conditionalFormatting sqref="Q520">
    <cfRule type="cellIs" dxfId="8358" priority="1178" operator="lessThan">
      <formula>0</formula>
    </cfRule>
  </conditionalFormatting>
  <conditionalFormatting sqref="Q520">
    <cfRule type="cellIs" dxfId="8357" priority="1177" operator="lessThan">
      <formula>0</formula>
    </cfRule>
  </conditionalFormatting>
  <conditionalFormatting sqref="Q567">
    <cfRule type="cellIs" dxfId="8356" priority="1172" operator="lessThan">
      <formula>0</formula>
    </cfRule>
  </conditionalFormatting>
  <conditionalFormatting sqref="B523 B515">
    <cfRule type="cellIs" dxfId="8355" priority="1181" operator="lessThan">
      <formula>0</formula>
    </cfRule>
  </conditionalFormatting>
  <conditionalFormatting sqref="Q528">
    <cfRule type="cellIs" dxfId="8354" priority="1175" operator="lessThan">
      <formula>0</formula>
    </cfRule>
  </conditionalFormatting>
  <conditionalFormatting sqref="Q536">
    <cfRule type="cellIs" dxfId="8353" priority="1174" operator="lessThan">
      <formula>0</formula>
    </cfRule>
  </conditionalFormatting>
  <conditionalFormatting sqref="Q536">
    <cfRule type="cellIs" dxfId="8352" priority="1173" operator="lessThan">
      <formula>0</formula>
    </cfRule>
  </conditionalFormatting>
  <conditionalFormatting sqref="P539">
    <cfRule type="cellIs" dxfId="8351" priority="1161" operator="lessThan">
      <formula>0</formula>
    </cfRule>
  </conditionalFormatting>
  <conditionalFormatting sqref="Q528">
    <cfRule type="cellIs" dxfId="8350" priority="1176" operator="lessThan">
      <formula>0</formula>
    </cfRule>
  </conditionalFormatting>
  <conditionalFormatting sqref="Q567">
    <cfRule type="cellIs" dxfId="8349" priority="1171" operator="lessThan">
      <formula>0</formula>
    </cfRule>
  </conditionalFormatting>
  <conditionalFormatting sqref="P584:P587">
    <cfRule type="cellIs" dxfId="8348" priority="1163" operator="lessThan">
      <formula>0</formula>
    </cfRule>
  </conditionalFormatting>
  <conditionalFormatting sqref="P563:P566">
    <cfRule type="cellIs" dxfId="8347" priority="1164" operator="lessThan">
      <formula>0</formula>
    </cfRule>
  </conditionalFormatting>
  <conditionalFormatting sqref="Q366">
    <cfRule type="cellIs" dxfId="8346" priority="1126" operator="lessThan">
      <formula>0</formula>
    </cfRule>
  </conditionalFormatting>
  <conditionalFormatting sqref="Q588">
    <cfRule type="cellIs" dxfId="8345" priority="1169" operator="lessThan">
      <formula>0</formula>
    </cfRule>
  </conditionalFormatting>
  <conditionalFormatting sqref="Q544">
    <cfRule type="cellIs" dxfId="8344" priority="1160" operator="lessThan">
      <formula>0</formula>
    </cfRule>
  </conditionalFormatting>
  <conditionalFormatting sqref="J353:N354 K351:N352">
    <cfRule type="cellIs" dxfId="8343" priority="1149" operator="lessThan">
      <formula>0</formula>
    </cfRule>
  </conditionalFormatting>
  <conditionalFormatting sqref="P516:P519">
    <cfRule type="cellIs" dxfId="8342" priority="1168" operator="lessThan">
      <formula>0</formula>
    </cfRule>
  </conditionalFormatting>
  <conditionalFormatting sqref="P524:P527">
    <cfRule type="cellIs" dxfId="8341" priority="1167" operator="lessThan">
      <formula>0</formula>
    </cfRule>
  </conditionalFormatting>
  <conditionalFormatting sqref="P539:P543">
    <cfRule type="cellIs" dxfId="8340" priority="1166" operator="lessThan">
      <formula>0</formula>
    </cfRule>
  </conditionalFormatting>
  <conditionalFormatting sqref="P532:P535">
    <cfRule type="cellIs" dxfId="8339" priority="1165" operator="lessThan">
      <formula>0</formula>
    </cfRule>
  </conditionalFormatting>
  <conditionalFormatting sqref="Q544">
    <cfRule type="cellIs" dxfId="8338" priority="1159" operator="lessThan">
      <formula>0</formula>
    </cfRule>
  </conditionalFormatting>
  <conditionalFormatting sqref="Q354">
    <cfRule type="cellIs" dxfId="8337" priority="1142" operator="lessThan">
      <formula>0</formula>
    </cfRule>
  </conditionalFormatting>
  <conditionalFormatting sqref="Q540:Q543 B539">
    <cfRule type="cellIs" dxfId="8336" priority="1162" operator="lessThan">
      <formula>0</formula>
    </cfRule>
  </conditionalFormatting>
  <conditionalFormatting sqref="P555:P558">
    <cfRule type="cellIs" dxfId="8335" priority="1154" operator="lessThan">
      <formula>0</formula>
    </cfRule>
  </conditionalFormatting>
  <conditionalFormatting sqref="Q555:Q558 Q560">
    <cfRule type="cellIs" dxfId="8334" priority="1157" operator="lessThan">
      <formula>0</formula>
    </cfRule>
  </conditionalFormatting>
  <conditionalFormatting sqref="Q559">
    <cfRule type="cellIs" dxfId="8333" priority="1156" operator="lessThan">
      <formula>0</formula>
    </cfRule>
  </conditionalFormatting>
  <conditionalFormatting sqref="Q468:Q472">
    <cfRule type="cellIs" dxfId="8332" priority="1153" operator="lessThan">
      <formula>0</formula>
    </cfRule>
  </conditionalFormatting>
  <conditionalFormatting sqref="Q559">
    <cfRule type="cellIs" dxfId="8331" priority="1155" operator="lessThan">
      <formula>0</formula>
    </cfRule>
  </conditionalFormatting>
  <conditionalFormatting sqref="J351">
    <cfRule type="cellIs" dxfId="8330" priority="1148" operator="lessThan">
      <formula>0</formula>
    </cfRule>
  </conditionalFormatting>
  <conditionalFormatting sqref="P540:P543">
    <cfRule type="cellIs" dxfId="8329" priority="1158" operator="lessThan">
      <formula>0</formula>
    </cfRule>
  </conditionalFormatting>
  <conditionalFormatting sqref="P349:Q350 Q351:Q353">
    <cfRule type="cellIs" dxfId="8328" priority="1152" operator="lessThan">
      <formula>0</formula>
    </cfRule>
  </conditionalFormatting>
  <conditionalFormatting sqref="Q396">
    <cfRule type="cellIs" dxfId="8327" priority="1079" operator="lessThan">
      <formula>0</formula>
    </cfRule>
  </conditionalFormatting>
  <conditionalFormatting sqref="B349">
    <cfRule type="cellIs" dxfId="8326" priority="1147" operator="lessThan">
      <formula>0</formula>
    </cfRule>
  </conditionalFormatting>
  <conditionalFormatting sqref="P393:P395">
    <cfRule type="cellIs" dxfId="8325" priority="1083" operator="lessThan">
      <formula>0</formula>
    </cfRule>
  </conditionalFormatting>
  <conditionalFormatting sqref="Q397">
    <cfRule type="cellIs" dxfId="8324" priority="1081" operator="lessThan">
      <formula>0</formula>
    </cfRule>
  </conditionalFormatting>
  <conditionalFormatting sqref="P349:P350">
    <cfRule type="cellIs" dxfId="8323" priority="1151" operator="lessThan">
      <formula>0</formula>
    </cfRule>
  </conditionalFormatting>
  <conditionalFormatting sqref="P351:P354">
    <cfRule type="cellIs" dxfId="8322" priority="1150" operator="lessThan">
      <formula>0</formula>
    </cfRule>
  </conditionalFormatting>
  <conditionalFormatting sqref="C397:M397">
    <cfRule type="cellIs" dxfId="8321" priority="1078" operator="lessThan">
      <formula>0</formula>
    </cfRule>
  </conditionalFormatting>
  <conditionalFormatting sqref="Q355">
    <cfRule type="cellIs" dxfId="8320" priority="1145" operator="lessThan">
      <formula>0</formula>
    </cfRule>
  </conditionalFormatting>
  <conditionalFormatting sqref="P398:Q398 Q399:Q401">
    <cfRule type="cellIs" dxfId="8319" priority="1077" operator="lessThan">
      <formula>0</formula>
    </cfRule>
  </conditionalFormatting>
  <conditionalFormatting sqref="P399:P401">
    <cfRule type="cellIs" dxfId="8318" priority="1075" operator="lessThan">
      <formula>0</formula>
    </cfRule>
  </conditionalFormatting>
  <conditionalFormatting sqref="H385">
    <cfRule type="cellIs" dxfId="8317" priority="1040" operator="lessThan">
      <formula>0</formula>
    </cfRule>
  </conditionalFormatting>
  <conditionalFormatting sqref="Q402">
    <cfRule type="cellIs" dxfId="8316" priority="1073" operator="lessThan">
      <formula>0</formula>
    </cfRule>
  </conditionalFormatting>
  <conditionalFormatting sqref="B350">
    <cfRule type="cellIs" dxfId="8315" priority="1146" operator="lessThan">
      <formula>0</formula>
    </cfRule>
  </conditionalFormatting>
  <conditionalFormatting sqref="J352">
    <cfRule type="cellIs" dxfId="8314" priority="1143" operator="lessThan">
      <formula>0</formula>
    </cfRule>
  </conditionalFormatting>
  <conditionalFormatting sqref="P355">
    <cfRule type="cellIs" dxfId="8313" priority="1144" operator="lessThan">
      <formula>0</formula>
    </cfRule>
  </conditionalFormatting>
  <conditionalFormatting sqref="P440">
    <cfRule type="cellIs" dxfId="8312" priority="1027" operator="lessThan">
      <formula>0</formula>
    </cfRule>
  </conditionalFormatting>
  <conditionalFormatting sqref="Q354">
    <cfRule type="cellIs" dxfId="8311" priority="1141" operator="lessThan">
      <formula>0</formula>
    </cfRule>
  </conditionalFormatting>
  <conditionalFormatting sqref="P356:Q356 Q357:Q359">
    <cfRule type="cellIs" dxfId="8310" priority="1140" operator="lessThan">
      <formula>0</formula>
    </cfRule>
  </conditionalFormatting>
  <conditionalFormatting sqref="P356">
    <cfRule type="cellIs" dxfId="8309" priority="1139" operator="lessThan">
      <formula>0</formula>
    </cfRule>
  </conditionalFormatting>
  <conditionalFormatting sqref="P357:P360">
    <cfRule type="cellIs" dxfId="8308" priority="1138" operator="lessThan">
      <formula>0</formula>
    </cfRule>
  </conditionalFormatting>
  <conditionalFormatting sqref="B356">
    <cfRule type="cellIs" dxfId="8307" priority="1137" operator="lessThan">
      <formula>0</formula>
    </cfRule>
  </conditionalFormatting>
  <conditionalFormatting sqref="Q361">
    <cfRule type="cellIs" dxfId="8306" priority="1136" operator="lessThan">
      <formula>0</formula>
    </cfRule>
  </conditionalFormatting>
  <conditionalFormatting sqref="Q360">
    <cfRule type="cellIs" dxfId="8305" priority="1135" operator="lessThan">
      <formula>0</formula>
    </cfRule>
  </conditionalFormatting>
  <conditionalFormatting sqref="Q360">
    <cfRule type="cellIs" dxfId="8304" priority="1134" operator="lessThan">
      <formula>0</formula>
    </cfRule>
  </conditionalFormatting>
  <conditionalFormatting sqref="P362:Q362 Q363:Q365">
    <cfRule type="cellIs" dxfId="8303" priority="1133" operator="lessThan">
      <formula>0</formula>
    </cfRule>
  </conditionalFormatting>
  <conditionalFormatting sqref="P362">
    <cfRule type="cellIs" dxfId="8302" priority="1132" operator="lessThan">
      <formula>0</formula>
    </cfRule>
  </conditionalFormatting>
  <conditionalFormatting sqref="J363">
    <cfRule type="cellIs" dxfId="8301" priority="1130" operator="lessThan">
      <formula>0</formula>
    </cfRule>
  </conditionalFormatting>
  <conditionalFormatting sqref="K363:N364 J365:M366">
    <cfRule type="cellIs" dxfId="8300" priority="1131" operator="lessThan">
      <formula>0</formula>
    </cfRule>
  </conditionalFormatting>
  <conditionalFormatting sqref="P368">
    <cfRule type="cellIs" dxfId="8299" priority="1123" operator="lessThan">
      <formula>0</formula>
    </cfRule>
  </conditionalFormatting>
  <conditionalFormatting sqref="Q367">
    <cfRule type="cellIs" dxfId="8298" priority="1128" operator="lessThan">
      <formula>0</formula>
    </cfRule>
  </conditionalFormatting>
  <conditionalFormatting sqref="B362">
    <cfRule type="cellIs" dxfId="8297" priority="1129" operator="lessThan">
      <formula>0</formula>
    </cfRule>
  </conditionalFormatting>
  <conditionalFormatting sqref="P405:P407">
    <cfRule type="cellIs" dxfId="8296" priority="1061" operator="lessThan">
      <formula>0</formula>
    </cfRule>
  </conditionalFormatting>
  <conditionalFormatting sqref="J364">
    <cfRule type="cellIs" dxfId="8295" priority="1127" operator="lessThan">
      <formula>0</formula>
    </cfRule>
  </conditionalFormatting>
  <conditionalFormatting sqref="Q366">
    <cfRule type="cellIs" dxfId="8294" priority="1125" operator="lessThan">
      <formula>0</formula>
    </cfRule>
  </conditionalFormatting>
  <conditionalFormatting sqref="P368:Q368 Q369:Q371">
    <cfRule type="cellIs" dxfId="8293" priority="1124" operator="lessThan">
      <formula>0</formula>
    </cfRule>
  </conditionalFormatting>
  <conditionalFormatting sqref="Q372">
    <cfRule type="cellIs" dxfId="8292" priority="1115" operator="lessThan">
      <formula>0</formula>
    </cfRule>
  </conditionalFormatting>
  <conditionalFormatting sqref="I370 K369:N370 C371:M372">
    <cfRule type="cellIs" dxfId="8291" priority="1122" operator="lessThan">
      <formula>0</formula>
    </cfRule>
  </conditionalFormatting>
  <conditionalFormatting sqref="I369">
    <cfRule type="cellIs" dxfId="8290" priority="1120" operator="lessThan">
      <formula>0</formula>
    </cfRule>
  </conditionalFormatting>
  <conditionalFormatting sqref="C369:J369">
    <cfRule type="cellIs" dxfId="8289" priority="1121" operator="lessThan">
      <formula>0</formula>
    </cfRule>
  </conditionalFormatting>
  <conditionalFormatting sqref="B368">
    <cfRule type="cellIs" dxfId="8288" priority="1119" operator="lessThan">
      <formula>0</formula>
    </cfRule>
  </conditionalFormatting>
  <conditionalFormatting sqref="Q373">
    <cfRule type="cellIs" dxfId="8287" priority="1118" operator="lessThan">
      <formula>0</formula>
    </cfRule>
  </conditionalFormatting>
  <conditionalFormatting sqref="P411:P413">
    <cfRule type="cellIs" dxfId="8286" priority="1054" operator="lessThan">
      <formula>0</formula>
    </cfRule>
  </conditionalFormatting>
  <conditionalFormatting sqref="C370:J370">
    <cfRule type="cellIs" dxfId="8285" priority="1117" operator="lessThan">
      <formula>0</formula>
    </cfRule>
  </conditionalFormatting>
  <conditionalFormatting sqref="Q372">
    <cfRule type="cellIs" dxfId="8284" priority="1116" operator="lessThan">
      <formula>0</formula>
    </cfRule>
  </conditionalFormatting>
  <conditionalFormatting sqref="P374:Q374 Q375:Q377">
    <cfRule type="cellIs" dxfId="8283" priority="1114" operator="lessThan">
      <formula>0</formula>
    </cfRule>
  </conditionalFormatting>
  <conditionalFormatting sqref="P374">
    <cfRule type="cellIs" dxfId="8282" priority="1113" operator="lessThan">
      <formula>0</formula>
    </cfRule>
  </conditionalFormatting>
  <conditionalFormatting sqref="P375:P377">
    <cfRule type="cellIs" dxfId="8281" priority="1112" operator="lessThan">
      <formula>0</formula>
    </cfRule>
  </conditionalFormatting>
  <conditionalFormatting sqref="I376 K375:N376 C377:M378">
    <cfRule type="cellIs" dxfId="8280" priority="1111" operator="lessThan">
      <formula>0</formula>
    </cfRule>
  </conditionalFormatting>
  <conditionalFormatting sqref="I375">
    <cfRule type="cellIs" dxfId="8279" priority="1109" operator="lessThan">
      <formula>0</formula>
    </cfRule>
  </conditionalFormatting>
  <conditionalFormatting sqref="C375:J375">
    <cfRule type="cellIs" dxfId="8278" priority="1110" operator="lessThan">
      <formula>0</formula>
    </cfRule>
  </conditionalFormatting>
  <conditionalFormatting sqref="B374">
    <cfRule type="cellIs" dxfId="8277" priority="1108" operator="lessThan">
      <formula>0</formula>
    </cfRule>
  </conditionalFormatting>
  <conditionalFormatting sqref="Q379">
    <cfRule type="cellIs" dxfId="8276" priority="1107" operator="lessThan">
      <formula>0</formula>
    </cfRule>
  </conditionalFormatting>
  <conditionalFormatting sqref="C376:J376">
    <cfRule type="cellIs" dxfId="8275" priority="1106" operator="lessThan">
      <formula>0</formula>
    </cfRule>
  </conditionalFormatting>
  <conditionalFormatting sqref="Q378">
    <cfRule type="cellIs" dxfId="8274" priority="1105" operator="lessThan">
      <formula>0</formula>
    </cfRule>
  </conditionalFormatting>
  <conditionalFormatting sqref="Q378">
    <cfRule type="cellIs" dxfId="8273" priority="1104" operator="lessThan">
      <formula>0</formula>
    </cfRule>
  </conditionalFormatting>
  <conditionalFormatting sqref="P380:Q380 Q381:Q383">
    <cfRule type="cellIs" dxfId="8272" priority="1103" operator="lessThan">
      <formula>0</formula>
    </cfRule>
  </conditionalFormatting>
  <conditionalFormatting sqref="P380">
    <cfRule type="cellIs" dxfId="8271" priority="1102" operator="lessThan">
      <formula>0</formula>
    </cfRule>
  </conditionalFormatting>
  <conditionalFormatting sqref="P381:P383">
    <cfRule type="cellIs" dxfId="8270" priority="1101" operator="lessThan">
      <formula>0</formula>
    </cfRule>
  </conditionalFormatting>
  <conditionalFormatting sqref="I382 K381:N382 C383:N383 C384:M384">
    <cfRule type="cellIs" dxfId="8269" priority="1100" operator="lessThan">
      <formula>0</formula>
    </cfRule>
  </conditionalFormatting>
  <conditionalFormatting sqref="I381">
    <cfRule type="cellIs" dxfId="8268" priority="1098" operator="lessThan">
      <formula>0</formula>
    </cfRule>
  </conditionalFormatting>
  <conditionalFormatting sqref="C381:J381">
    <cfRule type="cellIs" dxfId="8267" priority="1099" operator="lessThan">
      <formula>0</formula>
    </cfRule>
  </conditionalFormatting>
  <conditionalFormatting sqref="B380">
    <cfRule type="cellIs" dxfId="8266" priority="1097" operator="lessThan">
      <formula>0</formula>
    </cfRule>
  </conditionalFormatting>
  <conditionalFormatting sqref="Q385">
    <cfRule type="cellIs" dxfId="8265" priority="1096" operator="lessThan">
      <formula>0</formula>
    </cfRule>
  </conditionalFormatting>
  <conditionalFormatting sqref="C382:J382">
    <cfRule type="cellIs" dxfId="8264" priority="1095" operator="lessThan">
      <formula>0</formula>
    </cfRule>
  </conditionalFormatting>
  <conditionalFormatting sqref="Q384">
    <cfRule type="cellIs" dxfId="8263" priority="1094" operator="lessThan">
      <formula>0</formula>
    </cfRule>
  </conditionalFormatting>
  <conditionalFormatting sqref="Q384">
    <cfRule type="cellIs" dxfId="8262" priority="1093" operator="lessThan">
      <formula>0</formula>
    </cfRule>
  </conditionalFormatting>
  <conditionalFormatting sqref="P386:Q386 Q387:Q389">
    <cfRule type="cellIs" dxfId="8261" priority="1092" operator="lessThan">
      <formula>0</formula>
    </cfRule>
  </conditionalFormatting>
  <conditionalFormatting sqref="P386">
    <cfRule type="cellIs" dxfId="8260" priority="1091" operator="lessThan">
      <formula>0</formula>
    </cfRule>
  </conditionalFormatting>
  <conditionalFormatting sqref="P387:P389">
    <cfRule type="cellIs" dxfId="8259" priority="1090" operator="lessThan">
      <formula>0</formula>
    </cfRule>
  </conditionalFormatting>
  <conditionalFormatting sqref="B386">
    <cfRule type="cellIs" dxfId="8258" priority="1089" operator="lessThan">
      <formula>0</formula>
    </cfRule>
  </conditionalFormatting>
  <conditionalFormatting sqref="Q391">
    <cfRule type="cellIs" dxfId="8257" priority="1088" operator="lessThan">
      <formula>0</formula>
    </cfRule>
  </conditionalFormatting>
  <conditionalFormatting sqref="Q390">
    <cfRule type="cellIs" dxfId="8256" priority="1087" operator="lessThan">
      <formula>0</formula>
    </cfRule>
  </conditionalFormatting>
  <conditionalFormatting sqref="Q390">
    <cfRule type="cellIs" dxfId="8255" priority="1086" operator="lessThan">
      <formula>0</formula>
    </cfRule>
  </conditionalFormatting>
  <conditionalFormatting sqref="P392:Q392 Q393:Q395">
    <cfRule type="cellIs" dxfId="8254" priority="1085" operator="lessThan">
      <formula>0</formula>
    </cfRule>
  </conditionalFormatting>
  <conditionalFormatting sqref="P392">
    <cfRule type="cellIs" dxfId="8253" priority="1084" operator="lessThan">
      <formula>0</formula>
    </cfRule>
  </conditionalFormatting>
  <conditionalFormatting sqref="H397">
    <cfRule type="cellIs" dxfId="8252" priority="1043" operator="lessThan">
      <formula>0</formula>
    </cfRule>
  </conditionalFormatting>
  <conditionalFormatting sqref="B392">
    <cfRule type="cellIs" dxfId="8251" priority="1082" operator="lessThan">
      <formula>0</formula>
    </cfRule>
  </conditionalFormatting>
  <conditionalFormatting sqref="H378">
    <cfRule type="cellIs" dxfId="8250" priority="1039" operator="lessThan">
      <formula>0</formula>
    </cfRule>
  </conditionalFormatting>
  <conditionalFormatting sqref="Q396">
    <cfRule type="cellIs" dxfId="8249" priority="1080" operator="lessThan">
      <formula>0</formula>
    </cfRule>
  </conditionalFormatting>
  <conditionalFormatting sqref="H361">
    <cfRule type="cellIs" dxfId="8248" priority="1037" operator="lessThan">
      <formula>0</formula>
    </cfRule>
  </conditionalFormatting>
  <conditionalFormatting sqref="P398">
    <cfRule type="cellIs" dxfId="8247" priority="1076" operator="lessThan">
      <formula>0</formula>
    </cfRule>
  </conditionalFormatting>
  <conditionalFormatting sqref="Q438">
    <cfRule type="cellIs" dxfId="8246" priority="1030" operator="lessThan">
      <formula>0</formula>
    </cfRule>
  </conditionalFormatting>
  <conditionalFormatting sqref="H372">
    <cfRule type="cellIs" dxfId="8245" priority="1036" operator="lessThan">
      <formula>0</formula>
    </cfRule>
  </conditionalFormatting>
  <conditionalFormatting sqref="Q402">
    <cfRule type="cellIs" dxfId="8244" priority="1074" operator="lessThan">
      <formula>0</formula>
    </cfRule>
  </conditionalFormatting>
  <conditionalFormatting sqref="P440:Q440 Q441:Q443">
    <cfRule type="cellIs" dxfId="8243" priority="1028" operator="lessThan">
      <formula>0</formula>
    </cfRule>
  </conditionalFormatting>
  <conditionalFormatting sqref="C391:M391">
    <cfRule type="cellIs" dxfId="8242" priority="1072" operator="lessThan">
      <formula>0</formula>
    </cfRule>
  </conditionalFormatting>
  <conditionalFormatting sqref="C385:M385">
    <cfRule type="cellIs" dxfId="8241" priority="1071" operator="lessThan">
      <formula>0</formula>
    </cfRule>
  </conditionalFormatting>
  <conditionalFormatting sqref="C379:M379">
    <cfRule type="cellIs" dxfId="8240" priority="1070" operator="lessThan">
      <formula>0</formula>
    </cfRule>
  </conditionalFormatting>
  <conditionalFormatting sqref="C373:M373">
    <cfRule type="cellIs" dxfId="8239" priority="1069" operator="lessThan">
      <formula>0</formula>
    </cfRule>
  </conditionalFormatting>
  <conditionalFormatting sqref="J367:M367">
    <cfRule type="cellIs" dxfId="8238" priority="1068" operator="lessThan">
      <formula>0</formula>
    </cfRule>
  </conditionalFormatting>
  <conditionalFormatting sqref="C361:M361">
    <cfRule type="cellIs" dxfId="8237" priority="1067" operator="lessThan">
      <formula>0</formula>
    </cfRule>
  </conditionalFormatting>
  <conditionalFormatting sqref="J355:N355">
    <cfRule type="cellIs" dxfId="8236" priority="1066" operator="lessThan">
      <formula>0</formula>
    </cfRule>
  </conditionalFormatting>
  <conditionalFormatting sqref="B398">
    <cfRule type="cellIs" dxfId="8235" priority="1065" operator="lessThan">
      <formula>0</formula>
    </cfRule>
  </conditionalFormatting>
  <conditionalFormatting sqref="B403">
    <cfRule type="cellIs" dxfId="8234" priority="1064" operator="lessThan">
      <formula>0</formula>
    </cfRule>
  </conditionalFormatting>
  <conditionalFormatting sqref="Q408">
    <cfRule type="cellIs" dxfId="8233" priority="1058" operator="lessThan">
      <formula>0</formula>
    </cfRule>
  </conditionalFormatting>
  <conditionalFormatting sqref="Q409">
    <cfRule type="cellIs" dxfId="8232" priority="1060" operator="lessThan">
      <formula>0</formula>
    </cfRule>
  </conditionalFormatting>
  <conditionalFormatting sqref="P404:Q404 Q405:Q407">
    <cfRule type="cellIs" dxfId="8231" priority="1063" operator="lessThan">
      <formula>0</formula>
    </cfRule>
  </conditionalFormatting>
  <conditionalFormatting sqref="P404">
    <cfRule type="cellIs" dxfId="8230" priority="1062" operator="lessThan">
      <formula>0</formula>
    </cfRule>
  </conditionalFormatting>
  <conditionalFormatting sqref="Q408">
    <cfRule type="cellIs" dxfId="8229" priority="1059" operator="lessThan">
      <formula>0</formula>
    </cfRule>
  </conditionalFormatting>
  <conditionalFormatting sqref="B404">
    <cfRule type="cellIs" dxfId="8228" priority="1057" operator="lessThan">
      <formula>0</formula>
    </cfRule>
  </conditionalFormatting>
  <conditionalFormatting sqref="Q414">
    <cfRule type="cellIs" dxfId="8227" priority="1051" operator="lessThan">
      <formula>0</formula>
    </cfRule>
  </conditionalFormatting>
  <conditionalFormatting sqref="Q415">
    <cfRule type="cellIs" dxfId="8226" priority="1053" operator="lessThan">
      <formula>0</formula>
    </cfRule>
  </conditionalFormatting>
  <conditionalFormatting sqref="P410:Q410 Q411:Q413">
    <cfRule type="cellIs" dxfId="8225" priority="1056" operator="lessThan">
      <formula>0</formula>
    </cfRule>
  </conditionalFormatting>
  <conditionalFormatting sqref="P410">
    <cfRule type="cellIs" dxfId="8224" priority="1055" operator="lessThan">
      <formula>0</formula>
    </cfRule>
  </conditionalFormatting>
  <conditionalFormatting sqref="Q414">
    <cfRule type="cellIs" dxfId="8223" priority="1052" operator="lessThan">
      <formula>0</formula>
    </cfRule>
  </conditionalFormatting>
  <conditionalFormatting sqref="B410">
    <cfRule type="cellIs" dxfId="8222" priority="1050" operator="lessThan">
      <formula>0</formula>
    </cfRule>
  </conditionalFormatting>
  <conditionalFormatting sqref="Q432">
    <cfRule type="cellIs" dxfId="8221" priority="1044" operator="lessThan">
      <formula>0</formula>
    </cfRule>
  </conditionalFormatting>
  <conditionalFormatting sqref="P429:P431">
    <cfRule type="cellIs" dxfId="8220" priority="1047" operator="lessThan">
      <formula>0</formula>
    </cfRule>
  </conditionalFormatting>
  <conditionalFormatting sqref="Q433">
    <cfRule type="cellIs" dxfId="8219" priority="1046" operator="lessThan">
      <formula>0</formula>
    </cfRule>
  </conditionalFormatting>
  <conditionalFormatting sqref="P428:Q428 Q429:Q431">
    <cfRule type="cellIs" dxfId="8218" priority="1049" operator="lessThan">
      <formula>0</formula>
    </cfRule>
  </conditionalFormatting>
  <conditionalFormatting sqref="P428">
    <cfRule type="cellIs" dxfId="8217" priority="1048" operator="lessThan">
      <formula>0</formula>
    </cfRule>
  </conditionalFormatting>
  <conditionalFormatting sqref="Q432">
    <cfRule type="cellIs" dxfId="8216" priority="1045" operator="lessThan">
      <formula>0</formula>
    </cfRule>
  </conditionalFormatting>
  <conditionalFormatting sqref="H391">
    <cfRule type="cellIs" dxfId="8215" priority="1042" operator="lessThan">
      <formula>0</formula>
    </cfRule>
  </conditionalFormatting>
  <conditionalFormatting sqref="P435:P437">
    <cfRule type="cellIs" dxfId="8214" priority="1032" operator="lessThan">
      <formula>0</formula>
    </cfRule>
  </conditionalFormatting>
  <conditionalFormatting sqref="Q444">
    <cfRule type="cellIs" dxfId="8213" priority="1024" operator="lessThan">
      <formula>0</formula>
    </cfRule>
  </conditionalFormatting>
  <conditionalFormatting sqref="H384">
    <cfRule type="cellIs" dxfId="8212" priority="1041" operator="lessThan">
      <formula>0</formula>
    </cfRule>
  </conditionalFormatting>
  <conditionalFormatting sqref="H379">
    <cfRule type="cellIs" dxfId="8211" priority="1038" operator="lessThan">
      <formula>0</formula>
    </cfRule>
  </conditionalFormatting>
  <conditionalFormatting sqref="Q438">
    <cfRule type="cellIs" dxfId="8210" priority="1031" operator="lessThan">
      <formula>0</formula>
    </cfRule>
  </conditionalFormatting>
  <conditionalFormatting sqref="H373">
    <cfRule type="cellIs" dxfId="8209" priority="1035" operator="lessThan">
      <formula>0</formula>
    </cfRule>
  </conditionalFormatting>
  <conditionalFormatting sqref="P441:P443">
    <cfRule type="cellIs" dxfId="8208" priority="1026" operator="lessThan">
      <formula>0</formula>
    </cfRule>
  </conditionalFormatting>
  <conditionalFormatting sqref="P434:Q434 Q435:Q437">
    <cfRule type="cellIs" dxfId="8207" priority="1034" operator="lessThan">
      <formula>0</formula>
    </cfRule>
  </conditionalFormatting>
  <conditionalFormatting sqref="P434">
    <cfRule type="cellIs" dxfId="8206" priority="1033" operator="lessThan">
      <formula>0</formula>
    </cfRule>
  </conditionalFormatting>
  <conditionalFormatting sqref="B434">
    <cfRule type="cellIs" dxfId="8205" priority="1029" operator="lessThan">
      <formula>0</formula>
    </cfRule>
  </conditionalFormatting>
  <conditionalFormatting sqref="Q445:Q446">
    <cfRule type="cellIs" dxfId="8204" priority="1020" operator="lessThan">
      <formula>0</formula>
    </cfRule>
  </conditionalFormatting>
  <conditionalFormatting sqref="Q444">
    <cfRule type="cellIs" dxfId="8203" priority="1023" operator="lessThan">
      <formula>0</formula>
    </cfRule>
  </conditionalFormatting>
  <conditionalFormatting sqref="B446">
    <cfRule type="cellIs" dxfId="8202" priority="1019" operator="lessThan">
      <formula>0</formula>
    </cfRule>
  </conditionalFormatting>
  <conditionalFormatting sqref="B440">
    <cfRule type="cellIs" dxfId="8201" priority="1022" operator="lessThan">
      <formula>0</formula>
    </cfRule>
  </conditionalFormatting>
  <conditionalFormatting sqref="P446">
    <cfRule type="cellIs" dxfId="8200" priority="1025" operator="lessThan">
      <formula>0</formula>
    </cfRule>
  </conditionalFormatting>
  <conditionalFormatting sqref="B447">
    <cfRule type="cellIs" dxfId="8199" priority="1018" operator="lessThan">
      <formula>0</formula>
    </cfRule>
  </conditionalFormatting>
  <conditionalFormatting sqref="Q439">
    <cfRule type="cellIs" dxfId="8198" priority="1021" operator="lessThan">
      <formula>0</formula>
    </cfRule>
  </conditionalFormatting>
  <conditionalFormatting sqref="Q448:Q450">
    <cfRule type="cellIs" dxfId="8197" priority="1017" operator="lessThan">
      <formula>0</formula>
    </cfRule>
  </conditionalFormatting>
  <conditionalFormatting sqref="P448:P450">
    <cfRule type="cellIs" dxfId="8196" priority="1016" operator="lessThan">
      <formula>0</formula>
    </cfRule>
  </conditionalFormatting>
  <conditionalFormatting sqref="Q603">
    <cfRule type="cellIs" dxfId="8195" priority="991" operator="lessThan">
      <formula>0</formula>
    </cfRule>
  </conditionalFormatting>
  <conditionalFormatting sqref="B625">
    <cfRule type="cellIs" dxfId="8194" priority="955" operator="lessThan">
      <formula>0</formula>
    </cfRule>
  </conditionalFormatting>
  <conditionalFormatting sqref="P454:P456">
    <cfRule type="cellIs" dxfId="8193" priority="1012" operator="lessThan">
      <formula>0</formula>
    </cfRule>
  </conditionalFormatting>
  <conditionalFormatting sqref="Q457">
    <cfRule type="cellIs" dxfId="8192" priority="1011" operator="lessThan">
      <formula>0</formula>
    </cfRule>
  </conditionalFormatting>
  <conditionalFormatting sqref="Q597">
    <cfRule type="cellIs" dxfId="8191" priority="1000" operator="lessThan">
      <formula>0</formula>
    </cfRule>
  </conditionalFormatting>
  <conditionalFormatting sqref="Q451">
    <cfRule type="cellIs" dxfId="8190" priority="1015" operator="lessThan">
      <formula>0</formula>
    </cfRule>
  </conditionalFormatting>
  <conditionalFormatting sqref="Q451">
    <cfRule type="cellIs" dxfId="8189" priority="1014" operator="lessThan">
      <formula>0</formula>
    </cfRule>
  </conditionalFormatting>
  <conditionalFormatting sqref="Q457">
    <cfRule type="cellIs" dxfId="8188" priority="1010" operator="lessThan">
      <formula>0</formula>
    </cfRule>
  </conditionalFormatting>
  <conditionalFormatting sqref="J593:N595 J596:M596">
    <cfRule type="cellIs" dxfId="8187" priority="1004" operator="lessThan">
      <formula>0</formula>
    </cfRule>
  </conditionalFormatting>
  <conditionalFormatting sqref="B453">
    <cfRule type="cellIs" dxfId="8186" priority="1008" operator="lessThan">
      <formula>0</formula>
    </cfRule>
  </conditionalFormatting>
  <conditionalFormatting sqref="P599:P602">
    <cfRule type="cellIs" dxfId="8185" priority="997" operator="lessThan">
      <formula>0</formula>
    </cfRule>
  </conditionalFormatting>
  <conditionalFormatting sqref="Q454:Q456">
    <cfRule type="cellIs" dxfId="8184" priority="1013" operator="lessThan">
      <formula>0</formula>
    </cfRule>
  </conditionalFormatting>
  <conditionalFormatting sqref="Q593:Q595">
    <cfRule type="cellIs" dxfId="8183" priority="1007" operator="lessThan">
      <formula>0</formula>
    </cfRule>
  </conditionalFormatting>
  <conditionalFormatting sqref="Q596">
    <cfRule type="cellIs" dxfId="8182" priority="1002" operator="lessThan">
      <formula>0</formula>
    </cfRule>
  </conditionalFormatting>
  <conditionalFormatting sqref="Q452">
    <cfRule type="cellIs" dxfId="8181" priority="1009" operator="lessThan">
      <formula>0</formula>
    </cfRule>
  </conditionalFormatting>
  <conditionalFormatting sqref="B592">
    <cfRule type="cellIs" dxfId="8180" priority="999" operator="lessThan">
      <formula>0</formula>
    </cfRule>
  </conditionalFormatting>
  <conditionalFormatting sqref="P593:P595">
    <cfRule type="cellIs" dxfId="8179" priority="1006" operator="lessThan">
      <formula>0</formula>
    </cfRule>
  </conditionalFormatting>
  <conditionalFormatting sqref="J594">
    <cfRule type="cellIs" dxfId="8178" priority="1003" operator="lessThan">
      <formula>0</formula>
    </cfRule>
  </conditionalFormatting>
  <conditionalFormatting sqref="Q602">
    <cfRule type="cellIs" dxfId="8177" priority="992" operator="lessThan">
      <formula>0</formula>
    </cfRule>
  </conditionalFormatting>
  <conditionalFormatting sqref="J595:N595 K593:N594 J596:M596">
    <cfRule type="cellIs" dxfId="8176" priority="1005" operator="lessThan">
      <formula>0</formula>
    </cfRule>
  </conditionalFormatting>
  <conditionalFormatting sqref="Q596">
    <cfRule type="cellIs" dxfId="8175" priority="1001" operator="lessThan">
      <formula>0</formula>
    </cfRule>
  </conditionalFormatting>
  <conditionalFormatting sqref="J599:N599 J601:N602 J600:M600">
    <cfRule type="cellIs" dxfId="8174" priority="995" operator="lessThan">
      <formula>0</formula>
    </cfRule>
  </conditionalFormatting>
  <conditionalFormatting sqref="P616:P619">
    <cfRule type="cellIs" dxfId="8173" priority="989" operator="lessThan">
      <formula>0</formula>
    </cfRule>
  </conditionalFormatting>
  <conditionalFormatting sqref="Q602">
    <cfRule type="cellIs" dxfId="8172" priority="993" operator="lessThan">
      <formula>0</formula>
    </cfRule>
  </conditionalFormatting>
  <conditionalFormatting sqref="J600">
    <cfRule type="cellIs" dxfId="8171" priority="994" operator="lessThan">
      <formula>0</formula>
    </cfRule>
  </conditionalFormatting>
  <conditionalFormatting sqref="J601:N602 K599:N599 K600:M600">
    <cfRule type="cellIs" dxfId="8170" priority="996" operator="lessThan">
      <formula>0</formula>
    </cfRule>
  </conditionalFormatting>
  <conditionalFormatting sqref="Q599:Q601">
    <cfRule type="cellIs" dxfId="8169" priority="998" operator="lessThan">
      <formula>0</formula>
    </cfRule>
  </conditionalFormatting>
  <conditionalFormatting sqref="Q629">
    <cfRule type="cellIs" dxfId="8168" priority="959" operator="lessThan">
      <formula>0</formula>
    </cfRule>
  </conditionalFormatting>
  <conditionalFormatting sqref="I626">
    <cfRule type="cellIs" dxfId="8167" priority="962" operator="lessThan">
      <formula>0</formula>
    </cfRule>
  </conditionalFormatting>
  <conditionalFormatting sqref="C616:N619">
    <cfRule type="cellIs" dxfId="8166" priority="987" operator="lessThan">
      <formula>0</formula>
    </cfRule>
  </conditionalFormatting>
  <conditionalFormatting sqref="Q619">
    <cfRule type="cellIs" dxfId="8165" priority="983" operator="lessThan">
      <formula>0</formula>
    </cfRule>
  </conditionalFormatting>
  <conditionalFormatting sqref="I616">
    <cfRule type="cellIs" dxfId="8164" priority="986" operator="lessThan">
      <formula>0</formula>
    </cfRule>
  </conditionalFormatting>
  <conditionalFormatting sqref="H621:H624">
    <cfRule type="cellIs" dxfId="8163" priority="969" operator="lessThan">
      <formula>0</formula>
    </cfRule>
  </conditionalFormatting>
  <conditionalFormatting sqref="Q619">
    <cfRule type="cellIs" dxfId="8162" priority="984" operator="lessThan">
      <formula>0</formula>
    </cfRule>
  </conditionalFormatting>
  <conditionalFormatting sqref="H616">
    <cfRule type="cellIs" dxfId="8161" priority="980" operator="lessThan">
      <formula>0</formula>
    </cfRule>
  </conditionalFormatting>
  <conditionalFormatting sqref="H616:H619">
    <cfRule type="cellIs" dxfId="8160" priority="981" operator="lessThan">
      <formula>0</formula>
    </cfRule>
  </conditionalFormatting>
  <conditionalFormatting sqref="C617:J617">
    <cfRule type="cellIs" dxfId="8159" priority="985" operator="lessThan">
      <formula>0</formula>
    </cfRule>
  </conditionalFormatting>
  <conditionalFormatting sqref="H617:H619">
    <cfRule type="cellIs" dxfId="8158" priority="982" operator="lessThan">
      <formula>0</formula>
    </cfRule>
  </conditionalFormatting>
  <conditionalFormatting sqref="I617 K616:N617 C618:N619">
    <cfRule type="cellIs" dxfId="8157" priority="988" operator="lessThan">
      <formula>0</formula>
    </cfRule>
  </conditionalFormatting>
  <conditionalFormatting sqref="Q616:Q618">
    <cfRule type="cellIs" dxfId="8156" priority="990" operator="lessThan">
      <formula>0</formula>
    </cfRule>
  </conditionalFormatting>
  <conditionalFormatting sqref="B615">
    <cfRule type="cellIs" dxfId="8155" priority="979" operator="lessThan">
      <formula>0</formula>
    </cfRule>
  </conditionalFormatting>
  <conditionalFormatting sqref="Q624">
    <cfRule type="cellIs" dxfId="8154" priority="971" operator="lessThan">
      <formula>0</formula>
    </cfRule>
  </conditionalFormatting>
  <conditionalFormatting sqref="I621">
    <cfRule type="cellIs" dxfId="8153" priority="974" operator="lessThan">
      <formula>0</formula>
    </cfRule>
  </conditionalFormatting>
  <conditionalFormatting sqref="C621:N624">
    <cfRule type="cellIs" dxfId="8152" priority="975" operator="lessThan">
      <formula>0</formula>
    </cfRule>
  </conditionalFormatting>
  <conditionalFormatting sqref="Q624">
    <cfRule type="cellIs" dxfId="8151" priority="972" operator="lessThan">
      <formula>0</formula>
    </cfRule>
  </conditionalFormatting>
  <conditionalFormatting sqref="H621">
    <cfRule type="cellIs" dxfId="8150" priority="968" operator="lessThan">
      <formula>0</formula>
    </cfRule>
  </conditionalFormatting>
  <conditionalFormatting sqref="P621:P624">
    <cfRule type="cellIs" dxfId="8149" priority="977" operator="lessThan">
      <formula>0</formula>
    </cfRule>
  </conditionalFormatting>
  <conditionalFormatting sqref="C622:J622">
    <cfRule type="cellIs" dxfId="8148" priority="973" operator="lessThan">
      <formula>0</formula>
    </cfRule>
  </conditionalFormatting>
  <conditionalFormatting sqref="H622:H624">
    <cfRule type="cellIs" dxfId="8147" priority="970" operator="lessThan">
      <formula>0</formula>
    </cfRule>
  </conditionalFormatting>
  <conditionalFormatting sqref="I622 K621:N622 C623:N624">
    <cfRule type="cellIs" dxfId="8146" priority="976" operator="lessThan">
      <formula>0</formula>
    </cfRule>
  </conditionalFormatting>
  <conditionalFormatting sqref="Q621:Q623">
    <cfRule type="cellIs" dxfId="8145" priority="978" operator="lessThan">
      <formula>0</formula>
    </cfRule>
  </conditionalFormatting>
  <conditionalFormatting sqref="B620">
    <cfRule type="cellIs" dxfId="8144" priority="967" operator="lessThan">
      <formula>0</formula>
    </cfRule>
  </conditionalFormatting>
  <conditionalFormatting sqref="C626:N629">
    <cfRule type="cellIs" dxfId="8143" priority="963" operator="lessThan">
      <formula>0</formula>
    </cfRule>
  </conditionalFormatting>
  <conditionalFormatting sqref="Q629">
    <cfRule type="cellIs" dxfId="8142" priority="960" operator="lessThan">
      <formula>0</formula>
    </cfRule>
  </conditionalFormatting>
  <conditionalFormatting sqref="H626">
    <cfRule type="cellIs" dxfId="8141" priority="956" operator="lessThan">
      <formula>0</formula>
    </cfRule>
  </conditionalFormatting>
  <conditionalFormatting sqref="H626:H629">
    <cfRule type="cellIs" dxfId="8140" priority="957" operator="lessThan">
      <formula>0</formula>
    </cfRule>
  </conditionalFormatting>
  <conditionalFormatting sqref="P626:P629">
    <cfRule type="cellIs" dxfId="8139" priority="965" operator="lessThan">
      <formula>0</formula>
    </cfRule>
  </conditionalFormatting>
  <conditionalFormatting sqref="C627:J627">
    <cfRule type="cellIs" dxfId="8138" priority="961" operator="lessThan">
      <formula>0</formula>
    </cfRule>
  </conditionalFormatting>
  <conditionalFormatting sqref="H627:H629">
    <cfRule type="cellIs" dxfId="8137" priority="958" operator="lessThan">
      <formula>0</formula>
    </cfRule>
  </conditionalFormatting>
  <conditionalFormatting sqref="I627 K626:N627 C628:N629">
    <cfRule type="cellIs" dxfId="8136" priority="964" operator="lessThan">
      <formula>0</formula>
    </cfRule>
  </conditionalFormatting>
  <conditionalFormatting sqref="Q626:Q628">
    <cfRule type="cellIs" dxfId="8135" priority="966" operator="lessThan">
      <formula>0</formula>
    </cfRule>
  </conditionalFormatting>
  <conditionalFormatting sqref="C351:I351">
    <cfRule type="cellIs" dxfId="8134" priority="952" operator="lessThan">
      <formula>0</formula>
    </cfRule>
  </conditionalFormatting>
  <conditionalFormatting sqref="C353:I354">
    <cfRule type="cellIs" dxfId="8133" priority="953" operator="lessThan">
      <formula>0</formula>
    </cfRule>
  </conditionalFormatting>
  <conditionalFormatting sqref="P506:Q506">
    <cfRule type="cellIs" dxfId="8132" priority="936" operator="lessThan">
      <formula>0</formula>
    </cfRule>
  </conditionalFormatting>
  <conditionalFormatting sqref="P499:P502">
    <cfRule type="cellIs" dxfId="8131" priority="937" operator="lessThan">
      <formula>0</formula>
    </cfRule>
  </conditionalFormatting>
  <conditionalFormatting sqref="Q611:Q613">
    <cfRule type="cellIs" dxfId="8130" priority="899" operator="lessThan">
      <formula>0</formula>
    </cfRule>
  </conditionalFormatting>
  <conditionalFormatting sqref="B498">
    <cfRule type="cellIs" dxfId="8129" priority="954" operator="lessThan">
      <formula>0</formula>
    </cfRule>
  </conditionalFormatting>
  <conditionalFormatting sqref="N427">
    <cfRule type="cellIs" dxfId="8128" priority="678" operator="lessThan">
      <formula>0</formula>
    </cfRule>
  </conditionalFormatting>
  <conditionalFormatting sqref="C352:I352">
    <cfRule type="cellIs" dxfId="8127" priority="951" operator="lessThan">
      <formula>0</formula>
    </cfRule>
  </conditionalFormatting>
  <conditionalFormatting sqref="C355:I355">
    <cfRule type="cellIs" dxfId="8126" priority="950" operator="lessThan">
      <formula>0</formula>
    </cfRule>
  </conditionalFormatting>
  <conditionalFormatting sqref="C365:I366">
    <cfRule type="cellIs" dxfId="8125" priority="949" operator="lessThan">
      <formula>0</formula>
    </cfRule>
  </conditionalFormatting>
  <conditionalFormatting sqref="C363:I363">
    <cfRule type="cellIs" dxfId="8124" priority="948" operator="lessThan">
      <formula>0</formula>
    </cfRule>
  </conditionalFormatting>
  <conditionalFormatting sqref="C364:I364">
    <cfRule type="cellIs" dxfId="8123" priority="947" operator="lessThan">
      <formula>0</formula>
    </cfRule>
  </conditionalFormatting>
  <conditionalFormatting sqref="C367:I367">
    <cfRule type="cellIs" dxfId="8122" priority="946" operator="lessThan">
      <formula>0</formula>
    </cfRule>
  </conditionalFormatting>
  <conditionalFormatting sqref="C593:I596">
    <cfRule type="cellIs" dxfId="8121" priority="944" operator="lessThan">
      <formula>0</formula>
    </cfRule>
  </conditionalFormatting>
  <conditionalFormatting sqref="C594:I594">
    <cfRule type="cellIs" dxfId="8120" priority="943" operator="lessThan">
      <formula>0</formula>
    </cfRule>
  </conditionalFormatting>
  <conditionalFormatting sqref="C595:I596">
    <cfRule type="cellIs" dxfId="8119" priority="945" operator="lessThan">
      <formula>0</formula>
    </cfRule>
  </conditionalFormatting>
  <conditionalFormatting sqref="Q551">
    <cfRule type="cellIs" dxfId="8118" priority="925" operator="lessThan">
      <formula>0</formula>
    </cfRule>
  </conditionalFormatting>
  <conditionalFormatting sqref="Q551">
    <cfRule type="cellIs" dxfId="8117" priority="926" operator="lessThan">
      <formula>0</formula>
    </cfRule>
  </conditionalFormatting>
  <conditionalFormatting sqref="C599:I602">
    <cfRule type="cellIs" dxfId="8116" priority="941" operator="lessThan">
      <formula>0</formula>
    </cfRule>
  </conditionalFormatting>
  <conditionalFormatting sqref="C600:I600">
    <cfRule type="cellIs" dxfId="8115" priority="940" operator="lessThan">
      <formula>0</formula>
    </cfRule>
  </conditionalFormatting>
  <conditionalFormatting sqref="C601:I602">
    <cfRule type="cellIs" dxfId="8114" priority="942" operator="lessThan">
      <formula>0</formula>
    </cfRule>
  </conditionalFormatting>
  <conditionalFormatting sqref="C461:C464">
    <cfRule type="cellIs" dxfId="8113" priority="939" operator="lessThan">
      <formula>0</formula>
    </cfRule>
  </conditionalFormatting>
  <conditionalFormatting sqref="P468:P471">
    <cfRule type="cellIs" dxfId="8112" priority="938" operator="lessThan">
      <formula>0</formula>
    </cfRule>
  </conditionalFormatting>
  <conditionalFormatting sqref="Q507:Q510">
    <cfRule type="cellIs" dxfId="8111" priority="935" operator="lessThan">
      <formula>0</formula>
    </cfRule>
  </conditionalFormatting>
  <conditionalFormatting sqref="Q511:Q512">
    <cfRule type="cellIs" dxfId="8110" priority="934" operator="lessThan">
      <formula>0</formula>
    </cfRule>
  </conditionalFormatting>
  <conditionalFormatting sqref="Q512">
    <cfRule type="cellIs" dxfId="8109" priority="933" operator="lessThan">
      <formula>0</formula>
    </cfRule>
  </conditionalFormatting>
  <conditionalFormatting sqref="Q511">
    <cfRule type="cellIs" dxfId="8108" priority="932" operator="lessThan">
      <formula>0</formula>
    </cfRule>
  </conditionalFormatting>
  <conditionalFormatting sqref="P507:P510">
    <cfRule type="cellIs" dxfId="8107" priority="931" operator="lessThan">
      <formula>0</formula>
    </cfRule>
  </conditionalFormatting>
  <conditionalFormatting sqref="B506">
    <cfRule type="cellIs" dxfId="8106" priority="930" operator="lessThan">
      <formula>0</formula>
    </cfRule>
  </conditionalFormatting>
  <conditionalFormatting sqref="C611:N614">
    <cfRule type="cellIs" dxfId="8105" priority="896" operator="lessThan">
      <formula>0</formula>
    </cfRule>
  </conditionalFormatting>
  <conditionalFormatting sqref="Q614">
    <cfRule type="cellIs" dxfId="8104" priority="893" operator="lessThan">
      <formula>0</formula>
    </cfRule>
  </conditionalFormatting>
  <conditionalFormatting sqref="P547:P550">
    <cfRule type="cellIs" dxfId="8103" priority="924" operator="lessThan">
      <formula>0</formula>
    </cfRule>
  </conditionalFormatting>
  <conditionalFormatting sqref="H611:H614">
    <cfRule type="cellIs" dxfId="8102" priority="890" operator="lessThan">
      <formula>0</formula>
    </cfRule>
  </conditionalFormatting>
  <conditionalFormatting sqref="Q504">
    <cfRule type="cellIs" dxfId="8101" priority="929" operator="lessThan">
      <formula>0</formula>
    </cfRule>
  </conditionalFormatting>
  <conditionalFormatting sqref="Q547:Q550 Q552 Q554:Q560">
    <cfRule type="cellIs" dxfId="8100" priority="928" operator="lessThan">
      <formula>0</formula>
    </cfRule>
  </conditionalFormatting>
  <conditionalFormatting sqref="P546">
    <cfRule type="cellIs" dxfId="8099" priority="927" operator="lessThan">
      <formula>0</formula>
    </cfRule>
  </conditionalFormatting>
  <conditionalFormatting sqref="P554:P558">
    <cfRule type="cellIs" dxfId="8098" priority="923" operator="lessThan">
      <formula>0</formula>
    </cfRule>
  </conditionalFormatting>
  <conditionalFormatting sqref="Q570:Q573 Q575">
    <cfRule type="cellIs" dxfId="8097" priority="921" operator="lessThan">
      <formula>0</formula>
    </cfRule>
  </conditionalFormatting>
  <conditionalFormatting sqref="B546">
    <cfRule type="cellIs" dxfId="8096" priority="922" operator="lessThan">
      <formula>0</formula>
    </cfRule>
  </conditionalFormatting>
  <conditionalFormatting sqref="P569">
    <cfRule type="cellIs" dxfId="8095" priority="920" operator="lessThan">
      <formula>0</formula>
    </cfRule>
  </conditionalFormatting>
  <conditionalFormatting sqref="Q574">
    <cfRule type="cellIs" dxfId="8094" priority="919" operator="lessThan">
      <formula>0</formula>
    </cfRule>
  </conditionalFormatting>
  <conditionalFormatting sqref="Q574">
    <cfRule type="cellIs" dxfId="8093" priority="918" operator="lessThan">
      <formula>0</formula>
    </cfRule>
  </conditionalFormatting>
  <conditionalFormatting sqref="P570:P573">
    <cfRule type="cellIs" dxfId="8092" priority="917" operator="lessThan">
      <formula>0</formula>
    </cfRule>
  </conditionalFormatting>
  <conditionalFormatting sqref="Q582 Q577:Q580">
    <cfRule type="cellIs" dxfId="8091" priority="915" operator="lessThan">
      <formula>0</formula>
    </cfRule>
  </conditionalFormatting>
  <conditionalFormatting sqref="Q581">
    <cfRule type="cellIs" dxfId="8090" priority="913" operator="lessThan">
      <formula>0</formula>
    </cfRule>
  </conditionalFormatting>
  <conditionalFormatting sqref="B569">
    <cfRule type="cellIs" dxfId="8089" priority="916" operator="lessThan">
      <formula>0</formula>
    </cfRule>
  </conditionalFormatting>
  <conditionalFormatting sqref="P576">
    <cfRule type="cellIs" dxfId="8088" priority="914" operator="lessThan">
      <formula>0</formula>
    </cfRule>
  </conditionalFormatting>
  <conditionalFormatting sqref="P577:P580">
    <cfRule type="cellIs" dxfId="8087" priority="911" operator="lessThan">
      <formula>0</formula>
    </cfRule>
  </conditionalFormatting>
  <conditionalFormatting sqref="Q581">
    <cfRule type="cellIs" dxfId="8086" priority="912" operator="lessThan">
      <formula>0</formula>
    </cfRule>
  </conditionalFormatting>
  <conditionalFormatting sqref="P605:P607 P609">
    <cfRule type="cellIs" dxfId="8085" priority="909" operator="lessThan">
      <formula>0</formula>
    </cfRule>
  </conditionalFormatting>
  <conditionalFormatting sqref="Q605:Q607">
    <cfRule type="cellIs" dxfId="8084" priority="910" operator="lessThan">
      <formula>0</formula>
    </cfRule>
  </conditionalFormatting>
  <conditionalFormatting sqref="C607:I607">
    <cfRule type="cellIs" dxfId="8083" priority="902" operator="lessThan">
      <formula>0</formula>
    </cfRule>
  </conditionalFormatting>
  <conditionalFormatting sqref="C605:I607">
    <cfRule type="cellIs" dxfId="8082" priority="901" operator="lessThan">
      <formula>0</formula>
    </cfRule>
  </conditionalFormatting>
  <conditionalFormatting sqref="B604">
    <cfRule type="cellIs" dxfId="8081" priority="903" operator="lessThan">
      <formula>0</formula>
    </cfRule>
  </conditionalFormatting>
  <conditionalFormatting sqref="J605:N607">
    <cfRule type="cellIs" dxfId="8080" priority="907" operator="lessThan">
      <formula>0</formula>
    </cfRule>
  </conditionalFormatting>
  <conditionalFormatting sqref="P611:P614">
    <cfRule type="cellIs" dxfId="8079" priority="898" operator="lessThan">
      <formula>0</formula>
    </cfRule>
  </conditionalFormatting>
  <conditionalFormatting sqref="Q608:Q609">
    <cfRule type="cellIs" dxfId="8078" priority="904" operator="lessThan">
      <formula>0</formula>
    </cfRule>
  </conditionalFormatting>
  <conditionalFormatting sqref="C433:M433">
    <cfRule type="cellIs" dxfId="8077" priority="676" operator="lessThan">
      <formula>0</formula>
    </cfRule>
  </conditionalFormatting>
  <conditionalFormatting sqref="Q608:Q609">
    <cfRule type="cellIs" dxfId="8076" priority="905" operator="lessThan">
      <formula>0</formula>
    </cfRule>
  </conditionalFormatting>
  <conditionalFormatting sqref="J606">
    <cfRule type="cellIs" dxfId="8075" priority="906" operator="lessThan">
      <formula>0</formula>
    </cfRule>
  </conditionalFormatting>
  <conditionalFormatting sqref="J607:N607 K605:N606">
    <cfRule type="cellIs" dxfId="8074" priority="908" operator="lessThan">
      <formula>0</formula>
    </cfRule>
  </conditionalFormatting>
  <conditionalFormatting sqref="I612 K611:N612 C613:N614">
    <cfRule type="cellIs" dxfId="8073" priority="897" operator="lessThan">
      <formula>0</formula>
    </cfRule>
  </conditionalFormatting>
  <conditionalFormatting sqref="N427">
    <cfRule type="cellIs" dxfId="8072" priority="679" operator="lessThan">
      <formula>0</formula>
    </cfRule>
  </conditionalFormatting>
  <conditionalFormatting sqref="B429:N429">
    <cfRule type="cellIs" dxfId="8071" priority="671" operator="lessThan">
      <formula>0</formula>
    </cfRule>
  </conditionalFormatting>
  <conditionalFormatting sqref="C606:I606">
    <cfRule type="cellIs" dxfId="8070" priority="900" operator="lessThan">
      <formula>0</formula>
    </cfRule>
  </conditionalFormatting>
  <conditionalFormatting sqref="B429:N429">
    <cfRule type="cellIs" dxfId="8069" priority="672" operator="lessThan">
      <formula>0</formula>
    </cfRule>
  </conditionalFormatting>
  <conditionalFormatting sqref="H433">
    <cfRule type="cellIs" dxfId="8068" priority="675" operator="lessThan">
      <formula>0</formula>
    </cfRule>
  </conditionalFormatting>
  <conditionalFormatting sqref="B433">
    <cfRule type="cellIs" dxfId="8067" priority="674" operator="lessThan">
      <formula>0</formula>
    </cfRule>
  </conditionalFormatting>
  <conditionalFormatting sqref="B433">
    <cfRule type="cellIs" dxfId="8066" priority="673" operator="lessThan">
      <formula>0</formula>
    </cfRule>
  </conditionalFormatting>
  <conditionalFormatting sqref="B429:N429">
    <cfRule type="cellIs" dxfId="8065" priority="669" operator="lessThan">
      <formula>0</formula>
    </cfRule>
  </conditionalFormatting>
  <conditionalFormatting sqref="B429:N429">
    <cfRule type="cellIs" dxfId="8064" priority="670" operator="lessThan">
      <formula>0</formula>
    </cfRule>
  </conditionalFormatting>
  <conditionalFormatting sqref="B435:N435">
    <cfRule type="cellIs" dxfId="8063" priority="656" operator="lessThan">
      <formula>0</formula>
    </cfRule>
  </conditionalFormatting>
  <conditionalFormatting sqref="H611">
    <cfRule type="cellIs" dxfId="8062" priority="889" operator="lessThan">
      <formula>0</formula>
    </cfRule>
  </conditionalFormatting>
  <conditionalFormatting sqref="C433:M433">
    <cfRule type="cellIs" dxfId="8061" priority="677" operator="lessThan">
      <formula>0</formula>
    </cfRule>
  </conditionalFormatting>
  <conditionalFormatting sqref="H612:H614">
    <cfRule type="cellIs" dxfId="8060" priority="891" operator="lessThan">
      <formula>0</formula>
    </cfRule>
  </conditionalFormatting>
  <conditionalFormatting sqref="Q614">
    <cfRule type="cellIs" dxfId="8059" priority="892" operator="lessThan">
      <formula>0</formula>
    </cfRule>
  </conditionalFormatting>
  <conditionalFormatting sqref="I611">
    <cfRule type="cellIs" dxfId="8058" priority="895" operator="lessThan">
      <formula>0</formula>
    </cfRule>
  </conditionalFormatting>
  <conditionalFormatting sqref="N439">
    <cfRule type="cellIs" dxfId="8057" priority="649" operator="lessThan">
      <formula>0</formula>
    </cfRule>
  </conditionalFormatting>
  <conditionalFormatting sqref="C612:J612">
    <cfRule type="cellIs" dxfId="8056" priority="894" operator="lessThan">
      <formula>0</formula>
    </cfRule>
  </conditionalFormatting>
  <conditionalFormatting sqref="B610">
    <cfRule type="cellIs" dxfId="8055" priority="888" operator="lessThan">
      <formula>0</formula>
    </cfRule>
  </conditionalFormatting>
  <conditionalFormatting sqref="B435:N435">
    <cfRule type="cellIs" dxfId="8054" priority="655" operator="lessThan">
      <formula>0</formula>
    </cfRule>
  </conditionalFormatting>
  <conditionalFormatting sqref="C445:M445">
    <cfRule type="cellIs" dxfId="8053" priority="646" operator="lessThan">
      <formula>0</formula>
    </cfRule>
  </conditionalFormatting>
  <conditionalFormatting sqref="C445:M445">
    <cfRule type="cellIs" dxfId="8052" priority="647" operator="lessThan">
      <formula>0</formula>
    </cfRule>
  </conditionalFormatting>
  <conditionalFormatting sqref="B435:N435">
    <cfRule type="cellIs" dxfId="8051" priority="654" operator="lessThan">
      <formula>0</formula>
    </cfRule>
  </conditionalFormatting>
  <conditionalFormatting sqref="N438">
    <cfRule type="cellIs" dxfId="8050" priority="650" operator="lessThan">
      <formula>0</formula>
    </cfRule>
  </conditionalFormatting>
  <conditionalFormatting sqref="B435:N435">
    <cfRule type="cellIs" dxfId="8049" priority="653" operator="lessThan">
      <formula>0</formula>
    </cfRule>
  </conditionalFormatting>
  <conditionalFormatting sqref="B435:N435">
    <cfRule type="cellIs" dxfId="8048" priority="651" operator="lessThan">
      <formula>0</formula>
    </cfRule>
  </conditionalFormatting>
  <conditionalFormatting sqref="B598">
    <cfRule type="cellIs" dxfId="8047" priority="887" operator="lessThan">
      <formula>0</formula>
    </cfRule>
  </conditionalFormatting>
  <conditionalFormatting sqref="N439">
    <cfRule type="cellIs" dxfId="8046" priority="648" operator="lessThan">
      <formula>0</formula>
    </cfRule>
  </conditionalFormatting>
  <conditionalFormatting sqref="B435:N435">
    <cfRule type="cellIs" dxfId="8045" priority="652" operator="lessThan">
      <formula>0</formula>
    </cfRule>
  </conditionalFormatting>
  <conditionalFormatting sqref="B598">
    <cfRule type="cellIs" dxfId="8044" priority="886" operator="lessThan">
      <formula>0</formula>
    </cfRule>
  </conditionalFormatting>
  <conditionalFormatting sqref="B641">
    <cfRule type="cellIs" dxfId="8043" priority="874" operator="lessThan">
      <formula>0</formula>
    </cfRule>
  </conditionalFormatting>
  <conditionalFormatting sqref="B591">
    <cfRule type="cellIs" dxfId="8042" priority="884" operator="lessThan">
      <formula>0</formula>
    </cfRule>
  </conditionalFormatting>
  <conditionalFormatting sqref="B591">
    <cfRule type="cellIs" dxfId="8041" priority="885" operator="lessThan">
      <formula>0</formula>
    </cfRule>
  </conditionalFormatting>
  <conditionalFormatting sqref="B609">
    <cfRule type="cellIs" dxfId="8040" priority="882" operator="lessThan">
      <formula>0</formula>
    </cfRule>
  </conditionalFormatting>
  <conditionalFormatting sqref="B609">
    <cfRule type="cellIs" dxfId="803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038" priority="881" operator="lessThan">
      <formula>0</formula>
    </cfRule>
  </conditionalFormatting>
  <conditionalFormatting sqref="B646">
    <cfRule type="cellIs" dxfId="8037" priority="878" operator="lessThan">
      <formula>0</formula>
    </cfRule>
  </conditionalFormatting>
  <conditionalFormatting sqref="B631">
    <cfRule type="cellIs" dxfId="8036" priority="880" operator="lessThan">
      <formula>0</formula>
    </cfRule>
  </conditionalFormatting>
  <conditionalFormatting sqref="B635">
    <cfRule type="cellIs" dxfId="8035" priority="879" operator="lessThan">
      <formula>0</formula>
    </cfRule>
  </conditionalFormatting>
  <conditionalFormatting sqref="B662">
    <cfRule type="cellIs" dxfId="8034" priority="877" operator="lessThan">
      <formula>0</formula>
    </cfRule>
  </conditionalFormatting>
  <conditionalFormatting sqref="B671">
    <cfRule type="cellIs" dxfId="8033" priority="876" operator="lessThan">
      <formula>0</formula>
    </cfRule>
  </conditionalFormatting>
  <conditionalFormatting sqref="I674:N674 P672:Q675">
    <cfRule type="cellIs" dxfId="8032" priority="875" operator="lessThan">
      <formula>0</formula>
    </cfRule>
  </conditionalFormatting>
  <conditionalFormatting sqref="P641">
    <cfRule type="cellIs" dxfId="8031" priority="872" operator="lessThan">
      <formula>0</formula>
    </cfRule>
  </conditionalFormatting>
  <conditionalFormatting sqref="P641">
    <cfRule type="cellIs" dxfId="8030" priority="873" operator="lessThan">
      <formula>0</formula>
    </cfRule>
  </conditionalFormatting>
  <conditionalFormatting sqref="P422:Q422 Q423:Q425">
    <cfRule type="cellIs" dxfId="8029" priority="859" operator="lessThan">
      <formula>0</formula>
    </cfRule>
  </conditionalFormatting>
  <conditionalFormatting sqref="B416">
    <cfRule type="cellIs" dxfId="8028" priority="860" operator="lessThan">
      <formula>0</formula>
    </cfRule>
  </conditionalFormatting>
  <conditionalFormatting sqref="P423:P425">
    <cfRule type="cellIs" dxfId="8027" priority="857" operator="lessThan">
      <formula>0</formula>
    </cfRule>
  </conditionalFormatting>
  <conditionalFormatting sqref="P422">
    <cfRule type="cellIs" dxfId="8026" priority="858" operator="lessThan">
      <formula>0</formula>
    </cfRule>
  </conditionalFormatting>
  <conditionalFormatting sqref="Q426">
    <cfRule type="cellIs" dxfId="8025" priority="855" operator="lessThan">
      <formula>0</formula>
    </cfRule>
  </conditionalFormatting>
  <conditionalFormatting sqref="Q427">
    <cfRule type="cellIs" dxfId="8024" priority="856" operator="lessThan">
      <formula>0</formula>
    </cfRule>
  </conditionalFormatting>
  <conditionalFormatting sqref="B422">
    <cfRule type="cellIs" dxfId="8023" priority="853" operator="lessThan">
      <formula>0</formula>
    </cfRule>
  </conditionalFormatting>
  <conditionalFormatting sqref="Q426">
    <cfRule type="cellIs" dxfId="8022" priority="854" operator="lessThan">
      <formula>0</formula>
    </cfRule>
  </conditionalFormatting>
  <conditionalFormatting sqref="B454:N454">
    <cfRule type="cellIs" dxfId="8021" priority="609" operator="lessThan">
      <formula>0</formula>
    </cfRule>
  </conditionalFormatting>
  <conditionalFormatting sqref="B454:N454">
    <cfRule type="cellIs" dxfId="8020" priority="610" operator="lessThan">
      <formula>0</formula>
    </cfRule>
  </conditionalFormatting>
  <conditionalFormatting sqref="C652:I652">
    <cfRule type="cellIs" dxfId="8019" priority="871" operator="lessThan">
      <formula>0</formula>
    </cfRule>
  </conditionalFormatting>
  <conditionalFormatting sqref="C653:I653">
    <cfRule type="cellIs" dxfId="8018" priority="870" operator="lessThan">
      <formula>0</formula>
    </cfRule>
  </conditionalFormatting>
  <conditionalFormatting sqref="C658:M658">
    <cfRule type="cellIs" dxfId="8017" priority="869" operator="lessThan">
      <formula>0</formula>
    </cfRule>
  </conditionalFormatting>
  <conditionalFormatting sqref="C647:N647">
    <cfRule type="cellIs" dxfId="8016" priority="868" operator="lessThan">
      <formula>0</formula>
    </cfRule>
  </conditionalFormatting>
  <conditionalFormatting sqref="P650">
    <cfRule type="cellIs" dxfId="8015" priority="867" operator="lessThan">
      <formula>0</formula>
    </cfRule>
  </conditionalFormatting>
  <conditionalFormatting sqref="P417:P419">
    <cfRule type="cellIs" dxfId="8014" priority="864" operator="lessThan">
      <formula>0</formula>
    </cfRule>
  </conditionalFormatting>
  <conditionalFormatting sqref="Q420">
    <cfRule type="cellIs" dxfId="8013" priority="861" operator="lessThan">
      <formula>0</formula>
    </cfRule>
  </conditionalFormatting>
  <conditionalFormatting sqref="Q421">
    <cfRule type="cellIs" dxfId="8012" priority="863" operator="lessThan">
      <formula>0</formula>
    </cfRule>
  </conditionalFormatting>
  <conditionalFormatting sqref="P416:Q416 Q417:Q419">
    <cfRule type="cellIs" dxfId="8011" priority="866" operator="lessThan">
      <formula>0</formula>
    </cfRule>
  </conditionalFormatting>
  <conditionalFormatting sqref="P416">
    <cfRule type="cellIs" dxfId="8010" priority="865" operator="lessThan">
      <formula>0</formula>
    </cfRule>
  </conditionalFormatting>
  <conditionalFormatting sqref="Q420">
    <cfRule type="cellIs" dxfId="8009" priority="862" operator="lessThan">
      <formula>0</formula>
    </cfRule>
  </conditionalFormatting>
  <conditionalFormatting sqref="B454:N454">
    <cfRule type="cellIs" dxfId="8008" priority="608" operator="lessThan">
      <formula>0</formula>
    </cfRule>
  </conditionalFormatting>
  <conditionalFormatting sqref="B454:N454">
    <cfRule type="cellIs" dxfId="8007" priority="607" operator="lessThan">
      <formula>0</formula>
    </cfRule>
  </conditionalFormatting>
  <conditionalFormatting sqref="B454:N454">
    <cfRule type="cellIs" dxfId="8006" priority="606" operator="lessThan">
      <formula>0</formula>
    </cfRule>
  </conditionalFormatting>
  <conditionalFormatting sqref="B454:N454">
    <cfRule type="cellIs" dxfId="8005" priority="604" operator="lessThan">
      <formula>0</formula>
    </cfRule>
  </conditionalFormatting>
  <conditionalFormatting sqref="B454:N454">
    <cfRule type="cellIs" dxfId="8004" priority="605" operator="lessThan">
      <formula>0</formula>
    </cfRule>
  </conditionalFormatting>
  <conditionalFormatting sqref="N457">
    <cfRule type="cellIs" dxfId="8003" priority="602" operator="lessThan">
      <formula>0</formula>
    </cfRule>
  </conditionalFormatting>
  <conditionalFormatting sqref="B454:N454">
    <cfRule type="cellIs" dxfId="8002" priority="603" operator="lessThan">
      <formula>0</formula>
    </cfRule>
  </conditionalFormatting>
  <conditionalFormatting sqref="N458">
    <cfRule type="cellIs" dxfId="8001" priority="601" operator="lessThan">
      <formula>0</formula>
    </cfRule>
  </conditionalFormatting>
  <conditionalFormatting sqref="P530">
    <cfRule type="cellIs" dxfId="8000" priority="323" operator="lessThan">
      <formula>0</formula>
    </cfRule>
  </conditionalFormatting>
  <conditionalFormatting sqref="N458">
    <cfRule type="cellIs" dxfId="7999" priority="600" operator="lessThan">
      <formula>0</formula>
    </cfRule>
  </conditionalFormatting>
  <conditionalFormatting sqref="D461:N464">
    <cfRule type="cellIs" dxfId="7998" priority="597" operator="lessThan">
      <formula>0</formula>
    </cfRule>
  </conditionalFormatting>
  <conditionalFormatting sqref="P538">
    <cfRule type="cellIs" dxfId="7997" priority="320" operator="lessThan">
      <formula>0</formula>
    </cfRule>
  </conditionalFormatting>
  <conditionalFormatting sqref="B461:B464">
    <cfRule type="cellIs" dxfId="7996" priority="594" operator="lessThan">
      <formula>0</formula>
    </cfRule>
  </conditionalFormatting>
  <conditionalFormatting sqref="P553">
    <cfRule type="cellIs" dxfId="7995" priority="317" operator="lessThan">
      <formula>0</formula>
    </cfRule>
  </conditionalFormatting>
  <conditionalFormatting sqref="B512">
    <cfRule type="cellIs" dxfId="7994" priority="591" operator="lessThan">
      <formula>0</formula>
    </cfRule>
  </conditionalFormatting>
  <conditionalFormatting sqref="C512">
    <cfRule type="cellIs" dxfId="7993" priority="588" operator="lessThan">
      <formula>0</formula>
    </cfRule>
  </conditionalFormatting>
  <conditionalFormatting sqref="P561">
    <cfRule type="cellIs" dxfId="7992" priority="314" operator="lessThan">
      <formula>0</formula>
    </cfRule>
  </conditionalFormatting>
  <conditionalFormatting sqref="P590">
    <cfRule type="cellIs" dxfId="7991" priority="311" operator="lessThan">
      <formula>0</formula>
    </cfRule>
  </conditionalFormatting>
  <conditionalFormatting sqref="N365">
    <cfRule type="cellIs" dxfId="7990" priority="852" operator="lessThan">
      <formula>0</formula>
    </cfRule>
  </conditionalFormatting>
  <conditionalFormatting sqref="N371">
    <cfRule type="cellIs" dxfId="7989" priority="851" operator="lessThan">
      <formula>0</formula>
    </cfRule>
  </conditionalFormatting>
  <conditionalFormatting sqref="N377">
    <cfRule type="cellIs" dxfId="7988" priority="850" operator="lessThan">
      <formula>0</formula>
    </cfRule>
  </conditionalFormatting>
  <conditionalFormatting sqref="B376">
    <cfRule type="cellIs" dxfId="7987" priority="837" operator="lessThan">
      <formula>0</formula>
    </cfRule>
  </conditionalFormatting>
  <conditionalFormatting sqref="B588">
    <cfRule type="cellIs" dxfId="7986" priority="844" operator="lessThan">
      <formula>0</formula>
    </cfRule>
  </conditionalFormatting>
  <conditionalFormatting sqref="B371:B372">
    <cfRule type="cellIs" dxfId="7985" priority="842" operator="lessThan">
      <formula>0</formula>
    </cfRule>
  </conditionalFormatting>
  <conditionalFormatting sqref="B377:B378">
    <cfRule type="cellIs" dxfId="7984" priority="839" operator="lessThan">
      <formula>0</formula>
    </cfRule>
  </conditionalFormatting>
  <conditionalFormatting sqref="C351:M354">
    <cfRule type="cellIs" dxfId="7983" priority="849" operator="lessThan">
      <formula>0</formula>
    </cfRule>
  </conditionalFormatting>
  <conditionalFormatting sqref="B428">
    <cfRule type="cellIs" dxfId="7982" priority="848" operator="lessThan">
      <formula>0</formula>
    </cfRule>
  </conditionalFormatting>
  <conditionalFormatting sqref="B428">
    <cfRule type="cellIs" dxfId="7981" priority="847" operator="lessThan">
      <formula>0</formula>
    </cfRule>
  </conditionalFormatting>
  <conditionalFormatting sqref="B391 B397 B381:B385 B375:B379 B369:B373 B363:B367 B361 B351:B355">
    <cfRule type="cellIs" dxfId="7980" priority="846" operator="lessThan">
      <formula>0</formula>
    </cfRule>
  </conditionalFormatting>
  <conditionalFormatting sqref="B585:B587">
    <cfRule type="cellIs" dxfId="7979" priority="845" operator="lessThan">
      <formula>0</formula>
    </cfRule>
  </conditionalFormatting>
  <conditionalFormatting sqref="B584">
    <cfRule type="cellIs" dxfId="7978" priority="843" operator="lessThan">
      <formula>0</formula>
    </cfRule>
  </conditionalFormatting>
  <conditionalFormatting sqref="B397">
    <cfRule type="cellIs" dxfId="7977" priority="833" operator="lessThan">
      <formula>0</formula>
    </cfRule>
  </conditionalFormatting>
  <conditionalFormatting sqref="B369">
    <cfRule type="cellIs" dxfId="7976" priority="841" operator="lessThan">
      <formula>0</formula>
    </cfRule>
  </conditionalFormatting>
  <conditionalFormatting sqref="B370">
    <cfRule type="cellIs" dxfId="7975" priority="840" operator="lessThan">
      <formula>0</formula>
    </cfRule>
  </conditionalFormatting>
  <conditionalFormatting sqref="B375">
    <cfRule type="cellIs" dxfId="7974" priority="838" operator="lessThan">
      <formula>0</formula>
    </cfRule>
  </conditionalFormatting>
  <conditionalFormatting sqref="B383:B384">
    <cfRule type="cellIs" dxfId="7973" priority="836" operator="lessThan">
      <formula>0</formula>
    </cfRule>
  </conditionalFormatting>
  <conditionalFormatting sqref="B381">
    <cfRule type="cellIs" dxfId="7972" priority="835" operator="lessThan">
      <formula>0</formula>
    </cfRule>
  </conditionalFormatting>
  <conditionalFormatting sqref="B382">
    <cfRule type="cellIs" dxfId="7971" priority="834" operator="lessThan">
      <formula>0</formula>
    </cfRule>
  </conditionalFormatting>
  <conditionalFormatting sqref="B391">
    <cfRule type="cellIs" dxfId="7970" priority="832" operator="lessThan">
      <formula>0</formula>
    </cfRule>
  </conditionalFormatting>
  <conditionalFormatting sqref="B385">
    <cfRule type="cellIs" dxfId="7969" priority="831" operator="lessThan">
      <formula>0</formula>
    </cfRule>
  </conditionalFormatting>
  <conditionalFormatting sqref="B379">
    <cfRule type="cellIs" dxfId="7968" priority="830" operator="lessThan">
      <formula>0</formula>
    </cfRule>
  </conditionalFormatting>
  <conditionalFormatting sqref="B373">
    <cfRule type="cellIs" dxfId="7967" priority="829" operator="lessThan">
      <formula>0</formula>
    </cfRule>
  </conditionalFormatting>
  <conditionalFormatting sqref="B361">
    <cfRule type="cellIs" dxfId="7966" priority="828" operator="lessThan">
      <formula>0</formula>
    </cfRule>
  </conditionalFormatting>
  <conditionalFormatting sqref="B621:B624">
    <cfRule type="cellIs" dxfId="7965" priority="823" operator="lessThan">
      <formula>0</formula>
    </cfRule>
  </conditionalFormatting>
  <conditionalFormatting sqref="B616:B619">
    <cfRule type="cellIs" dxfId="7964" priority="826" operator="lessThan">
      <formula>0</formula>
    </cfRule>
  </conditionalFormatting>
  <conditionalFormatting sqref="B617">
    <cfRule type="cellIs" dxfId="7963" priority="825" operator="lessThan">
      <formula>0</formula>
    </cfRule>
  </conditionalFormatting>
  <conditionalFormatting sqref="B618:B619">
    <cfRule type="cellIs" dxfId="7962" priority="827" operator="lessThan">
      <formula>0</formula>
    </cfRule>
  </conditionalFormatting>
  <conditionalFormatting sqref="B628:B629">
    <cfRule type="cellIs" dxfId="7961" priority="821" operator="lessThan">
      <formula>0</formula>
    </cfRule>
  </conditionalFormatting>
  <conditionalFormatting sqref="B622">
    <cfRule type="cellIs" dxfId="7960" priority="822" operator="lessThan">
      <formula>0</formula>
    </cfRule>
  </conditionalFormatting>
  <conditionalFormatting sqref="B623:B624">
    <cfRule type="cellIs" dxfId="7959" priority="824" operator="lessThan">
      <formula>0</formula>
    </cfRule>
  </conditionalFormatting>
  <conditionalFormatting sqref="B626:B629">
    <cfRule type="cellIs" dxfId="7958" priority="820" operator="lessThan">
      <formula>0</formula>
    </cfRule>
  </conditionalFormatting>
  <conditionalFormatting sqref="B627">
    <cfRule type="cellIs" dxfId="7957" priority="819" operator="lessThan">
      <formula>0</formula>
    </cfRule>
  </conditionalFormatting>
  <conditionalFormatting sqref="B365:B366">
    <cfRule type="cellIs" dxfId="7956" priority="814" operator="lessThan">
      <formula>0</formula>
    </cfRule>
  </conditionalFormatting>
  <conditionalFormatting sqref="B355">
    <cfRule type="cellIs" dxfId="7955" priority="815" operator="lessThan">
      <formula>0</formula>
    </cfRule>
  </conditionalFormatting>
  <conditionalFormatting sqref="B393:N393">
    <cfRule type="cellIs" dxfId="7954" priority="770" operator="lessThan">
      <formula>0</formula>
    </cfRule>
  </conditionalFormatting>
  <conditionalFormatting sqref="B387:N387">
    <cfRule type="cellIs" dxfId="7953" priority="781" operator="lessThan">
      <formula>0</formula>
    </cfRule>
  </conditionalFormatting>
  <conditionalFormatting sqref="B387:N387">
    <cfRule type="cellIs" dxfId="7952" priority="780" operator="lessThan">
      <formula>0</formula>
    </cfRule>
  </conditionalFormatting>
  <conditionalFormatting sqref="B353:B354">
    <cfRule type="cellIs" dxfId="7951" priority="818" operator="lessThan">
      <formula>0</formula>
    </cfRule>
  </conditionalFormatting>
  <conditionalFormatting sqref="B351">
    <cfRule type="cellIs" dxfId="7950" priority="817" operator="lessThan">
      <formula>0</formula>
    </cfRule>
  </conditionalFormatting>
  <conditionalFormatting sqref="B352">
    <cfRule type="cellIs" dxfId="7949" priority="816" operator="lessThan">
      <formula>0</formula>
    </cfRule>
  </conditionalFormatting>
  <conditionalFormatting sqref="B363">
    <cfRule type="cellIs" dxfId="7948" priority="813" operator="lessThan">
      <formula>0</formula>
    </cfRule>
  </conditionalFormatting>
  <conditionalFormatting sqref="B364">
    <cfRule type="cellIs" dxfId="7947" priority="812" operator="lessThan">
      <formula>0</formula>
    </cfRule>
  </conditionalFormatting>
  <conditionalFormatting sqref="B367">
    <cfRule type="cellIs" dxfId="7946" priority="811" operator="lessThan">
      <formula>0</formula>
    </cfRule>
  </conditionalFormatting>
  <conditionalFormatting sqref="B593:B596">
    <cfRule type="cellIs" dxfId="7945" priority="809" operator="lessThan">
      <formula>0</formula>
    </cfRule>
  </conditionalFormatting>
  <conditionalFormatting sqref="B594">
    <cfRule type="cellIs" dxfId="7944" priority="808" operator="lessThan">
      <formula>0</formula>
    </cfRule>
  </conditionalFormatting>
  <conditionalFormatting sqref="B595:B596">
    <cfRule type="cellIs" dxfId="7943" priority="810" operator="lessThan">
      <formula>0</formula>
    </cfRule>
  </conditionalFormatting>
  <conditionalFormatting sqref="B603">
    <cfRule type="cellIs" dxfId="7942" priority="803" operator="lessThan">
      <formula>0</formula>
    </cfRule>
  </conditionalFormatting>
  <conditionalFormatting sqref="B603">
    <cfRule type="cellIs" dxfId="7941" priority="804" operator="lessThan">
      <formula>0</formula>
    </cfRule>
  </conditionalFormatting>
  <conditionalFormatting sqref="B599:B602">
    <cfRule type="cellIs" dxfId="7940" priority="806" operator="lessThan">
      <formula>0</formula>
    </cfRule>
  </conditionalFormatting>
  <conditionalFormatting sqref="B600">
    <cfRule type="cellIs" dxfId="7939" priority="805" operator="lessThan">
      <formula>0</formula>
    </cfRule>
  </conditionalFormatting>
  <conditionalFormatting sqref="B601:B602">
    <cfRule type="cellIs" dxfId="7938" priority="807" operator="lessThan">
      <formula>0</formula>
    </cfRule>
  </conditionalFormatting>
  <conditionalFormatting sqref="N390">
    <cfRule type="cellIs" dxfId="7937" priority="775" operator="lessThan">
      <formula>0</formula>
    </cfRule>
  </conditionalFormatting>
  <conditionalFormatting sqref="B393:N393">
    <cfRule type="cellIs" dxfId="7936" priority="773" operator="lessThan">
      <formula>0</formula>
    </cfRule>
  </conditionalFormatting>
  <conditionalFormatting sqref="B571:B573">
    <cfRule type="cellIs" dxfId="7935" priority="802" operator="lessThan">
      <formula>0</formula>
    </cfRule>
  </conditionalFormatting>
  <conditionalFormatting sqref="B574">
    <cfRule type="cellIs" dxfId="7934" priority="801" operator="lessThan">
      <formula>0</formula>
    </cfRule>
  </conditionalFormatting>
  <conditionalFormatting sqref="B570">
    <cfRule type="cellIs" dxfId="7933" priority="800" operator="lessThan">
      <formula>0</formula>
    </cfRule>
  </conditionalFormatting>
  <conditionalFormatting sqref="B607:B608">
    <cfRule type="cellIs" dxfId="7932" priority="799" operator="lessThan">
      <formula>0</formula>
    </cfRule>
  </conditionalFormatting>
  <conditionalFormatting sqref="B605:B608">
    <cfRule type="cellIs" dxfId="7931" priority="798" operator="lessThan">
      <formula>0</formula>
    </cfRule>
  </conditionalFormatting>
  <conditionalFormatting sqref="B589">
    <cfRule type="cellIs" dxfId="7930" priority="525" operator="lessThan">
      <formula>0</formula>
    </cfRule>
  </conditionalFormatting>
  <conditionalFormatting sqref="B613:B614">
    <cfRule type="cellIs" dxfId="7929" priority="796" operator="lessThan">
      <formula>0</formula>
    </cfRule>
  </conditionalFormatting>
  <conditionalFormatting sqref="B606">
    <cfRule type="cellIs" dxfId="7928" priority="797" operator="lessThan">
      <formula>0</formula>
    </cfRule>
  </conditionalFormatting>
  <conditionalFormatting sqref="B611:B614">
    <cfRule type="cellIs" dxfId="7927" priority="795" operator="lessThan">
      <formula>0</formula>
    </cfRule>
  </conditionalFormatting>
  <conditionalFormatting sqref="O616:O619">
    <cfRule type="cellIs" dxfId="7926" priority="277" operator="lessThan">
      <formula>0</formula>
    </cfRule>
  </conditionalFormatting>
  <conditionalFormatting sqref="O599 O601:O602">
    <cfRule type="cellIs" dxfId="7925" priority="279" operator="lessThan">
      <formula>0</formula>
    </cfRule>
  </conditionalFormatting>
  <conditionalFormatting sqref="B612">
    <cfRule type="cellIs" dxfId="7924" priority="794" operator="lessThan">
      <formula>0</formula>
    </cfRule>
  </conditionalFormatting>
  <conditionalFormatting sqref="D589">
    <cfRule type="cellIs" dxfId="7923" priority="519" operator="lessThan">
      <formula>0</formula>
    </cfRule>
  </conditionalFormatting>
  <conditionalFormatting sqref="O605:O607">
    <cfRule type="cellIs" dxfId="7922" priority="271" operator="lessThan">
      <formula>0</formula>
    </cfRule>
  </conditionalFormatting>
  <conditionalFormatting sqref="O626:O629">
    <cfRule type="cellIs" dxfId="7921" priority="273" operator="lessThan">
      <formula>0</formula>
    </cfRule>
  </conditionalFormatting>
  <conditionalFormatting sqref="B650 B655:B657 B663 B665:B668 B642:B645 B670">
    <cfRule type="cellIs" dxfId="7920" priority="793" operator="lessThan">
      <formula>0</formula>
    </cfRule>
  </conditionalFormatting>
  <conditionalFormatting sqref="N378">
    <cfRule type="cellIs" dxfId="7919" priority="785" operator="lessThan">
      <formula>0</formula>
    </cfRule>
  </conditionalFormatting>
  <conditionalFormatting sqref="N372">
    <cfRule type="cellIs" dxfId="7918" priority="786" operator="lessThan">
      <formula>0</formula>
    </cfRule>
  </conditionalFormatting>
  <conditionalFormatting sqref="B387:N387">
    <cfRule type="cellIs" dxfId="7917" priority="783" operator="lessThan">
      <formula>0</formula>
    </cfRule>
  </conditionalFormatting>
  <conditionalFormatting sqref="N384">
    <cfRule type="cellIs" dxfId="7916" priority="784" operator="lessThan">
      <formula>0</formula>
    </cfRule>
  </conditionalFormatting>
  <conditionalFormatting sqref="B387:N387">
    <cfRule type="cellIs" dxfId="7915" priority="782" operator="lessThan">
      <formula>0</formula>
    </cfRule>
  </conditionalFormatting>
  <conditionalFormatting sqref="B387:N387">
    <cfRule type="cellIs" dxfId="7914" priority="779" operator="lessThan">
      <formula>0</formula>
    </cfRule>
  </conditionalFormatting>
  <conditionalFormatting sqref="B652">
    <cfRule type="cellIs" dxfId="7913" priority="792" operator="lessThan">
      <formula>0</formula>
    </cfRule>
  </conditionalFormatting>
  <conditionalFormatting sqref="B653">
    <cfRule type="cellIs" dxfId="7912" priority="791" operator="lessThan">
      <formula>0</formula>
    </cfRule>
  </conditionalFormatting>
  <conditionalFormatting sqref="B658">
    <cfRule type="cellIs" dxfId="7911" priority="790" operator="lessThan">
      <formula>0</formula>
    </cfRule>
  </conditionalFormatting>
  <conditionalFormatting sqref="B647">
    <cfRule type="cellIs" dxfId="7910" priority="789" operator="lessThan">
      <formula>0</formula>
    </cfRule>
  </conditionalFormatting>
  <conditionalFormatting sqref="O365">
    <cfRule type="cellIs" dxfId="7909" priority="265" operator="lessThan">
      <formula>0</formula>
    </cfRule>
  </conditionalFormatting>
  <conditionalFormatting sqref="O371">
    <cfRule type="cellIs" dxfId="7908" priority="264" operator="lessThan">
      <formula>0</formula>
    </cfRule>
  </conditionalFormatting>
  <conditionalFormatting sqref="G589">
    <cfRule type="cellIs" dxfId="7907" priority="510" operator="lessThan">
      <formula>0</formula>
    </cfRule>
  </conditionalFormatting>
  <conditionalFormatting sqref="H589">
    <cfRule type="cellIs" dxfId="7906" priority="507" operator="lessThan">
      <formula>0</formula>
    </cfRule>
  </conditionalFormatting>
  <conditionalFormatting sqref="B351:B354">
    <cfRule type="cellIs" dxfId="7905" priority="788" operator="lessThan">
      <formula>0</formula>
    </cfRule>
  </conditionalFormatting>
  <conditionalFormatting sqref="N366">
    <cfRule type="cellIs" dxfId="7904" priority="787" operator="lessThan">
      <formula>0</formula>
    </cfRule>
  </conditionalFormatting>
  <conditionalFormatting sqref="B387:N387">
    <cfRule type="cellIs" dxfId="7903" priority="778" operator="lessThan">
      <formula>0</formula>
    </cfRule>
  </conditionalFormatting>
  <conditionalFormatting sqref="B387:N387">
    <cfRule type="cellIs" dxfId="7902" priority="777" operator="lessThan">
      <formula>0</formula>
    </cfRule>
  </conditionalFormatting>
  <conditionalFormatting sqref="B387:N387">
    <cfRule type="cellIs" dxfId="7901" priority="776" operator="lessThan">
      <formula>0</formula>
    </cfRule>
  </conditionalFormatting>
  <conditionalFormatting sqref="B393:N393">
    <cfRule type="cellIs" dxfId="7900" priority="771" operator="lessThan">
      <formula>0</formula>
    </cfRule>
  </conditionalFormatting>
  <conditionalFormatting sqref="B393:N393">
    <cfRule type="cellIs" dxfId="7899" priority="774" operator="lessThan">
      <formula>0</formula>
    </cfRule>
  </conditionalFormatting>
  <conditionalFormatting sqref="B393:N393">
    <cfRule type="cellIs" dxfId="7898" priority="769" operator="lessThan">
      <formula>0</formula>
    </cfRule>
  </conditionalFormatting>
  <conditionalFormatting sqref="B393:N393">
    <cfRule type="cellIs" dxfId="7897" priority="772" operator="lessThan">
      <formula>0</formula>
    </cfRule>
  </conditionalFormatting>
  <conditionalFormatting sqref="B393:N393">
    <cfRule type="cellIs" dxfId="7896" priority="767" operator="lessThan">
      <formula>0</formula>
    </cfRule>
  </conditionalFormatting>
  <conditionalFormatting sqref="B393:N393">
    <cfRule type="cellIs" dxfId="7895" priority="768" operator="lessThan">
      <formula>0</formula>
    </cfRule>
  </conditionalFormatting>
  <conditionalFormatting sqref="B399:N399">
    <cfRule type="cellIs" dxfId="7894" priority="765" operator="lessThan">
      <formula>0</formula>
    </cfRule>
  </conditionalFormatting>
  <conditionalFormatting sqref="N396">
    <cfRule type="cellIs" dxfId="7893" priority="766" operator="lessThan">
      <formula>0</formula>
    </cfRule>
  </conditionalFormatting>
  <conditionalFormatting sqref="B399:N399">
    <cfRule type="cellIs" dxfId="7892" priority="764" operator="lessThan">
      <formula>0</formula>
    </cfRule>
  </conditionalFormatting>
  <conditionalFormatting sqref="B399:N399">
    <cfRule type="cellIs" dxfId="7891" priority="763" operator="lessThan">
      <formula>0</formula>
    </cfRule>
  </conditionalFormatting>
  <conditionalFormatting sqref="B399:N399">
    <cfRule type="cellIs" dxfId="7890" priority="762" operator="lessThan">
      <formula>0</formula>
    </cfRule>
  </conditionalFormatting>
  <conditionalFormatting sqref="B399:N399">
    <cfRule type="cellIs" dxfId="7889" priority="761" operator="lessThan">
      <formula>0</formula>
    </cfRule>
  </conditionalFormatting>
  <conditionalFormatting sqref="B399:N399">
    <cfRule type="cellIs" dxfId="7888" priority="760" operator="lessThan">
      <formula>0</formula>
    </cfRule>
  </conditionalFormatting>
  <conditionalFormatting sqref="B399:N399">
    <cfRule type="cellIs" dxfId="7887" priority="759" operator="lessThan">
      <formula>0</formula>
    </cfRule>
  </conditionalFormatting>
  <conditionalFormatting sqref="B399:N399">
    <cfRule type="cellIs" dxfId="7886" priority="758" operator="lessThan">
      <formula>0</formula>
    </cfRule>
  </conditionalFormatting>
  <conditionalFormatting sqref="N402">
    <cfRule type="cellIs" dxfId="7885" priority="757" operator="lessThan">
      <formula>0</formula>
    </cfRule>
  </conditionalFormatting>
  <conditionalFormatting sqref="N355">
    <cfRule type="cellIs" dxfId="7884" priority="756" operator="lessThan">
      <formula>0</formula>
    </cfRule>
  </conditionalFormatting>
  <conditionalFormatting sqref="N361">
    <cfRule type="cellIs" dxfId="7883" priority="755" operator="lessThan">
      <formula>0</formula>
    </cfRule>
  </conditionalFormatting>
  <conditionalFormatting sqref="N361">
    <cfRule type="cellIs" dxfId="7882" priority="754" operator="lessThan">
      <formula>0</formula>
    </cfRule>
  </conditionalFormatting>
  <conditionalFormatting sqref="N367">
    <cfRule type="cellIs" dxfId="7881" priority="753" operator="lessThan">
      <formula>0</formula>
    </cfRule>
  </conditionalFormatting>
  <conditionalFormatting sqref="N367">
    <cfRule type="cellIs" dxfId="7880" priority="752" operator="lessThan">
      <formula>0</formula>
    </cfRule>
  </conditionalFormatting>
  <conditionalFormatting sqref="N373">
    <cfRule type="cellIs" dxfId="7879" priority="751" operator="lessThan">
      <formula>0</formula>
    </cfRule>
  </conditionalFormatting>
  <conditionalFormatting sqref="N373">
    <cfRule type="cellIs" dxfId="7878" priority="750" operator="lessThan">
      <formula>0</formula>
    </cfRule>
  </conditionalFormatting>
  <conditionalFormatting sqref="N379">
    <cfRule type="cellIs" dxfId="7877" priority="749" operator="lessThan">
      <formula>0</formula>
    </cfRule>
  </conditionalFormatting>
  <conditionalFormatting sqref="N379">
    <cfRule type="cellIs" dxfId="7876" priority="748" operator="lessThan">
      <formula>0</formula>
    </cfRule>
  </conditionalFormatting>
  <conditionalFormatting sqref="N385">
    <cfRule type="cellIs" dxfId="7875" priority="747" operator="lessThan">
      <formula>0</formula>
    </cfRule>
  </conditionalFormatting>
  <conditionalFormatting sqref="N385">
    <cfRule type="cellIs" dxfId="7874" priority="746" operator="lessThan">
      <formula>0</formula>
    </cfRule>
  </conditionalFormatting>
  <conditionalFormatting sqref="N391">
    <cfRule type="cellIs" dxfId="7873" priority="745" operator="lessThan">
      <formula>0</formula>
    </cfRule>
  </conditionalFormatting>
  <conditionalFormatting sqref="N391">
    <cfRule type="cellIs" dxfId="7872" priority="744" operator="lessThan">
      <formula>0</formula>
    </cfRule>
  </conditionalFormatting>
  <conditionalFormatting sqref="N397">
    <cfRule type="cellIs" dxfId="7871" priority="743" operator="lessThan">
      <formula>0</formula>
    </cfRule>
  </conditionalFormatting>
  <conditionalFormatting sqref="N397">
    <cfRule type="cellIs" dxfId="7870" priority="742" operator="lessThan">
      <formula>0</formula>
    </cfRule>
  </conditionalFormatting>
  <conditionalFormatting sqref="C409:M409">
    <cfRule type="cellIs" dxfId="7869" priority="741" operator="lessThan">
      <formula>0</formula>
    </cfRule>
  </conditionalFormatting>
  <conditionalFormatting sqref="C409:M409">
    <cfRule type="cellIs" dxfId="7868" priority="740" operator="lessThan">
      <formula>0</formula>
    </cfRule>
  </conditionalFormatting>
  <conditionalFormatting sqref="H409">
    <cfRule type="cellIs" dxfId="7867" priority="739" operator="lessThan">
      <formula>0</formula>
    </cfRule>
  </conditionalFormatting>
  <conditionalFormatting sqref="B409">
    <cfRule type="cellIs" dxfId="7866" priority="738" operator="lessThan">
      <formula>0</formula>
    </cfRule>
  </conditionalFormatting>
  <conditionalFormatting sqref="B409">
    <cfRule type="cellIs" dxfId="7865" priority="737" operator="lessThan">
      <formula>0</formula>
    </cfRule>
  </conditionalFormatting>
  <conditionalFormatting sqref="B405:N405">
    <cfRule type="cellIs" dxfId="7864" priority="736" operator="lessThan">
      <formula>0</formula>
    </cfRule>
  </conditionalFormatting>
  <conditionalFormatting sqref="B405:N405">
    <cfRule type="cellIs" dxfId="7863" priority="735" operator="lessThan">
      <formula>0</formula>
    </cfRule>
  </conditionalFormatting>
  <conditionalFormatting sqref="B405:N405">
    <cfRule type="cellIs" dxfId="7862" priority="734" operator="lessThan">
      <formula>0</formula>
    </cfRule>
  </conditionalFormatting>
  <conditionalFormatting sqref="B405:N405">
    <cfRule type="cellIs" dxfId="7861" priority="733" operator="lessThan">
      <formula>0</formula>
    </cfRule>
  </conditionalFormatting>
  <conditionalFormatting sqref="B405:N405">
    <cfRule type="cellIs" dxfId="7860" priority="732" operator="lessThan">
      <formula>0</formula>
    </cfRule>
  </conditionalFormatting>
  <conditionalFormatting sqref="B405:N405">
    <cfRule type="cellIs" dxfId="7859" priority="731" operator="lessThan">
      <formula>0</formula>
    </cfRule>
  </conditionalFormatting>
  <conditionalFormatting sqref="B405:N405">
    <cfRule type="cellIs" dxfId="7858" priority="730" operator="lessThan">
      <formula>0</formula>
    </cfRule>
  </conditionalFormatting>
  <conditionalFormatting sqref="B405:N405">
    <cfRule type="cellIs" dxfId="7857" priority="729" operator="lessThan">
      <formula>0</formula>
    </cfRule>
  </conditionalFormatting>
  <conditionalFormatting sqref="N408">
    <cfRule type="cellIs" dxfId="7856" priority="728" operator="lessThan">
      <formula>0</formula>
    </cfRule>
  </conditionalFormatting>
  <conditionalFormatting sqref="N409">
    <cfRule type="cellIs" dxfId="7855" priority="727" operator="lessThan">
      <formula>0</formula>
    </cfRule>
  </conditionalFormatting>
  <conditionalFormatting sqref="N409">
    <cfRule type="cellIs" dxfId="7854" priority="726" operator="lessThan">
      <formula>0</formula>
    </cfRule>
  </conditionalFormatting>
  <conditionalFormatting sqref="C415:M415">
    <cfRule type="cellIs" dxfId="7853" priority="725" operator="lessThan">
      <formula>0</formula>
    </cfRule>
  </conditionalFormatting>
  <conditionalFormatting sqref="C415:M415">
    <cfRule type="cellIs" dxfId="7852" priority="724" operator="lessThan">
      <formula>0</formula>
    </cfRule>
  </conditionalFormatting>
  <conditionalFormatting sqref="H415">
    <cfRule type="cellIs" dxfId="7851" priority="723" operator="lessThan">
      <formula>0</formula>
    </cfRule>
  </conditionalFormatting>
  <conditionalFormatting sqref="B415">
    <cfRule type="cellIs" dxfId="7850" priority="722" operator="lessThan">
      <formula>0</formula>
    </cfRule>
  </conditionalFormatting>
  <conditionalFormatting sqref="B415">
    <cfRule type="cellIs" dxfId="7849" priority="721" operator="lessThan">
      <formula>0</formula>
    </cfRule>
  </conditionalFormatting>
  <conditionalFormatting sqref="B411:N411">
    <cfRule type="cellIs" dxfId="7848" priority="720" operator="lessThan">
      <formula>0</formula>
    </cfRule>
  </conditionalFormatting>
  <conditionalFormatting sqref="B411:N411">
    <cfRule type="cellIs" dxfId="7847" priority="719" operator="lessThan">
      <formula>0</formula>
    </cfRule>
  </conditionalFormatting>
  <conditionalFormatting sqref="B411:N411">
    <cfRule type="cellIs" dxfId="7846" priority="718" operator="lessThan">
      <formula>0</formula>
    </cfRule>
  </conditionalFormatting>
  <conditionalFormatting sqref="B411:N411">
    <cfRule type="cellIs" dxfId="7845" priority="717" operator="lessThan">
      <formula>0</formula>
    </cfRule>
  </conditionalFormatting>
  <conditionalFormatting sqref="B411:N411">
    <cfRule type="cellIs" dxfId="7844" priority="716" operator="lessThan">
      <formula>0</formula>
    </cfRule>
  </conditionalFormatting>
  <conditionalFormatting sqref="B411:N411">
    <cfRule type="cellIs" dxfId="7843" priority="715" operator="lessThan">
      <formula>0</formula>
    </cfRule>
  </conditionalFormatting>
  <conditionalFormatting sqref="B411:N411">
    <cfRule type="cellIs" dxfId="7842" priority="714" operator="lessThan">
      <formula>0</formula>
    </cfRule>
  </conditionalFormatting>
  <conditionalFormatting sqref="B411:N411">
    <cfRule type="cellIs" dxfId="7841" priority="713" operator="lessThan">
      <formula>0</formula>
    </cfRule>
  </conditionalFormatting>
  <conditionalFormatting sqref="N414">
    <cfRule type="cellIs" dxfId="7840" priority="712" operator="lessThan">
      <formula>0</formula>
    </cfRule>
  </conditionalFormatting>
  <conditionalFormatting sqref="N415">
    <cfRule type="cellIs" dxfId="7839" priority="711" operator="lessThan">
      <formula>0</formula>
    </cfRule>
  </conditionalFormatting>
  <conditionalFormatting sqref="N415">
    <cfRule type="cellIs" dxfId="7838" priority="710" operator="lessThan">
      <formula>0</formula>
    </cfRule>
  </conditionalFormatting>
  <conditionalFormatting sqref="C421:M421">
    <cfRule type="cellIs" dxfId="7837" priority="709" operator="lessThan">
      <formula>0</formula>
    </cfRule>
  </conditionalFormatting>
  <conditionalFormatting sqref="C421:M421">
    <cfRule type="cellIs" dxfId="7836" priority="708" operator="lessThan">
      <formula>0</formula>
    </cfRule>
  </conditionalFormatting>
  <conditionalFormatting sqref="H421">
    <cfRule type="cellIs" dxfId="7835" priority="707" operator="lessThan">
      <formula>0</formula>
    </cfRule>
  </conditionalFormatting>
  <conditionalFormatting sqref="B421">
    <cfRule type="cellIs" dxfId="7834" priority="706" operator="lessThan">
      <formula>0</formula>
    </cfRule>
  </conditionalFormatting>
  <conditionalFormatting sqref="B421">
    <cfRule type="cellIs" dxfId="7833" priority="705" operator="lessThan">
      <formula>0</formula>
    </cfRule>
  </conditionalFormatting>
  <conditionalFormatting sqref="B417:N417">
    <cfRule type="cellIs" dxfId="7832" priority="704" operator="lessThan">
      <formula>0</formula>
    </cfRule>
  </conditionalFormatting>
  <conditionalFormatting sqref="B417:N417">
    <cfRule type="cellIs" dxfId="7831" priority="703" operator="lessThan">
      <formula>0</formula>
    </cfRule>
  </conditionalFormatting>
  <conditionalFormatting sqref="B417:N417">
    <cfRule type="cellIs" dxfId="7830" priority="702" operator="lessThan">
      <formula>0</formula>
    </cfRule>
  </conditionalFormatting>
  <conditionalFormatting sqref="B417:N417">
    <cfRule type="cellIs" dxfId="7829" priority="701" operator="lessThan">
      <formula>0</formula>
    </cfRule>
  </conditionalFormatting>
  <conditionalFormatting sqref="B417:N417">
    <cfRule type="cellIs" dxfId="7828" priority="700" operator="lessThan">
      <formula>0</formula>
    </cfRule>
  </conditionalFormatting>
  <conditionalFormatting sqref="B417:N417">
    <cfRule type="cellIs" dxfId="7827" priority="699" operator="lessThan">
      <formula>0</formula>
    </cfRule>
  </conditionalFormatting>
  <conditionalFormatting sqref="B417:N417">
    <cfRule type="cellIs" dxfId="7826" priority="698" operator="lessThan">
      <formula>0</formula>
    </cfRule>
  </conditionalFormatting>
  <conditionalFormatting sqref="B417:N417">
    <cfRule type="cellIs" dxfId="7825" priority="697" operator="lessThan">
      <formula>0</formula>
    </cfRule>
  </conditionalFormatting>
  <conditionalFormatting sqref="N420">
    <cfRule type="cellIs" dxfId="7824" priority="696" operator="lessThan">
      <formula>0</formula>
    </cfRule>
  </conditionalFormatting>
  <conditionalFormatting sqref="N421">
    <cfRule type="cellIs" dxfId="7823" priority="695" operator="lessThan">
      <formula>0</formula>
    </cfRule>
  </conditionalFormatting>
  <conditionalFormatting sqref="N421">
    <cfRule type="cellIs" dxfId="7822" priority="694" operator="lessThan">
      <formula>0</formula>
    </cfRule>
  </conditionalFormatting>
  <conditionalFormatting sqref="C427:M427">
    <cfRule type="cellIs" dxfId="7821" priority="693" operator="lessThan">
      <formula>0</formula>
    </cfRule>
  </conditionalFormatting>
  <conditionalFormatting sqref="C427:M427">
    <cfRule type="cellIs" dxfId="7820" priority="692" operator="lessThan">
      <formula>0</formula>
    </cfRule>
  </conditionalFormatting>
  <conditionalFormatting sqref="H427">
    <cfRule type="cellIs" dxfId="7819" priority="691" operator="lessThan">
      <formula>0</formula>
    </cfRule>
  </conditionalFormatting>
  <conditionalFormatting sqref="B427">
    <cfRule type="cellIs" dxfId="7818" priority="690" operator="lessThan">
      <formula>0</formula>
    </cfRule>
  </conditionalFormatting>
  <conditionalFormatting sqref="B427">
    <cfRule type="cellIs" dxfId="7817" priority="689" operator="lessThan">
      <formula>0</formula>
    </cfRule>
  </conditionalFormatting>
  <conditionalFormatting sqref="B423:N423">
    <cfRule type="cellIs" dxfId="7816" priority="688" operator="lessThan">
      <formula>0</formula>
    </cfRule>
  </conditionalFormatting>
  <conditionalFormatting sqref="B423:N423">
    <cfRule type="cellIs" dxfId="7815" priority="687" operator="lessThan">
      <formula>0</formula>
    </cfRule>
  </conditionalFormatting>
  <conditionalFormatting sqref="B423:N423">
    <cfRule type="cellIs" dxfId="7814" priority="686" operator="lessThan">
      <formula>0</formula>
    </cfRule>
  </conditionalFormatting>
  <conditionalFormatting sqref="B423:N423">
    <cfRule type="cellIs" dxfId="7813" priority="685" operator="lessThan">
      <formula>0</formula>
    </cfRule>
  </conditionalFormatting>
  <conditionalFormatting sqref="B423:N423">
    <cfRule type="cellIs" dxfId="7812" priority="684" operator="lessThan">
      <formula>0</formula>
    </cfRule>
  </conditionalFormatting>
  <conditionalFormatting sqref="B423:N423">
    <cfRule type="cellIs" dxfId="7811" priority="683" operator="lessThan">
      <formula>0</formula>
    </cfRule>
  </conditionalFormatting>
  <conditionalFormatting sqref="B423:N423">
    <cfRule type="cellIs" dxfId="7810" priority="682" operator="lessThan">
      <formula>0</formula>
    </cfRule>
  </conditionalFormatting>
  <conditionalFormatting sqref="B423:N423">
    <cfRule type="cellIs" dxfId="7809" priority="681" operator="lessThan">
      <formula>0</formula>
    </cfRule>
  </conditionalFormatting>
  <conditionalFormatting sqref="N426">
    <cfRule type="cellIs" dxfId="7808" priority="680" operator="lessThan">
      <formula>0</formula>
    </cfRule>
  </conditionalFormatting>
  <conditionalFormatting sqref="C537:N537">
    <cfRule type="cellIs" dxfId="7807" priority="400" operator="lessThan">
      <formula>0</formula>
    </cfRule>
  </conditionalFormatting>
  <conditionalFormatting sqref="C568:N568">
    <cfRule type="cellIs" dxfId="7806" priority="397" operator="lessThan">
      <formula>0</formula>
    </cfRule>
  </conditionalFormatting>
  <conditionalFormatting sqref="I552:N552">
    <cfRule type="cellIs" dxfId="7805" priority="394" operator="lessThan">
      <formula>0</formula>
    </cfRule>
  </conditionalFormatting>
  <conditionalFormatting sqref="I560:N560">
    <cfRule type="cellIs" dxfId="7804" priority="391" operator="lessThan">
      <formula>0</formula>
    </cfRule>
  </conditionalFormatting>
  <conditionalFormatting sqref="B429:N429">
    <cfRule type="cellIs" dxfId="7803" priority="668" operator="lessThan">
      <formula>0</formula>
    </cfRule>
  </conditionalFormatting>
  <conditionalFormatting sqref="B429:N429">
    <cfRule type="cellIs" dxfId="7802" priority="667" operator="lessThan">
      <formula>0</formula>
    </cfRule>
  </conditionalFormatting>
  <conditionalFormatting sqref="B429:N429">
    <cfRule type="cellIs" dxfId="7801" priority="666" operator="lessThan">
      <formula>0</formula>
    </cfRule>
  </conditionalFormatting>
  <conditionalFormatting sqref="B429:N429">
    <cfRule type="cellIs" dxfId="7800" priority="665" operator="lessThan">
      <formula>0</formula>
    </cfRule>
  </conditionalFormatting>
  <conditionalFormatting sqref="N432">
    <cfRule type="cellIs" dxfId="7799" priority="664" operator="lessThan">
      <formula>0</formula>
    </cfRule>
  </conditionalFormatting>
  <conditionalFormatting sqref="C439:M439">
    <cfRule type="cellIs" dxfId="7798" priority="663" operator="lessThan">
      <formula>0</formula>
    </cfRule>
  </conditionalFormatting>
  <conditionalFormatting sqref="C439:M439">
    <cfRule type="cellIs" dxfId="7797" priority="662" operator="lessThan">
      <formula>0</formula>
    </cfRule>
  </conditionalFormatting>
  <conditionalFormatting sqref="H439">
    <cfRule type="cellIs" dxfId="7796" priority="661" operator="lessThan">
      <formula>0</formula>
    </cfRule>
  </conditionalFormatting>
  <conditionalFormatting sqref="B439">
    <cfRule type="cellIs" dxfId="7795" priority="660" operator="lessThan">
      <formula>0</formula>
    </cfRule>
  </conditionalFormatting>
  <conditionalFormatting sqref="B439">
    <cfRule type="cellIs" dxfId="7794" priority="659" operator="lessThan">
      <formula>0</formula>
    </cfRule>
  </conditionalFormatting>
  <conditionalFormatting sqref="B435:N435">
    <cfRule type="cellIs" dxfId="7793" priority="658" operator="lessThan">
      <formula>0</formula>
    </cfRule>
  </conditionalFormatting>
  <conditionalFormatting sqref="B435:N435">
    <cfRule type="cellIs" dxfId="7792" priority="657" operator="lessThan">
      <formula>0</formula>
    </cfRule>
  </conditionalFormatting>
  <conditionalFormatting sqref="C641:N645">
    <cfRule type="cellIs" dxfId="7791" priority="376" operator="lessThan">
      <formula>0</formula>
    </cfRule>
  </conditionalFormatting>
  <conditionalFormatting sqref="C597:N597">
    <cfRule type="cellIs" dxfId="7790" priority="375" operator="lessThan">
      <formula>0</formula>
    </cfRule>
  </conditionalFormatting>
  <conditionalFormatting sqref="C603:N603">
    <cfRule type="cellIs" dxfId="7789" priority="372" operator="lessThan">
      <formula>0</formula>
    </cfRule>
  </conditionalFormatting>
  <conditionalFormatting sqref="C603:N603">
    <cfRule type="cellIs" dxfId="7788" priority="371" operator="lessThan">
      <formula>0</formula>
    </cfRule>
  </conditionalFormatting>
  <conditionalFormatting sqref="C603:N603">
    <cfRule type="cellIs" dxfId="7787" priority="370" operator="lessThan">
      <formula>0</formula>
    </cfRule>
  </conditionalFormatting>
  <conditionalFormatting sqref="H445">
    <cfRule type="cellIs" dxfId="7786" priority="645" operator="lessThan">
      <formula>0</formula>
    </cfRule>
  </conditionalFormatting>
  <conditionalFormatting sqref="B445">
    <cfRule type="cellIs" dxfId="7785" priority="644" operator="lessThan">
      <formula>0</formula>
    </cfRule>
  </conditionalFormatting>
  <conditionalFormatting sqref="B445">
    <cfRule type="cellIs" dxfId="7784" priority="643" operator="lessThan">
      <formula>0</formula>
    </cfRule>
  </conditionalFormatting>
  <conditionalFormatting sqref="B441:N441">
    <cfRule type="cellIs" dxfId="7783" priority="642" operator="lessThan">
      <formula>0</formula>
    </cfRule>
  </conditionalFormatting>
  <conditionalFormatting sqref="B441:N441">
    <cfRule type="cellIs" dxfId="7782" priority="641" operator="lessThan">
      <formula>0</formula>
    </cfRule>
  </conditionalFormatting>
  <conditionalFormatting sqref="B441:N441">
    <cfRule type="cellIs" dxfId="7781" priority="640" operator="lessThan">
      <formula>0</formula>
    </cfRule>
  </conditionalFormatting>
  <conditionalFormatting sqref="B441:N441">
    <cfRule type="cellIs" dxfId="7780" priority="639" operator="lessThan">
      <formula>0</formula>
    </cfRule>
  </conditionalFormatting>
  <conditionalFormatting sqref="B441:N441">
    <cfRule type="cellIs" dxfId="7779" priority="638" operator="lessThan">
      <formula>0</formula>
    </cfRule>
  </conditionalFormatting>
  <conditionalFormatting sqref="B441:N441">
    <cfRule type="cellIs" dxfId="7778" priority="637" operator="lessThan">
      <formula>0</formula>
    </cfRule>
  </conditionalFormatting>
  <conditionalFormatting sqref="B441:N441">
    <cfRule type="cellIs" dxfId="7777" priority="636" operator="lessThan">
      <formula>0</formula>
    </cfRule>
  </conditionalFormatting>
  <conditionalFormatting sqref="B441:N441">
    <cfRule type="cellIs" dxfId="7776" priority="635" operator="lessThan">
      <formula>0</formula>
    </cfRule>
  </conditionalFormatting>
  <conditionalFormatting sqref="N444">
    <cfRule type="cellIs" dxfId="7775" priority="634" operator="lessThan">
      <formula>0</formula>
    </cfRule>
  </conditionalFormatting>
  <conditionalFormatting sqref="N445">
    <cfRule type="cellIs" dxfId="7774" priority="633" operator="lessThan">
      <formula>0</formula>
    </cfRule>
  </conditionalFormatting>
  <conditionalFormatting sqref="N445">
    <cfRule type="cellIs" dxfId="7773" priority="632" operator="lessThan">
      <formula>0</formula>
    </cfRule>
  </conditionalFormatting>
  <conditionalFormatting sqref="C452:M452">
    <cfRule type="cellIs" dxfId="7772" priority="631" operator="lessThan">
      <formula>0</formula>
    </cfRule>
  </conditionalFormatting>
  <conditionalFormatting sqref="C452:M452">
    <cfRule type="cellIs" dxfId="7771" priority="630" operator="lessThan">
      <formula>0</formula>
    </cfRule>
  </conditionalFormatting>
  <conditionalFormatting sqref="H452">
    <cfRule type="cellIs" dxfId="7770" priority="629" operator="lessThan">
      <formula>0</formula>
    </cfRule>
  </conditionalFormatting>
  <conditionalFormatting sqref="B452">
    <cfRule type="cellIs" dxfId="7769" priority="628" operator="lessThan">
      <formula>0</formula>
    </cfRule>
  </conditionalFormatting>
  <conditionalFormatting sqref="B452">
    <cfRule type="cellIs" dxfId="7768" priority="627" operator="lessThan">
      <formula>0</formula>
    </cfRule>
  </conditionalFormatting>
  <conditionalFormatting sqref="B448:N448">
    <cfRule type="cellIs" dxfId="7767" priority="626" operator="lessThan">
      <formula>0</formula>
    </cfRule>
  </conditionalFormatting>
  <conditionalFormatting sqref="B448:N448">
    <cfRule type="cellIs" dxfId="7766" priority="625" operator="lessThan">
      <formula>0</formula>
    </cfRule>
  </conditionalFormatting>
  <conditionalFormatting sqref="B448:N448">
    <cfRule type="cellIs" dxfId="7765" priority="624" operator="lessThan">
      <formula>0</formula>
    </cfRule>
  </conditionalFormatting>
  <conditionalFormatting sqref="B448:N448">
    <cfRule type="cellIs" dxfId="7764" priority="623" operator="lessThan">
      <formula>0</formula>
    </cfRule>
  </conditionalFormatting>
  <conditionalFormatting sqref="B448:N448">
    <cfRule type="cellIs" dxfId="7763" priority="622" operator="lessThan">
      <formula>0</formula>
    </cfRule>
  </conditionalFormatting>
  <conditionalFormatting sqref="B448:N448">
    <cfRule type="cellIs" dxfId="7762" priority="621" operator="lessThan">
      <formula>0</formula>
    </cfRule>
  </conditionalFormatting>
  <conditionalFormatting sqref="B448:N448">
    <cfRule type="cellIs" dxfId="7761" priority="620" operator="lessThan">
      <formula>0</formula>
    </cfRule>
  </conditionalFormatting>
  <conditionalFormatting sqref="B448:N448">
    <cfRule type="cellIs" dxfId="7760" priority="619" operator="lessThan">
      <formula>0</formula>
    </cfRule>
  </conditionalFormatting>
  <conditionalFormatting sqref="N451">
    <cfRule type="cellIs" dxfId="7759" priority="618" operator="lessThan">
      <formula>0</formula>
    </cfRule>
  </conditionalFormatting>
  <conditionalFormatting sqref="N452">
    <cfRule type="cellIs" dxfId="7758" priority="617" operator="lessThan">
      <formula>0</formula>
    </cfRule>
  </conditionalFormatting>
  <conditionalFormatting sqref="N452">
    <cfRule type="cellIs" dxfId="7757" priority="616" operator="lessThan">
      <formula>0</formula>
    </cfRule>
  </conditionalFormatting>
  <conditionalFormatting sqref="C458:M458">
    <cfRule type="cellIs" dxfId="7756" priority="615" operator="lessThan">
      <formula>0</formula>
    </cfRule>
  </conditionalFormatting>
  <conditionalFormatting sqref="C458:M458">
    <cfRule type="cellIs" dxfId="7755" priority="614" operator="lessThan">
      <formula>0</formula>
    </cfRule>
  </conditionalFormatting>
  <conditionalFormatting sqref="H458">
    <cfRule type="cellIs" dxfId="7754" priority="613" operator="lessThan">
      <formula>0</formula>
    </cfRule>
  </conditionalFormatting>
  <conditionalFormatting sqref="B458">
    <cfRule type="cellIs" dxfId="7753" priority="612" operator="lessThan">
      <formula>0</formula>
    </cfRule>
  </conditionalFormatting>
  <conditionalFormatting sqref="B458">
    <cfRule type="cellIs" dxfId="7752" priority="611" operator="lessThan">
      <formula>0</formula>
    </cfRule>
  </conditionalFormatting>
  <conditionalFormatting sqref="Q505">
    <cfRule type="cellIs" dxfId="7751" priority="333" operator="lessThan">
      <formula>0</formula>
    </cfRule>
  </conditionalFormatting>
  <conditionalFormatting sqref="P505">
    <cfRule type="cellIs" dxfId="7750" priority="332" operator="lessThan">
      <formula>0</formula>
    </cfRule>
  </conditionalFormatting>
  <conditionalFormatting sqref="Q513">
    <cfRule type="cellIs" dxfId="7749" priority="330" operator="lessThan">
      <formula>0</formula>
    </cfRule>
  </conditionalFormatting>
  <conditionalFormatting sqref="P513">
    <cfRule type="cellIs" dxfId="7748" priority="329" operator="lessThan">
      <formula>0</formula>
    </cfRule>
  </conditionalFormatting>
  <conditionalFormatting sqref="Q522">
    <cfRule type="cellIs" dxfId="7747" priority="327" operator="lessThan">
      <formula>0</formula>
    </cfRule>
  </conditionalFormatting>
  <conditionalFormatting sqref="P522">
    <cfRule type="cellIs" dxfId="7746" priority="326" operator="lessThan">
      <formula>0</formula>
    </cfRule>
  </conditionalFormatting>
  <conditionalFormatting sqref="Q530">
    <cfRule type="cellIs" dxfId="7745" priority="324" operator="lessThan">
      <formula>0</formula>
    </cfRule>
  </conditionalFormatting>
  <conditionalFormatting sqref="C461:C464">
    <cfRule type="expression" dxfId="7744" priority="598">
      <formula>C461/B461&gt;1</formula>
    </cfRule>
    <cfRule type="expression" dxfId="7743" priority="599">
      <formula>C461/B461&lt;1</formula>
    </cfRule>
  </conditionalFormatting>
  <conditionalFormatting sqref="Q538">
    <cfRule type="cellIs" dxfId="7742" priority="321" operator="lessThan">
      <formula>0</formula>
    </cfRule>
  </conditionalFormatting>
  <conditionalFormatting sqref="D461:N464">
    <cfRule type="expression" dxfId="7741" priority="595">
      <formula>D461/C461&gt;1</formula>
    </cfRule>
    <cfRule type="expression" dxfId="7740" priority="596">
      <formula>D461/C461&lt;1</formula>
    </cfRule>
  </conditionalFormatting>
  <conditionalFormatting sqref="Q553">
    <cfRule type="cellIs" dxfId="7739" priority="318" operator="lessThan">
      <formula>0</formula>
    </cfRule>
  </conditionalFormatting>
  <conditionalFormatting sqref="B461:B464 B552:N552 B560:N560 B575:N575 B589:N589">
    <cfRule type="expression" dxfId="7738" priority="592">
      <formula>B461/#REF!&gt;1</formula>
    </cfRule>
    <cfRule type="expression" dxfId="7737" priority="593">
      <formula>B461/#REF!&lt;1</formula>
    </cfRule>
  </conditionalFormatting>
  <conditionalFormatting sqref="Q561">
    <cfRule type="cellIs" dxfId="7736" priority="315" operator="lessThan">
      <formula>0</formula>
    </cfRule>
  </conditionalFormatting>
  <conditionalFormatting sqref="B512">
    <cfRule type="expression" dxfId="7735" priority="589">
      <formula>B512/#REF!&gt;1</formula>
    </cfRule>
    <cfRule type="expression" dxfId="7734" priority="590">
      <formula>B512/#REF!&lt;1</formula>
    </cfRule>
  </conditionalFormatting>
  <conditionalFormatting sqref="Q590">
    <cfRule type="cellIs" dxfId="7733" priority="312" operator="lessThan">
      <formula>0</formula>
    </cfRule>
  </conditionalFormatting>
  <conditionalFormatting sqref="C512">
    <cfRule type="expression" dxfId="7732" priority="586">
      <formula>C512/B512&gt;1</formula>
    </cfRule>
    <cfRule type="expression" dxfId="7731" priority="587">
      <formula>C512/B512&lt;1</formula>
    </cfRule>
  </conditionalFormatting>
  <conditionalFormatting sqref="D512">
    <cfRule type="cellIs" dxfId="7730" priority="585" operator="lessThan">
      <formula>0</formula>
    </cfRule>
  </conditionalFormatting>
  <conditionalFormatting sqref="D512">
    <cfRule type="expression" dxfId="7729" priority="583">
      <formula>D512/C512&gt;1</formula>
    </cfRule>
    <cfRule type="expression" dxfId="7728" priority="584">
      <formula>D512/C512&lt;1</formula>
    </cfRule>
  </conditionalFormatting>
  <conditionalFormatting sqref="E512">
    <cfRule type="cellIs" dxfId="7727" priority="582" operator="lessThan">
      <formula>0</formula>
    </cfRule>
  </conditionalFormatting>
  <conditionalFormatting sqref="E512">
    <cfRule type="expression" dxfId="7726" priority="580">
      <formula>E512/D512&gt;1</formula>
    </cfRule>
    <cfRule type="expression" dxfId="7725" priority="581">
      <formula>E512/D512&lt;1</formula>
    </cfRule>
  </conditionalFormatting>
  <conditionalFormatting sqref="F512">
    <cfRule type="cellIs" dxfId="7724" priority="579" operator="lessThan">
      <formula>0</formula>
    </cfRule>
  </conditionalFormatting>
  <conditionalFormatting sqref="F512">
    <cfRule type="expression" dxfId="7723" priority="577">
      <formula>F512/E512&gt;1</formula>
    </cfRule>
    <cfRule type="expression" dxfId="7722" priority="578">
      <formula>F512/E512&lt;1</formula>
    </cfRule>
  </conditionalFormatting>
  <conditionalFormatting sqref="G512">
    <cfRule type="cellIs" dxfId="7721" priority="576" operator="lessThan">
      <formula>0</formula>
    </cfRule>
  </conditionalFormatting>
  <conditionalFormatting sqref="G512">
    <cfRule type="expression" dxfId="7720" priority="574">
      <formula>G512/F512&gt;1</formula>
    </cfRule>
    <cfRule type="expression" dxfId="7719" priority="575">
      <formula>G512/F512&lt;1</formula>
    </cfRule>
  </conditionalFormatting>
  <conditionalFormatting sqref="H512">
    <cfRule type="cellIs" dxfId="7718" priority="573" operator="lessThan">
      <formula>0</formula>
    </cfRule>
  </conditionalFormatting>
  <conditionalFormatting sqref="H512">
    <cfRule type="expression" dxfId="7717" priority="571">
      <formula>H512/G512&gt;1</formula>
    </cfRule>
    <cfRule type="expression" dxfId="7716" priority="572">
      <formula>H512/G512&lt;1</formula>
    </cfRule>
  </conditionalFormatting>
  <conditionalFormatting sqref="I512:N512">
    <cfRule type="cellIs" dxfId="7715" priority="570" operator="lessThan">
      <formula>0</formula>
    </cfRule>
  </conditionalFormatting>
  <conditionalFormatting sqref="I512:N512">
    <cfRule type="expression" dxfId="7714" priority="568">
      <formula>I512/H512&gt;1</formula>
    </cfRule>
    <cfRule type="expression" dxfId="7713" priority="569">
      <formula>I512/H512&lt;1</formula>
    </cfRule>
  </conditionalFormatting>
  <conditionalFormatting sqref="B552">
    <cfRule type="cellIs" dxfId="7712" priority="567" operator="lessThan">
      <formula>0</formula>
    </cfRule>
  </conditionalFormatting>
  <conditionalFormatting sqref="B552">
    <cfRule type="expression" dxfId="7711" priority="565">
      <formula>B552/#REF!&gt;1</formula>
    </cfRule>
    <cfRule type="expression" dxfId="7710" priority="566">
      <formula>B552/#REF!&lt;1</formula>
    </cfRule>
  </conditionalFormatting>
  <conditionalFormatting sqref="C552">
    <cfRule type="cellIs" dxfId="7709" priority="564" operator="lessThan">
      <formula>0</formula>
    </cfRule>
  </conditionalFormatting>
  <conditionalFormatting sqref="C552">
    <cfRule type="expression" dxfId="7708" priority="562">
      <formula>C552/B552&gt;1</formula>
    </cfRule>
    <cfRule type="expression" dxfId="7707" priority="563">
      <formula>C552/B552&lt;1</formula>
    </cfRule>
  </conditionalFormatting>
  <conditionalFormatting sqref="D552">
    <cfRule type="cellIs" dxfId="7706" priority="561" operator="lessThan">
      <formula>0</formula>
    </cfRule>
  </conditionalFormatting>
  <conditionalFormatting sqref="D552">
    <cfRule type="expression" dxfId="7705" priority="559">
      <formula>D552/C552&gt;1</formula>
    </cfRule>
    <cfRule type="expression" dxfId="7704" priority="560">
      <formula>D552/C552&lt;1</formula>
    </cfRule>
  </conditionalFormatting>
  <conditionalFormatting sqref="E552">
    <cfRule type="cellIs" dxfId="7703" priority="558" operator="lessThan">
      <formula>0</formula>
    </cfRule>
  </conditionalFormatting>
  <conditionalFormatting sqref="E552">
    <cfRule type="expression" dxfId="7702" priority="556">
      <formula>E552/D552&gt;1</formula>
    </cfRule>
    <cfRule type="expression" dxfId="7701" priority="557">
      <formula>E552/D552&lt;1</formula>
    </cfRule>
  </conditionalFormatting>
  <conditionalFormatting sqref="F552">
    <cfRule type="cellIs" dxfId="7700" priority="555" operator="lessThan">
      <formula>0</formula>
    </cfRule>
  </conditionalFormatting>
  <conditionalFormatting sqref="F552">
    <cfRule type="expression" dxfId="7699" priority="553">
      <formula>F552/E552&gt;1</formula>
    </cfRule>
    <cfRule type="expression" dxfId="7698" priority="554">
      <formula>F552/E552&lt;1</formula>
    </cfRule>
  </conditionalFormatting>
  <conditionalFormatting sqref="G552">
    <cfRule type="cellIs" dxfId="7697" priority="552" operator="lessThan">
      <formula>0</formula>
    </cfRule>
  </conditionalFormatting>
  <conditionalFormatting sqref="G552">
    <cfRule type="expression" dxfId="7696" priority="550">
      <formula>G552/F552&gt;1</formula>
    </cfRule>
    <cfRule type="expression" dxfId="7695" priority="551">
      <formula>G552/F552&lt;1</formula>
    </cfRule>
  </conditionalFormatting>
  <conditionalFormatting sqref="H552">
    <cfRule type="cellIs" dxfId="7694" priority="549" operator="lessThan">
      <formula>0</formula>
    </cfRule>
  </conditionalFormatting>
  <conditionalFormatting sqref="H552">
    <cfRule type="expression" dxfId="7693" priority="547">
      <formula>H552/G552&gt;1</formula>
    </cfRule>
    <cfRule type="expression" dxfId="7692" priority="548">
      <formula>H552/G552&lt;1</formula>
    </cfRule>
  </conditionalFormatting>
  <conditionalFormatting sqref="B560">
    <cfRule type="cellIs" dxfId="7691" priority="546" operator="lessThan">
      <formula>0</formula>
    </cfRule>
  </conditionalFormatting>
  <conditionalFormatting sqref="B560">
    <cfRule type="expression" dxfId="7690" priority="544">
      <formula>B560/#REF!&gt;1</formula>
    </cfRule>
    <cfRule type="expression" dxfId="7689" priority="545">
      <formula>B560/#REF!&lt;1</formula>
    </cfRule>
  </conditionalFormatting>
  <conditionalFormatting sqref="C560">
    <cfRule type="cellIs" dxfId="7688" priority="543" operator="lessThan">
      <formula>0</formula>
    </cfRule>
  </conditionalFormatting>
  <conditionalFormatting sqref="C560">
    <cfRule type="expression" dxfId="7687" priority="541">
      <formula>C560/B560&gt;1</formula>
    </cfRule>
    <cfRule type="expression" dxfId="7686" priority="542">
      <formula>C560/B560&lt;1</formula>
    </cfRule>
  </conditionalFormatting>
  <conditionalFormatting sqref="D560">
    <cfRule type="cellIs" dxfId="7685" priority="540" operator="lessThan">
      <formula>0</formula>
    </cfRule>
  </conditionalFormatting>
  <conditionalFormatting sqref="D560">
    <cfRule type="expression" dxfId="7684" priority="538">
      <formula>D560/C560&gt;1</formula>
    </cfRule>
    <cfRule type="expression" dxfId="7683" priority="539">
      <formula>D560/C560&lt;1</formula>
    </cfRule>
  </conditionalFormatting>
  <conditionalFormatting sqref="E560">
    <cfRule type="cellIs" dxfId="7682" priority="537" operator="lessThan">
      <formula>0</formula>
    </cfRule>
  </conditionalFormatting>
  <conditionalFormatting sqref="E560">
    <cfRule type="expression" dxfId="7681" priority="535">
      <formula>E560/D560&gt;1</formula>
    </cfRule>
    <cfRule type="expression" dxfId="7680" priority="536">
      <formula>E560/D560&lt;1</formula>
    </cfRule>
  </conditionalFormatting>
  <conditionalFormatting sqref="F560">
    <cfRule type="cellIs" dxfId="7679" priority="534" operator="lessThan">
      <formula>0</formula>
    </cfRule>
  </conditionalFormatting>
  <conditionalFormatting sqref="F560">
    <cfRule type="expression" dxfId="7678" priority="532">
      <formula>F560/E560&gt;1</formula>
    </cfRule>
    <cfRule type="expression" dxfId="7677" priority="533">
      <formula>F560/E560&lt;1</formula>
    </cfRule>
  </conditionalFormatting>
  <conditionalFormatting sqref="G560">
    <cfRule type="cellIs" dxfId="7676" priority="531" operator="lessThan">
      <formula>0</formula>
    </cfRule>
  </conditionalFormatting>
  <conditionalFormatting sqref="G560">
    <cfRule type="expression" dxfId="7675" priority="529">
      <formula>G560/F560&gt;1</formula>
    </cfRule>
    <cfRule type="expression" dxfId="7674" priority="530">
      <formula>G560/F560&lt;1</formula>
    </cfRule>
  </conditionalFormatting>
  <conditionalFormatting sqref="H560">
    <cfRule type="cellIs" dxfId="7673" priority="528" operator="lessThan">
      <formula>0</formula>
    </cfRule>
  </conditionalFormatting>
  <conditionalFormatting sqref="H560">
    <cfRule type="expression" dxfId="7672" priority="526">
      <formula>H560/G560&gt;1</formula>
    </cfRule>
    <cfRule type="expression" dxfId="7671" priority="527">
      <formula>H560/G560&lt;1</formula>
    </cfRule>
  </conditionalFormatting>
  <conditionalFormatting sqref="O616:O619">
    <cfRule type="cellIs" dxfId="7670" priority="278" operator="lessThan">
      <formula>0</formula>
    </cfRule>
  </conditionalFormatting>
  <conditionalFormatting sqref="B589">
    <cfRule type="expression" dxfId="7669" priority="523">
      <formula>B589/#REF!&gt;1</formula>
    </cfRule>
    <cfRule type="expression" dxfId="7668" priority="524">
      <formula>B589/#REF!&lt;1</formula>
    </cfRule>
  </conditionalFormatting>
  <conditionalFormatting sqref="C589">
    <cfRule type="cellIs" dxfId="7667" priority="522" operator="lessThan">
      <formula>0</formula>
    </cfRule>
  </conditionalFormatting>
  <conditionalFormatting sqref="C589">
    <cfRule type="expression" dxfId="7666" priority="520">
      <formula>C589/B589&gt;1</formula>
    </cfRule>
    <cfRule type="expression" dxfId="7665" priority="521">
      <formula>C589/B589&lt;1</formula>
    </cfRule>
  </conditionalFormatting>
  <conditionalFormatting sqref="O605:O607">
    <cfRule type="cellIs" dxfId="7664" priority="272" operator="lessThan">
      <formula>0</formula>
    </cfRule>
  </conditionalFormatting>
  <conditionalFormatting sqref="D589">
    <cfRule type="expression" dxfId="7663" priority="517">
      <formula>D589/C589&gt;1</formula>
    </cfRule>
    <cfRule type="expression" dxfId="7662" priority="518">
      <formula>D589/C589&lt;1</formula>
    </cfRule>
  </conditionalFormatting>
  <conditionalFormatting sqref="E589">
    <cfRule type="cellIs" dxfId="7661" priority="516" operator="lessThan">
      <formula>0</formula>
    </cfRule>
  </conditionalFormatting>
  <conditionalFormatting sqref="E589">
    <cfRule type="expression" dxfId="7660" priority="514">
      <formula>E589/D589&gt;1</formula>
    </cfRule>
    <cfRule type="expression" dxfId="7659" priority="515">
      <formula>E589/D589&lt;1</formula>
    </cfRule>
  </conditionalFormatting>
  <conditionalFormatting sqref="F589">
    <cfRule type="cellIs" dxfId="7658" priority="513" operator="lessThan">
      <formula>0</formula>
    </cfRule>
  </conditionalFormatting>
  <conditionalFormatting sqref="F589">
    <cfRule type="expression" dxfId="7657" priority="511">
      <formula>F589/E589&gt;1</formula>
    </cfRule>
    <cfRule type="expression" dxfId="7656" priority="512">
      <formula>F589/E589&lt;1</formula>
    </cfRule>
  </conditionalFormatting>
  <conditionalFormatting sqref="O377">
    <cfRule type="cellIs" dxfId="7655" priority="263" operator="lessThan">
      <formula>0</formula>
    </cfRule>
  </conditionalFormatting>
  <conditionalFormatting sqref="G589">
    <cfRule type="expression" dxfId="7654" priority="508">
      <formula>G589/F589&gt;1</formula>
    </cfRule>
    <cfRule type="expression" dxfId="7653" priority="509">
      <formula>G589/F589&lt;1</formula>
    </cfRule>
  </conditionalFormatting>
  <conditionalFormatting sqref="O366">
    <cfRule type="cellIs" dxfId="7652" priority="262" operator="lessThan">
      <formula>0</formula>
    </cfRule>
  </conditionalFormatting>
  <conditionalFormatting sqref="H589">
    <cfRule type="expression" dxfId="7651" priority="505">
      <formula>H589/G589&gt;1</formula>
    </cfRule>
    <cfRule type="expression" dxfId="7650" priority="506">
      <formula>H589/G589&lt;1</formula>
    </cfRule>
  </conditionalFormatting>
  <conditionalFormatting sqref="N596">
    <cfRule type="cellIs" dxfId="7649" priority="504" operator="lessThan">
      <formula>0</formula>
    </cfRule>
  </conditionalFormatting>
  <conditionalFormatting sqref="O387">
    <cfRule type="cellIs" dxfId="7648" priority="257" operator="lessThan">
      <formula>0</formula>
    </cfRule>
  </conditionalFormatting>
  <conditionalFormatting sqref="O387">
    <cfRule type="cellIs" dxfId="7647" priority="258" operator="lessThan">
      <formula>0</formula>
    </cfRule>
  </conditionalFormatting>
  <conditionalFormatting sqref="O387">
    <cfRule type="cellIs" dxfId="7646" priority="255" operator="lessThan">
      <formula>0</formula>
    </cfRule>
  </conditionalFormatting>
  <conditionalFormatting sqref="O387">
    <cfRule type="cellIs" dxfId="7645" priority="256" operator="lessThan">
      <formula>0</formula>
    </cfRule>
  </conditionalFormatting>
  <conditionalFormatting sqref="N600">
    <cfRule type="cellIs" dxfId="7644" priority="503" operator="lessThan">
      <formula>0</formula>
    </cfRule>
  </conditionalFormatting>
  <conditionalFormatting sqref="N600">
    <cfRule type="cellIs" dxfId="7643" priority="502" operator="lessThan">
      <formula>0</formula>
    </cfRule>
  </conditionalFormatting>
  <conditionalFormatting sqref="P363">
    <cfRule type="cellIs" dxfId="7642" priority="501" operator="lessThan">
      <formula>0</formula>
    </cfRule>
  </conditionalFormatting>
  <conditionalFormatting sqref="P364:P365">
    <cfRule type="cellIs" dxfId="7641" priority="500" operator="lessThan">
      <formula>0</formula>
    </cfRule>
  </conditionalFormatting>
  <conditionalFormatting sqref="P461:P464">
    <cfRule type="cellIs" dxfId="7640" priority="499" operator="lessThan">
      <formula>0</formula>
    </cfRule>
  </conditionalFormatting>
  <conditionalFormatting sqref="P361">
    <cfRule type="cellIs" dxfId="7639" priority="498" operator="lessThan">
      <formula>0</formula>
    </cfRule>
  </conditionalFormatting>
  <conditionalFormatting sqref="P366:P367">
    <cfRule type="cellIs" dxfId="7638" priority="497" operator="lessThan">
      <formula>0</formula>
    </cfRule>
  </conditionalFormatting>
  <conditionalFormatting sqref="P369:P373">
    <cfRule type="cellIs" dxfId="7637" priority="496" operator="lessThan">
      <formula>0</formula>
    </cfRule>
  </conditionalFormatting>
  <conditionalFormatting sqref="P378:P379">
    <cfRule type="cellIs" dxfId="7636" priority="495" operator="lessThan">
      <formula>0</formula>
    </cfRule>
  </conditionalFormatting>
  <conditionalFormatting sqref="P384:P385">
    <cfRule type="cellIs" dxfId="7635" priority="494" operator="lessThan">
      <formula>0</formula>
    </cfRule>
  </conditionalFormatting>
  <conditionalFormatting sqref="P390:P391">
    <cfRule type="cellIs" dxfId="7634" priority="493" operator="lessThan">
      <formula>0</formula>
    </cfRule>
  </conditionalFormatting>
  <conditionalFormatting sqref="P396:P397">
    <cfRule type="cellIs" dxfId="7633" priority="492" operator="lessThan">
      <formula>0</formula>
    </cfRule>
  </conditionalFormatting>
  <conditionalFormatting sqref="P402">
    <cfRule type="cellIs" dxfId="7632" priority="491" operator="lessThan">
      <formula>0</formula>
    </cfRule>
  </conditionalFormatting>
  <conditionalFormatting sqref="P408:P409">
    <cfRule type="cellIs" dxfId="7631" priority="490" operator="lessThan">
      <formula>0</formula>
    </cfRule>
  </conditionalFormatting>
  <conditionalFormatting sqref="P414:P415">
    <cfRule type="cellIs" dxfId="7630" priority="489" operator="lessThan">
      <formula>0</formula>
    </cfRule>
  </conditionalFormatting>
  <conditionalFormatting sqref="P420:P421">
    <cfRule type="cellIs" dxfId="7629" priority="488" operator="lessThan">
      <formula>0</formula>
    </cfRule>
  </conditionalFormatting>
  <conditionalFormatting sqref="P426:P427">
    <cfRule type="cellIs" dxfId="7628" priority="487" operator="lessThan">
      <formula>0</formula>
    </cfRule>
  </conditionalFormatting>
  <conditionalFormatting sqref="P432:P433">
    <cfRule type="cellIs" dxfId="7627" priority="486" operator="lessThan">
      <formula>0</formula>
    </cfRule>
  </conditionalFormatting>
  <conditionalFormatting sqref="P438:P439">
    <cfRule type="cellIs" dxfId="7626" priority="485" operator="lessThan">
      <formula>0</formula>
    </cfRule>
  </conditionalFormatting>
  <conditionalFormatting sqref="P444:P445">
    <cfRule type="cellIs" dxfId="7625" priority="484" operator="lessThan">
      <formula>0</formula>
    </cfRule>
  </conditionalFormatting>
  <conditionalFormatting sqref="P451:P452">
    <cfRule type="cellIs" dxfId="7624" priority="483" operator="lessThan">
      <formula>0</formula>
    </cfRule>
  </conditionalFormatting>
  <conditionalFormatting sqref="P457:P458">
    <cfRule type="cellIs" dxfId="7623" priority="482" operator="lessThan">
      <formula>0</formula>
    </cfRule>
  </conditionalFormatting>
  <conditionalFormatting sqref="P465">
    <cfRule type="cellIs" dxfId="7622" priority="481" operator="lessThan">
      <formula>0</formula>
    </cfRule>
  </conditionalFormatting>
  <conditionalFormatting sqref="P472">
    <cfRule type="cellIs" dxfId="7621" priority="480" operator="lessThan">
      <formula>0</formula>
    </cfRule>
  </conditionalFormatting>
  <conditionalFormatting sqref="P503:P504">
    <cfRule type="cellIs" dxfId="7620" priority="479" operator="lessThan">
      <formula>0</formula>
    </cfRule>
  </conditionalFormatting>
  <conditionalFormatting sqref="P511:P512">
    <cfRule type="cellIs" dxfId="7619" priority="478" operator="lessThan">
      <formula>0</formula>
    </cfRule>
  </conditionalFormatting>
  <conditionalFormatting sqref="P520:P521">
    <cfRule type="cellIs" dxfId="7618" priority="477" operator="lessThan">
      <formula>0</formula>
    </cfRule>
  </conditionalFormatting>
  <conditionalFormatting sqref="P528:P529">
    <cfRule type="cellIs" dxfId="7617" priority="476" operator="lessThan">
      <formula>0</formula>
    </cfRule>
  </conditionalFormatting>
  <conditionalFormatting sqref="P544:P545">
    <cfRule type="cellIs" dxfId="7616" priority="475" operator="lessThan">
      <formula>0</formula>
    </cfRule>
  </conditionalFormatting>
  <conditionalFormatting sqref="P536:P537">
    <cfRule type="cellIs" dxfId="7615" priority="474" operator="lessThan">
      <formula>0</formula>
    </cfRule>
  </conditionalFormatting>
  <conditionalFormatting sqref="P551:P552">
    <cfRule type="cellIs" dxfId="7614" priority="473" operator="lessThan">
      <formula>0</formula>
    </cfRule>
  </conditionalFormatting>
  <conditionalFormatting sqref="P559:P560">
    <cfRule type="cellIs" dxfId="7613" priority="472" operator="lessThan">
      <formula>0</formula>
    </cfRule>
  </conditionalFormatting>
  <conditionalFormatting sqref="P567:P568">
    <cfRule type="cellIs" dxfId="7612" priority="471" operator="lessThan">
      <formula>0</formula>
    </cfRule>
  </conditionalFormatting>
  <conditionalFormatting sqref="P574:P575">
    <cfRule type="cellIs" dxfId="7611" priority="470" operator="lessThan">
      <formula>0</formula>
    </cfRule>
  </conditionalFormatting>
  <conditionalFormatting sqref="P581:P582">
    <cfRule type="cellIs" dxfId="7610" priority="469" operator="lessThan">
      <formula>0</formula>
    </cfRule>
  </conditionalFormatting>
  <conditionalFormatting sqref="P588:P589">
    <cfRule type="cellIs" dxfId="7609" priority="468" operator="lessThan">
      <formula>0</formula>
    </cfRule>
  </conditionalFormatting>
  <conditionalFormatting sqref="P596:P597">
    <cfRule type="cellIs" dxfId="7608" priority="467" operator="lessThan">
      <formula>0</formula>
    </cfRule>
  </conditionalFormatting>
  <conditionalFormatting sqref="P603">
    <cfRule type="cellIs" dxfId="7607" priority="466" operator="lessThan">
      <formula>0</formula>
    </cfRule>
  </conditionalFormatting>
  <conditionalFormatting sqref="P608">
    <cfRule type="cellIs" dxfId="7606" priority="465" operator="lessThan">
      <formula>0</formula>
    </cfRule>
  </conditionalFormatting>
  <conditionalFormatting sqref="O405">
    <cfRule type="cellIs" dxfId="7605" priority="215" operator="lessThan">
      <formula>0</formula>
    </cfRule>
  </conditionalFormatting>
  <conditionalFormatting sqref="P632:P634">
    <cfRule type="cellIs" dxfId="7604" priority="464" operator="lessThan">
      <formula>0</formula>
    </cfRule>
  </conditionalFormatting>
  <conditionalFormatting sqref="I710:N710 P708:Q711">
    <cfRule type="cellIs" dxfId="7603" priority="458" operator="lessThan">
      <formula>0</formula>
    </cfRule>
  </conditionalFormatting>
  <conditionalFormatting sqref="P636:P637 P641:P645">
    <cfRule type="cellIs" dxfId="7602" priority="463" operator="lessThan">
      <formula>0</formula>
    </cfRule>
  </conditionalFormatting>
  <conditionalFormatting sqref="P648">
    <cfRule type="cellIs" dxfId="7601" priority="462" operator="lessThan">
      <formula>0</formula>
    </cfRule>
  </conditionalFormatting>
  <conditionalFormatting sqref="P649">
    <cfRule type="cellIs" dxfId="7600" priority="461" operator="lessThan">
      <formula>0</formula>
    </cfRule>
  </conditionalFormatting>
  <conditionalFormatting sqref="P651">
    <cfRule type="cellIs" dxfId="7599" priority="460" operator="lessThan">
      <formula>0</formula>
    </cfRule>
  </conditionalFormatting>
  <conditionalFormatting sqref="P652">
    <cfRule type="cellIs" dxfId="7598" priority="459" operator="lessThan">
      <formula>0</formula>
    </cfRule>
  </conditionalFormatting>
  <conditionalFormatting sqref="D654:N654 D651:N651 D648:N649 D632:N634">
    <cfRule type="expression" dxfId="7597" priority="431">
      <formula>D632/C632&gt;1</formula>
    </cfRule>
    <cfRule type="expression" dxfId="7596" priority="432">
      <formula>D632/C632&lt;1</formula>
    </cfRule>
  </conditionalFormatting>
  <conditionalFormatting sqref="C507:C510">
    <cfRule type="cellIs" dxfId="7595" priority="457" operator="lessThan">
      <formula>0</formula>
    </cfRule>
  </conditionalFormatting>
  <conditionalFormatting sqref="C507:C510">
    <cfRule type="expression" dxfId="7594" priority="455">
      <formula>C507/B507&gt;1</formula>
    </cfRule>
    <cfRule type="expression" dxfId="7593" priority="456">
      <formula>C507/B507&lt;1</formula>
    </cfRule>
  </conditionalFormatting>
  <conditionalFormatting sqref="D507:N510">
    <cfRule type="cellIs" dxfId="7592" priority="454" operator="lessThan">
      <formula>0</formula>
    </cfRule>
  </conditionalFormatting>
  <conditionalFormatting sqref="D507:N510">
    <cfRule type="expression" dxfId="7591" priority="452">
      <formula>D507/C507&gt;1</formula>
    </cfRule>
    <cfRule type="expression" dxfId="7590" priority="453">
      <formula>D507/C507&lt;1</formula>
    </cfRule>
  </conditionalFormatting>
  <conditionalFormatting sqref="B507:B510">
    <cfRule type="cellIs" dxfId="7589" priority="451" operator="lessThan">
      <formula>0</formula>
    </cfRule>
  </conditionalFormatting>
  <conditionalFormatting sqref="B507:B510">
    <cfRule type="expression" dxfId="7588" priority="449">
      <formula>B507/#REF!&gt;1</formula>
    </cfRule>
    <cfRule type="expression" dxfId="7587" priority="450">
      <formula>B507/#REF!&lt;1</formula>
    </cfRule>
  </conditionalFormatting>
  <conditionalFormatting sqref="J588:N588 J574:N574 J559:N559 J551:N551">
    <cfRule type="cellIs" dxfId="7586" priority="448" operator="lessThan">
      <formula>0</formula>
    </cfRule>
  </conditionalFormatting>
  <conditionalFormatting sqref="C588:I588 C584:C587 C574:I574 C570:C573 C559:I559 C555:C558 C551:I551 C547:C550">
    <cfRule type="cellIs" dxfId="7585" priority="447" operator="lessThan">
      <formula>0</formula>
    </cfRule>
  </conditionalFormatting>
  <conditionalFormatting sqref="C588:M588 C574:M574 C559:M559 C551:M551">
    <cfRule type="cellIs" dxfId="7584" priority="446" operator="lessThan">
      <formula>0</formula>
    </cfRule>
  </conditionalFormatting>
  <conditionalFormatting sqref="C584:C587 C570:C573 C555:C558 C547:C550">
    <cfRule type="expression" dxfId="7583" priority="444">
      <formula>C547/B547&gt;1</formula>
    </cfRule>
    <cfRule type="expression" dxfId="7582" priority="445">
      <formula>C547/B547&lt;1</formula>
    </cfRule>
  </conditionalFormatting>
  <conditionalFormatting sqref="D584:N587 D570:N573 D555:N558 D547:N550">
    <cfRule type="cellIs" dxfId="7581" priority="443" operator="lessThan">
      <formula>0</formula>
    </cfRule>
  </conditionalFormatting>
  <conditionalFormatting sqref="D584:N587 D570:N573 D555:N558 D547:N550">
    <cfRule type="expression" dxfId="7580" priority="441">
      <formula>D547/C547&gt;1</formula>
    </cfRule>
    <cfRule type="expression" dxfId="7579" priority="442">
      <formula>D547/C547&lt;1</formula>
    </cfRule>
  </conditionalFormatting>
  <conditionalFormatting sqref="C588:N588 C574:N574 C559:N559 C551:N551">
    <cfRule type="cellIs" dxfId="7578" priority="440" operator="lessThan">
      <formula>0</formula>
    </cfRule>
  </conditionalFormatting>
  <conditionalFormatting sqref="C588:N588 C574:N574 C559:N559 C551:N551">
    <cfRule type="expression" dxfId="7577" priority="438">
      <formula>C551/B551&gt;1</formula>
    </cfRule>
    <cfRule type="expression" dxfId="7576" priority="439">
      <formula>C551/B551&lt;1</formula>
    </cfRule>
  </conditionalFormatting>
  <conditionalFormatting sqref="B654 B651 B648:B649 B632:B634 B641:B645">
    <cfRule type="cellIs" dxfId="7575" priority="437" operator="lessThan">
      <formula>0</formula>
    </cfRule>
  </conditionalFormatting>
  <conditionalFormatting sqref="C654 C651 C648:C649 C632:C634">
    <cfRule type="cellIs" dxfId="7574" priority="436" operator="lessThan">
      <formula>0</formula>
    </cfRule>
  </conditionalFormatting>
  <conditionalFormatting sqref="C654 C651 C648:C649 C632:C634">
    <cfRule type="expression" dxfId="7573" priority="434">
      <formula>C632/B632&gt;1</formula>
    </cfRule>
    <cfRule type="expression" dxfId="7572" priority="435">
      <formula>C632/B632&lt;1</formula>
    </cfRule>
  </conditionalFormatting>
  <conditionalFormatting sqref="D654:N654 D651:N651 D648:N649 D632:N634">
    <cfRule type="cellIs" dxfId="7571" priority="433" operator="lessThan">
      <formula>0</formula>
    </cfRule>
  </conditionalFormatting>
  <conditionalFormatting sqref="B504:N504 B537 B568 B597">
    <cfRule type="expression" dxfId="7570" priority="1193">
      <formula>B504/#REF!&gt;1</formula>
    </cfRule>
    <cfRule type="expression" dxfId="7569" priority="1194">
      <formula>B504/#REF!&lt;1</formula>
    </cfRule>
  </conditionalFormatting>
  <conditionalFormatting sqref="C465">
    <cfRule type="cellIs" dxfId="7568" priority="430" operator="lessThan">
      <formula>0</formula>
    </cfRule>
  </conditionalFormatting>
  <conditionalFormatting sqref="C465">
    <cfRule type="expression" dxfId="7567" priority="428">
      <formula>C465/B465&gt;1</formula>
    </cfRule>
    <cfRule type="expression" dxfId="7566" priority="429">
      <formula>C465/B465&lt;1</formula>
    </cfRule>
  </conditionalFormatting>
  <conditionalFormatting sqref="D465:N465">
    <cfRule type="cellIs" dxfId="7565" priority="427" operator="lessThan">
      <formula>0</formula>
    </cfRule>
  </conditionalFormatting>
  <conditionalFormatting sqref="D465:N465">
    <cfRule type="expression" dxfId="7564" priority="425">
      <formula>D465/C465&gt;1</formula>
    </cfRule>
    <cfRule type="expression" dxfId="7563" priority="426">
      <formula>D465/C465&lt;1</formula>
    </cfRule>
  </conditionalFormatting>
  <conditionalFormatting sqref="B465">
    <cfRule type="cellIs" dxfId="7562" priority="424" operator="lessThan">
      <formula>0</formula>
    </cfRule>
  </conditionalFormatting>
  <conditionalFormatting sqref="B465">
    <cfRule type="expression" dxfId="7561" priority="422">
      <formula>B465/#REF!&gt;1</formula>
    </cfRule>
    <cfRule type="expression" dxfId="7560" priority="423">
      <formula>B465/#REF!&lt;1</formula>
    </cfRule>
  </conditionalFormatting>
  <conditionalFormatting sqref="C511">
    <cfRule type="cellIs" dxfId="7559" priority="421" operator="lessThan">
      <formula>0</formula>
    </cfRule>
  </conditionalFormatting>
  <conditionalFormatting sqref="D511:N511">
    <cfRule type="cellIs" dxfId="7558" priority="418" operator="lessThan">
      <formula>0</formula>
    </cfRule>
  </conditionalFormatting>
  <conditionalFormatting sqref="C511">
    <cfRule type="expression" dxfId="7557" priority="419">
      <formula>C511/B511&gt;1</formula>
    </cfRule>
    <cfRule type="expression" dxfId="7556" priority="420">
      <formula>C511/B511&lt;1</formula>
    </cfRule>
  </conditionalFormatting>
  <conditionalFormatting sqref="D511:N511">
    <cfRule type="expression" dxfId="7555" priority="416">
      <formula>D511/C511&gt;1</formula>
    </cfRule>
    <cfRule type="expression" dxfId="7554" priority="417">
      <formula>D511/C511&lt;1</formula>
    </cfRule>
  </conditionalFormatting>
  <conditionalFormatting sqref="B511">
    <cfRule type="cellIs" dxfId="7553" priority="415" operator="lessThan">
      <formula>0</formula>
    </cfRule>
  </conditionalFormatting>
  <conditionalFormatting sqref="B511">
    <cfRule type="expression" dxfId="7552" priority="413">
      <formula>B511/#REF!&gt;1</formula>
    </cfRule>
    <cfRule type="expression" dxfId="7551" priority="414">
      <formula>B511/#REF!&lt;1</formula>
    </cfRule>
  </conditionalFormatting>
  <conditionalFormatting sqref="B529 B521">
    <cfRule type="cellIs" dxfId="7550" priority="412" operator="lessThan">
      <formula>0</formula>
    </cfRule>
  </conditionalFormatting>
  <conditionalFormatting sqref="B529 B521">
    <cfRule type="expression" dxfId="7549" priority="410">
      <formula>B521/#REF!&gt;1</formula>
    </cfRule>
    <cfRule type="expression" dxfId="7548" priority="411">
      <formula>B521/#REF!&lt;1</formula>
    </cfRule>
  </conditionalFormatting>
  <conditionalFormatting sqref="C521">
    <cfRule type="cellIs" dxfId="7547" priority="409" operator="lessThan">
      <formula>0</formula>
    </cfRule>
  </conditionalFormatting>
  <conditionalFormatting sqref="C521 B636:O637">
    <cfRule type="expression" dxfId="7546" priority="407">
      <formula>B521/A521&gt;1</formula>
    </cfRule>
    <cfRule type="expression" dxfId="7545" priority="408">
      <formula>B521/A521&lt;1</formula>
    </cfRule>
  </conditionalFormatting>
  <conditionalFormatting sqref="C603:N603">
    <cfRule type="expression" dxfId="7544" priority="368">
      <formula>C603/B603&gt;1</formula>
    </cfRule>
    <cfRule type="expression" dxfId="7543" priority="369">
      <formula>C603/B603&lt;1</formula>
    </cfRule>
  </conditionalFormatting>
  <conditionalFormatting sqref="I552:N552">
    <cfRule type="expression" dxfId="7542" priority="392">
      <formula>I552/H552&gt;1</formula>
    </cfRule>
    <cfRule type="expression" dxfId="7541" priority="393">
      <formula>I552/H552&lt;1</formula>
    </cfRule>
  </conditionalFormatting>
  <conditionalFormatting sqref="I560:N560">
    <cfRule type="expression" dxfId="7540" priority="389">
      <formula>I560/H560&gt;1</formula>
    </cfRule>
    <cfRule type="expression" dxfId="7539" priority="390">
      <formula>I560/H560&lt;1</formula>
    </cfRule>
  </conditionalFormatting>
  <conditionalFormatting sqref="B575:N575">
    <cfRule type="cellIs" dxfId="7538" priority="388" operator="lessThan">
      <formula>0</formula>
    </cfRule>
  </conditionalFormatting>
  <conditionalFormatting sqref="B575:N575">
    <cfRule type="expression" dxfId="7537" priority="386">
      <formula>B575/A575&gt;1</formula>
    </cfRule>
    <cfRule type="expression" dxfId="7536" priority="387">
      <formula>B575/A575&lt;1</formula>
    </cfRule>
  </conditionalFormatting>
  <conditionalFormatting sqref="B589:N589">
    <cfRule type="cellIs" dxfId="7535" priority="385" operator="lessThan">
      <formula>0</formula>
    </cfRule>
  </conditionalFormatting>
  <conditionalFormatting sqref="B589:N589">
    <cfRule type="expression" dxfId="7534" priority="383">
      <formula>B589/A589&gt;1</formula>
    </cfRule>
    <cfRule type="expression" dxfId="7533" priority="384">
      <formula>B589/A589&lt;1</formula>
    </cfRule>
  </conditionalFormatting>
  <conditionalFormatting sqref="N608">
    <cfRule type="cellIs" dxfId="7532" priority="361" operator="lessThan">
      <formula>0</formula>
    </cfRule>
  </conditionalFormatting>
  <conditionalFormatting sqref="D521:N521">
    <cfRule type="cellIs" dxfId="7531" priority="406" operator="lessThan">
      <formula>0</formula>
    </cfRule>
  </conditionalFormatting>
  <conditionalFormatting sqref="D521:N521">
    <cfRule type="expression" dxfId="7530" priority="404">
      <formula>D521/C521&gt;1</formula>
    </cfRule>
    <cfRule type="expression" dxfId="7529" priority="405">
      <formula>D521/C521&lt;1</formula>
    </cfRule>
  </conditionalFormatting>
  <conditionalFormatting sqref="C529:N529">
    <cfRule type="cellIs" dxfId="7528" priority="403" operator="lessThan">
      <formula>0</formula>
    </cfRule>
  </conditionalFormatting>
  <conditionalFormatting sqref="C529:N529">
    <cfRule type="expression" dxfId="7527" priority="401">
      <formula>C529/B529&gt;1</formula>
    </cfRule>
    <cfRule type="expression" dxfId="7526" priority="402">
      <formula>C529/B529&lt;1</formula>
    </cfRule>
  </conditionalFormatting>
  <conditionalFormatting sqref="C582:N582">
    <cfRule type="expression" dxfId="7525" priority="377">
      <formula>C582/B582&gt;1</formula>
    </cfRule>
    <cfRule type="expression" dxfId="7524" priority="378">
      <formula>C582/B582&lt;1</formula>
    </cfRule>
  </conditionalFormatting>
  <conditionalFormatting sqref="C537:N537">
    <cfRule type="expression" dxfId="7523" priority="398">
      <formula>C537/B537&gt;1</formula>
    </cfRule>
    <cfRule type="expression" dxfId="7522" priority="399">
      <formula>C537/B537&lt;1</formula>
    </cfRule>
  </conditionalFormatting>
  <conditionalFormatting sqref="C568:N568">
    <cfRule type="expression" dxfId="7521" priority="395">
      <formula>C568/B568&gt;1</formula>
    </cfRule>
    <cfRule type="expression" dxfId="7520" priority="396">
      <formula>C568/B568&lt;1</formula>
    </cfRule>
  </conditionalFormatting>
  <conditionalFormatting sqref="C608:M608">
    <cfRule type="expression" dxfId="7519" priority="363">
      <formula>C608/B608&gt;1</formula>
    </cfRule>
    <cfRule type="expression" dxfId="7518" priority="364">
      <formula>C608/B608&lt;1</formula>
    </cfRule>
  </conditionalFormatting>
  <conditionalFormatting sqref="N608">
    <cfRule type="expression" dxfId="7517" priority="358">
      <formula>N608/M608&gt;1</formula>
    </cfRule>
    <cfRule type="expression" dxfId="7516" priority="359">
      <formula>N608/M608&lt;1</formula>
    </cfRule>
  </conditionalFormatting>
  <conditionalFormatting sqref="C608:M608">
    <cfRule type="cellIs" dxfId="7515" priority="367" operator="lessThan">
      <formula>0</formula>
    </cfRule>
  </conditionalFormatting>
  <conditionalFormatting sqref="C608:M608">
    <cfRule type="cellIs" dxfId="7514" priority="366" operator="lessThan">
      <formula>0</formula>
    </cfRule>
  </conditionalFormatting>
  <conditionalFormatting sqref="B582">
    <cfRule type="cellIs" dxfId="7513" priority="380" operator="lessThan">
      <formula>0</formula>
    </cfRule>
  </conditionalFormatting>
  <conditionalFormatting sqref="B582">
    <cfRule type="expression" dxfId="7512" priority="381">
      <formula>B582/#REF!&gt;1</formula>
    </cfRule>
    <cfRule type="expression" dxfId="7511" priority="382">
      <formula>B582/#REF!&lt;1</formula>
    </cfRule>
  </conditionalFormatting>
  <conditionalFormatting sqref="C582:N582">
    <cfRule type="cellIs" dxfId="7510" priority="379" operator="lessThan">
      <formula>0</formula>
    </cfRule>
  </conditionalFormatting>
  <conditionalFormatting sqref="C597:N597">
    <cfRule type="expression" dxfId="7509" priority="373">
      <formula>C597/B597&gt;1</formula>
    </cfRule>
    <cfRule type="expression" dxfId="7508" priority="374">
      <formula>C597/B597&lt;1</formula>
    </cfRule>
  </conditionalFormatting>
  <conditionalFormatting sqref="N608">
    <cfRule type="cellIs" dxfId="7507" priority="362" operator="lessThan">
      <formula>0</formula>
    </cfRule>
  </conditionalFormatting>
  <conditionalFormatting sqref="C608:M608">
    <cfRule type="cellIs" dxfId="7506" priority="365" operator="lessThan">
      <formula>0</formula>
    </cfRule>
  </conditionalFormatting>
  <conditionalFormatting sqref="N608">
    <cfRule type="cellIs" dxfId="7505" priority="360" operator="lessThan">
      <formula>0</formula>
    </cfRule>
  </conditionalFormatting>
  <conditionalFormatting sqref="B676:N679">
    <cfRule type="cellIs" dxfId="7504" priority="357" operator="lessThan">
      <formula>0</formula>
    </cfRule>
  </conditionalFormatting>
  <conditionalFormatting sqref="I678:N678 P676:Q679">
    <cfRule type="cellIs" dxfId="7503" priority="356" operator="lessThan">
      <formula>0</formula>
    </cfRule>
  </conditionalFormatting>
  <conditionalFormatting sqref="B680:N683">
    <cfRule type="cellIs" dxfId="7502" priority="355" operator="lessThan">
      <formula>0</formula>
    </cfRule>
  </conditionalFormatting>
  <conditionalFormatting sqref="I682:N682 P680:Q683">
    <cfRule type="cellIs" dxfId="7501" priority="354" operator="lessThan">
      <formula>0</formula>
    </cfRule>
  </conditionalFormatting>
  <conditionalFormatting sqref="B684:N687">
    <cfRule type="cellIs" dxfId="7500" priority="353" operator="lessThan">
      <formula>0</formula>
    </cfRule>
  </conditionalFormatting>
  <conditionalFormatting sqref="I686:N686 P684:Q687">
    <cfRule type="cellIs" dxfId="7499" priority="352" operator="lessThan">
      <formula>0</formula>
    </cfRule>
  </conditionalFormatting>
  <conditionalFormatting sqref="B688:N691">
    <cfRule type="cellIs" dxfId="7498" priority="351" operator="lessThan">
      <formula>0</formula>
    </cfRule>
  </conditionalFormatting>
  <conditionalFormatting sqref="I690:N690 P688:Q691">
    <cfRule type="cellIs" dxfId="7497" priority="350" operator="lessThan">
      <formula>0</formula>
    </cfRule>
  </conditionalFormatting>
  <conditionalFormatting sqref="B692:N695 O694">
    <cfRule type="cellIs" dxfId="7496" priority="349" operator="lessThan">
      <formula>0</formula>
    </cfRule>
  </conditionalFormatting>
  <conditionalFormatting sqref="P692:Q695 I694:O694">
    <cfRule type="cellIs" dxfId="7495" priority="348" operator="lessThan">
      <formula>0</formula>
    </cfRule>
  </conditionalFormatting>
  <conditionalFormatting sqref="B696:N699">
    <cfRule type="cellIs" dxfId="7494" priority="347" operator="lessThan">
      <formula>0</formula>
    </cfRule>
  </conditionalFormatting>
  <conditionalFormatting sqref="I698:N698 P696:Q699">
    <cfRule type="cellIs" dxfId="7493" priority="346" operator="lessThan">
      <formula>0</formula>
    </cfRule>
  </conditionalFormatting>
  <conditionalFormatting sqref="B700:N703">
    <cfRule type="cellIs" dxfId="7492" priority="345" operator="lessThan">
      <formula>0</formula>
    </cfRule>
  </conditionalFormatting>
  <conditionalFormatting sqref="I702:N702 P700:Q703">
    <cfRule type="cellIs" dxfId="7491" priority="344" operator="lessThan">
      <formula>0</formula>
    </cfRule>
  </conditionalFormatting>
  <conditionalFormatting sqref="B704:N707">
    <cfRule type="cellIs" dxfId="7490" priority="343" operator="lessThan">
      <formula>0</formula>
    </cfRule>
  </conditionalFormatting>
  <conditionalFormatting sqref="I706:N706 P704:Q707">
    <cfRule type="cellIs" dxfId="7489" priority="342" operator="lessThan">
      <formula>0</formula>
    </cfRule>
  </conditionalFormatting>
  <conditionalFormatting sqref="B712:N715">
    <cfRule type="cellIs" dxfId="7488" priority="341" operator="lessThan">
      <formula>0</formula>
    </cfRule>
  </conditionalFormatting>
  <conditionalFormatting sqref="I714:N714 P712:Q715">
    <cfRule type="cellIs" dxfId="7487" priority="340" operator="lessThan">
      <formula>0</formula>
    </cfRule>
  </conditionalFormatting>
  <conditionalFormatting sqref="B716:N719">
    <cfRule type="cellIs" dxfId="7486" priority="339" operator="lessThan">
      <formula>0</formula>
    </cfRule>
  </conditionalFormatting>
  <conditionalFormatting sqref="I718:N718 P716:Q719">
    <cfRule type="cellIs" dxfId="7485" priority="338" operator="lessThan">
      <formula>0</formula>
    </cfRule>
  </conditionalFormatting>
  <conditionalFormatting sqref="P654">
    <cfRule type="cellIs" dxfId="7484" priority="337" operator="lessThan">
      <formula>0</formula>
    </cfRule>
  </conditionalFormatting>
  <conditionalFormatting sqref="Q466">
    <cfRule type="cellIs" dxfId="7483" priority="336" operator="lessThan">
      <formula>0</formula>
    </cfRule>
  </conditionalFormatting>
  <conditionalFormatting sqref="P466">
    <cfRule type="cellIs" dxfId="7482" priority="335" operator="lessThan">
      <formula>0</formula>
    </cfRule>
  </conditionalFormatting>
  <conditionalFormatting sqref="B466:N466">
    <cfRule type="cellIs" dxfId="7481" priority="334" operator="lessThan">
      <formula>0</formula>
    </cfRule>
  </conditionalFormatting>
  <conditionalFormatting sqref="B505:N505">
    <cfRule type="cellIs" dxfId="7480" priority="331" operator="lessThan">
      <formula>0</formula>
    </cfRule>
  </conditionalFormatting>
  <conditionalFormatting sqref="B513:N513">
    <cfRule type="cellIs" dxfId="7479" priority="328" operator="lessThan">
      <formula>0</formula>
    </cfRule>
  </conditionalFormatting>
  <conditionalFormatting sqref="B522:N522">
    <cfRule type="cellIs" dxfId="7478" priority="325" operator="lessThan">
      <formula>0</formula>
    </cfRule>
  </conditionalFormatting>
  <conditionalFormatting sqref="B530:N530">
    <cfRule type="cellIs" dxfId="7477" priority="322" operator="lessThan">
      <formula>0</formula>
    </cfRule>
  </conditionalFormatting>
  <conditionalFormatting sqref="B538:N538">
    <cfRule type="cellIs" dxfId="7476" priority="319" operator="lessThan">
      <formula>0</formula>
    </cfRule>
  </conditionalFormatting>
  <conditionalFormatting sqref="B553:N553">
    <cfRule type="cellIs" dxfId="7475" priority="316" operator="lessThan">
      <formula>0</formula>
    </cfRule>
  </conditionalFormatting>
  <conditionalFormatting sqref="B561:N561">
    <cfRule type="cellIs" dxfId="7474" priority="313" operator="lessThan">
      <formula>0</formula>
    </cfRule>
  </conditionalFormatting>
  <conditionalFormatting sqref="B590:N590">
    <cfRule type="cellIs" dxfId="7473" priority="310" operator="lessThan">
      <formula>0</formula>
    </cfRule>
  </conditionalFormatting>
  <conditionalFormatting sqref="O608">
    <cfRule type="cellIs" dxfId="7472" priority="51" operator="lessThan">
      <formula>0</formula>
    </cfRule>
  </conditionalFormatting>
  <conditionalFormatting sqref="O608">
    <cfRule type="cellIs" dxfId="7471" priority="52" operator="lessThan">
      <formula>0</formula>
    </cfRule>
  </conditionalFormatting>
  <conditionalFormatting sqref="O603">
    <cfRule type="cellIs" dxfId="7470" priority="55" operator="lessThan">
      <formula>0</formula>
    </cfRule>
  </conditionalFormatting>
  <conditionalFormatting sqref="O603">
    <cfRule type="cellIs" dxfId="7469" priority="56" operator="lessThan">
      <formula>0</formula>
    </cfRule>
  </conditionalFormatting>
  <conditionalFormatting sqref="O603">
    <cfRule type="cellIs" dxfId="7468" priority="57" operator="lessThan">
      <formula>0</formula>
    </cfRule>
  </conditionalFormatting>
  <conditionalFormatting sqref="O608">
    <cfRule type="cellIs" dxfId="7467" priority="50" operator="lessThan">
      <formula>0</formula>
    </cfRule>
  </conditionalFormatting>
  <conditionalFormatting sqref="P491:Q491">
    <cfRule type="cellIs" dxfId="7466" priority="309" operator="lessThan">
      <formula>0</formula>
    </cfRule>
  </conditionalFormatting>
  <conditionalFormatting sqref="Q492:Q496">
    <cfRule type="cellIs" dxfId="7465" priority="308" operator="lessThan">
      <formula>0</formula>
    </cfRule>
  </conditionalFormatting>
  <conditionalFormatting sqref="P492:P495">
    <cfRule type="cellIs" dxfId="7464" priority="307" operator="lessThan">
      <formula>0</formula>
    </cfRule>
  </conditionalFormatting>
  <conditionalFormatting sqref="P496">
    <cfRule type="cellIs" dxfId="7463" priority="306" operator="lessThan">
      <formula>0</formula>
    </cfRule>
  </conditionalFormatting>
  <conditionalFormatting sqref="P473:Q473 B473">
    <cfRule type="cellIs" dxfId="7462" priority="305" operator="lessThan">
      <formula>0</formula>
    </cfRule>
  </conditionalFormatting>
  <conditionalFormatting sqref="Q474:Q478">
    <cfRule type="cellIs" dxfId="7461" priority="304" operator="lessThan">
      <formula>0</formula>
    </cfRule>
  </conditionalFormatting>
  <conditionalFormatting sqref="P474:P477">
    <cfRule type="cellIs" dxfId="7460" priority="303" operator="lessThan">
      <formula>0</formula>
    </cfRule>
  </conditionalFormatting>
  <conditionalFormatting sqref="P478">
    <cfRule type="cellIs" dxfId="7459" priority="302" operator="lessThan">
      <formula>0</formula>
    </cfRule>
  </conditionalFormatting>
  <conditionalFormatting sqref="P479:Q479 B479">
    <cfRule type="cellIs" dxfId="7458" priority="301" operator="lessThan">
      <formula>0</formula>
    </cfRule>
  </conditionalFormatting>
  <conditionalFormatting sqref="Q480:Q484">
    <cfRule type="cellIs" dxfId="7457" priority="300" operator="lessThan">
      <formula>0</formula>
    </cfRule>
  </conditionalFormatting>
  <conditionalFormatting sqref="P480:P483">
    <cfRule type="cellIs" dxfId="7456" priority="299" operator="lessThan">
      <formula>0</formula>
    </cfRule>
  </conditionalFormatting>
  <conditionalFormatting sqref="P484">
    <cfRule type="cellIs" dxfId="7455" priority="298" operator="lessThan">
      <formula>0</formula>
    </cfRule>
  </conditionalFormatting>
  <conditionalFormatting sqref="P485:Q485 B485">
    <cfRule type="cellIs" dxfId="7454" priority="297" operator="lessThan">
      <formula>0</formula>
    </cfRule>
  </conditionalFormatting>
  <conditionalFormatting sqref="Q486:Q490">
    <cfRule type="cellIs" dxfId="7453" priority="296" operator="lessThan">
      <formula>0</formula>
    </cfRule>
  </conditionalFormatting>
  <conditionalFormatting sqref="P486:P489">
    <cfRule type="cellIs" dxfId="7452" priority="295" operator="lessThan">
      <formula>0</formula>
    </cfRule>
  </conditionalFormatting>
  <conditionalFormatting sqref="P490">
    <cfRule type="cellIs" dxfId="745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450" priority="291" operator="lessThan">
      <formula>0</formula>
    </cfRule>
  </conditionalFormatting>
  <conditionalFormatting sqref="O348">
    <cfRule type="cellIs" dxfId="7449" priority="290" operator="lessThan">
      <formula>0</formula>
    </cfRule>
  </conditionalFormatting>
  <conditionalFormatting sqref="O348">
    <cfRule type="cellIs" dxfId="7448" priority="289" operator="lessThan">
      <formula>0</formula>
    </cfRule>
  </conditionalFormatting>
  <conditionalFormatting sqref="O351:O354">
    <cfRule type="cellIs" dxfId="7447" priority="288" operator="lessThan">
      <formula>0</formula>
    </cfRule>
  </conditionalFormatting>
  <conditionalFormatting sqref="O363:O364">
    <cfRule type="cellIs" dxfId="7446" priority="287" operator="lessThan">
      <formula>0</formula>
    </cfRule>
  </conditionalFormatting>
  <conditionalFormatting sqref="O369:O370">
    <cfRule type="cellIs" dxfId="7445" priority="286" operator="lessThan">
      <formula>0</formula>
    </cfRule>
  </conditionalFormatting>
  <conditionalFormatting sqref="O375:O376">
    <cfRule type="cellIs" dxfId="7444" priority="285" operator="lessThan">
      <formula>0</formula>
    </cfRule>
  </conditionalFormatting>
  <conditionalFormatting sqref="O381:O383">
    <cfRule type="cellIs" dxfId="7443" priority="284" operator="lessThan">
      <formula>0</formula>
    </cfRule>
  </conditionalFormatting>
  <conditionalFormatting sqref="O355">
    <cfRule type="cellIs" dxfId="7442" priority="283" operator="lessThan">
      <formula>0</formula>
    </cfRule>
  </conditionalFormatting>
  <conditionalFormatting sqref="O593:O595">
    <cfRule type="cellIs" dxfId="7441" priority="281" operator="lessThan">
      <formula>0</formula>
    </cfRule>
  </conditionalFormatting>
  <conditionalFormatting sqref="O593:O595">
    <cfRule type="cellIs" dxfId="7440" priority="282" operator="lessThan">
      <formula>0</formula>
    </cfRule>
  </conditionalFormatting>
  <conditionalFormatting sqref="O601:O602 O599">
    <cfRule type="cellIs" dxfId="7439" priority="280" operator="lessThan">
      <formula>0</formula>
    </cfRule>
  </conditionalFormatting>
  <conditionalFormatting sqref="O621:O624">
    <cfRule type="cellIs" dxfId="7438" priority="275" operator="lessThan">
      <formula>0</formula>
    </cfRule>
  </conditionalFormatting>
  <conditionalFormatting sqref="O621:O624">
    <cfRule type="cellIs" dxfId="7437" priority="276" operator="lessThan">
      <formula>0</formula>
    </cfRule>
  </conditionalFormatting>
  <conditionalFormatting sqref="O626:O629">
    <cfRule type="cellIs" dxfId="7436" priority="274" operator="lessThan">
      <formula>0</formula>
    </cfRule>
  </conditionalFormatting>
  <conditionalFormatting sqref="O611:O614">
    <cfRule type="cellIs" dxfId="7435" priority="269" operator="lessThan">
      <formula>0</formula>
    </cfRule>
  </conditionalFormatting>
  <conditionalFormatting sqref="O611:O614">
    <cfRule type="cellIs" dxfId="7434" priority="270" operator="lessThan">
      <formula>0</formula>
    </cfRule>
  </conditionalFormatting>
  <conditionalFormatting sqref="O650 O663 O655:O661 O642:O645 O652:O653 O672:O675 O708:O711 O665:O670">
    <cfRule type="cellIs" dxfId="7433" priority="268" operator="lessThan">
      <formula>0</formula>
    </cfRule>
  </conditionalFormatting>
  <conditionalFormatting sqref="O674">
    <cfRule type="cellIs" dxfId="7432" priority="267" operator="lessThan">
      <formula>0</formula>
    </cfRule>
  </conditionalFormatting>
  <conditionalFormatting sqref="O647">
    <cfRule type="cellIs" dxfId="7431" priority="266" operator="lessThan">
      <formula>0</formula>
    </cfRule>
  </conditionalFormatting>
  <conditionalFormatting sqref="O393">
    <cfRule type="cellIs" dxfId="7430" priority="245" operator="lessThan">
      <formula>0</formula>
    </cfRule>
  </conditionalFormatting>
  <conditionalFormatting sqref="O390">
    <cfRule type="cellIs" dxfId="7429" priority="250" operator="lessThan">
      <formula>0</formula>
    </cfRule>
  </conditionalFormatting>
  <conditionalFormatting sqref="O393">
    <cfRule type="cellIs" dxfId="7428" priority="248" operator="lessThan">
      <formula>0</formula>
    </cfRule>
  </conditionalFormatting>
  <conditionalFormatting sqref="O378">
    <cfRule type="cellIs" dxfId="7427" priority="260" operator="lessThan">
      <formula>0</formula>
    </cfRule>
  </conditionalFormatting>
  <conditionalFormatting sqref="O372">
    <cfRule type="cellIs" dxfId="7426" priority="261" operator="lessThan">
      <formula>0</formula>
    </cfRule>
  </conditionalFormatting>
  <conditionalFormatting sqref="O384">
    <cfRule type="cellIs" dxfId="7425" priority="259" operator="lessThan">
      <formula>0</formula>
    </cfRule>
  </conditionalFormatting>
  <conditionalFormatting sqref="O387">
    <cfRule type="cellIs" dxfId="7424" priority="254" operator="lessThan">
      <formula>0</formula>
    </cfRule>
  </conditionalFormatting>
  <conditionalFormatting sqref="O387">
    <cfRule type="cellIs" dxfId="7423" priority="253" operator="lessThan">
      <formula>0</formula>
    </cfRule>
  </conditionalFormatting>
  <conditionalFormatting sqref="O387">
    <cfRule type="cellIs" dxfId="7422" priority="252" operator="lessThan">
      <formula>0</formula>
    </cfRule>
  </conditionalFormatting>
  <conditionalFormatting sqref="O387">
    <cfRule type="cellIs" dxfId="7421" priority="251" operator="lessThan">
      <formula>0</formula>
    </cfRule>
  </conditionalFormatting>
  <conditionalFormatting sqref="O393">
    <cfRule type="cellIs" dxfId="7420" priority="246" operator="lessThan">
      <formula>0</formula>
    </cfRule>
  </conditionalFormatting>
  <conditionalFormatting sqref="O393">
    <cfRule type="cellIs" dxfId="7419" priority="249" operator="lessThan">
      <formula>0</formula>
    </cfRule>
  </conditionalFormatting>
  <conditionalFormatting sqref="O393">
    <cfRule type="cellIs" dxfId="7418" priority="244" operator="lessThan">
      <formula>0</formula>
    </cfRule>
  </conditionalFormatting>
  <conditionalFormatting sqref="O393">
    <cfRule type="cellIs" dxfId="7417" priority="247" operator="lessThan">
      <formula>0</formula>
    </cfRule>
  </conditionalFormatting>
  <conditionalFormatting sqref="O393">
    <cfRule type="cellIs" dxfId="7416" priority="242" operator="lessThan">
      <formula>0</formula>
    </cfRule>
  </conditionalFormatting>
  <conditionalFormatting sqref="O393">
    <cfRule type="cellIs" dxfId="7415" priority="243" operator="lessThan">
      <formula>0</formula>
    </cfRule>
  </conditionalFormatting>
  <conditionalFormatting sqref="O399">
    <cfRule type="cellIs" dxfId="7414" priority="240" operator="lessThan">
      <formula>0</formula>
    </cfRule>
  </conditionalFormatting>
  <conditionalFormatting sqref="O396">
    <cfRule type="cellIs" dxfId="7413" priority="241" operator="lessThan">
      <formula>0</formula>
    </cfRule>
  </conditionalFormatting>
  <conditionalFormatting sqref="O399">
    <cfRule type="cellIs" dxfId="7412" priority="239" operator="lessThan">
      <formula>0</formula>
    </cfRule>
  </conditionalFormatting>
  <conditionalFormatting sqref="O399">
    <cfRule type="cellIs" dxfId="7411" priority="238" operator="lessThan">
      <formula>0</formula>
    </cfRule>
  </conditionalFormatting>
  <conditionalFormatting sqref="O399">
    <cfRule type="cellIs" dxfId="7410" priority="237" operator="lessThan">
      <formula>0</formula>
    </cfRule>
  </conditionalFormatting>
  <conditionalFormatting sqref="O399">
    <cfRule type="cellIs" dxfId="7409" priority="236" operator="lessThan">
      <formula>0</formula>
    </cfRule>
  </conditionalFormatting>
  <conditionalFormatting sqref="O399">
    <cfRule type="cellIs" dxfId="7408" priority="235" operator="lessThan">
      <formula>0</formula>
    </cfRule>
  </conditionalFormatting>
  <conditionalFormatting sqref="O399">
    <cfRule type="cellIs" dxfId="7407" priority="234" operator="lessThan">
      <formula>0</formula>
    </cfRule>
  </conditionalFormatting>
  <conditionalFormatting sqref="O399">
    <cfRule type="cellIs" dxfId="7406" priority="233" operator="lessThan">
      <formula>0</formula>
    </cfRule>
  </conditionalFormatting>
  <conditionalFormatting sqref="O402">
    <cfRule type="cellIs" dxfId="7405" priority="232" operator="lessThan">
      <formula>0</formula>
    </cfRule>
  </conditionalFormatting>
  <conditionalFormatting sqref="O355">
    <cfRule type="cellIs" dxfId="7404" priority="231" operator="lessThan">
      <formula>0</formula>
    </cfRule>
  </conditionalFormatting>
  <conditionalFormatting sqref="O361">
    <cfRule type="cellIs" dxfId="7403" priority="230" operator="lessThan">
      <formula>0</formula>
    </cfRule>
  </conditionalFormatting>
  <conditionalFormatting sqref="O361">
    <cfRule type="cellIs" dxfId="7402" priority="229" operator="lessThan">
      <formula>0</formula>
    </cfRule>
  </conditionalFormatting>
  <conditionalFormatting sqref="O367">
    <cfRule type="cellIs" dxfId="7401" priority="228" operator="lessThan">
      <formula>0</formula>
    </cfRule>
  </conditionalFormatting>
  <conditionalFormatting sqref="O367">
    <cfRule type="cellIs" dxfId="7400" priority="227" operator="lessThan">
      <formula>0</formula>
    </cfRule>
  </conditionalFormatting>
  <conditionalFormatting sqref="O373">
    <cfRule type="cellIs" dxfId="7399" priority="226" operator="lessThan">
      <formula>0</formula>
    </cfRule>
  </conditionalFormatting>
  <conditionalFormatting sqref="O373">
    <cfRule type="cellIs" dxfId="7398" priority="225" operator="lessThan">
      <formula>0</formula>
    </cfRule>
  </conditionalFormatting>
  <conditionalFormatting sqref="O379">
    <cfRule type="cellIs" dxfId="7397" priority="224" operator="lessThan">
      <formula>0</formula>
    </cfRule>
  </conditionalFormatting>
  <conditionalFormatting sqref="O379">
    <cfRule type="cellIs" dxfId="7396" priority="223" operator="lessThan">
      <formula>0</formula>
    </cfRule>
  </conditionalFormatting>
  <conditionalFormatting sqref="O385">
    <cfRule type="cellIs" dxfId="7395" priority="222" operator="lessThan">
      <formula>0</formula>
    </cfRule>
  </conditionalFormatting>
  <conditionalFormatting sqref="O385">
    <cfRule type="cellIs" dxfId="7394" priority="221" operator="lessThan">
      <formula>0</formula>
    </cfRule>
  </conditionalFormatting>
  <conditionalFormatting sqref="O391">
    <cfRule type="cellIs" dxfId="7393" priority="220" operator="lessThan">
      <formula>0</formula>
    </cfRule>
  </conditionalFormatting>
  <conditionalFormatting sqref="O391">
    <cfRule type="cellIs" dxfId="7392" priority="219" operator="lessThan">
      <formula>0</formula>
    </cfRule>
  </conditionalFormatting>
  <conditionalFormatting sqref="O397">
    <cfRule type="cellIs" dxfId="7391" priority="218" operator="lessThan">
      <formula>0</formula>
    </cfRule>
  </conditionalFormatting>
  <conditionalFormatting sqref="O397">
    <cfRule type="cellIs" dxfId="7390" priority="217" operator="lessThan">
      <formula>0</formula>
    </cfRule>
  </conditionalFormatting>
  <conditionalFormatting sqref="O405">
    <cfRule type="cellIs" dxfId="7389" priority="216" operator="lessThan">
      <formula>0</formula>
    </cfRule>
  </conditionalFormatting>
  <conditionalFormatting sqref="O405">
    <cfRule type="cellIs" dxfId="7388" priority="214" operator="lessThan">
      <formula>0</formula>
    </cfRule>
  </conditionalFormatting>
  <conditionalFormatting sqref="O405">
    <cfRule type="cellIs" dxfId="7387" priority="213" operator="lessThan">
      <formula>0</formula>
    </cfRule>
  </conditionalFormatting>
  <conditionalFormatting sqref="O405">
    <cfRule type="cellIs" dxfId="7386" priority="212" operator="lessThan">
      <formula>0</formula>
    </cfRule>
  </conditionalFormatting>
  <conditionalFormatting sqref="O405">
    <cfRule type="cellIs" dxfId="7385" priority="211" operator="lessThan">
      <formula>0</formula>
    </cfRule>
  </conditionalFormatting>
  <conditionalFormatting sqref="O405">
    <cfRule type="cellIs" dxfId="7384" priority="210" operator="lessThan">
      <formula>0</formula>
    </cfRule>
  </conditionalFormatting>
  <conditionalFormatting sqref="O405">
    <cfRule type="cellIs" dxfId="7383" priority="209" operator="lessThan">
      <formula>0</formula>
    </cfRule>
  </conditionalFormatting>
  <conditionalFormatting sqref="O408">
    <cfRule type="cellIs" dxfId="7382" priority="208" operator="lessThan">
      <formula>0</formula>
    </cfRule>
  </conditionalFormatting>
  <conditionalFormatting sqref="O409">
    <cfRule type="cellIs" dxfId="7381" priority="207" operator="lessThan">
      <formula>0</formula>
    </cfRule>
  </conditionalFormatting>
  <conditionalFormatting sqref="O409">
    <cfRule type="cellIs" dxfId="7380" priority="206" operator="lessThan">
      <formula>0</formula>
    </cfRule>
  </conditionalFormatting>
  <conditionalFormatting sqref="O411">
    <cfRule type="cellIs" dxfId="7379" priority="205" operator="lessThan">
      <formula>0</formula>
    </cfRule>
  </conditionalFormatting>
  <conditionalFormatting sqref="O411">
    <cfRule type="cellIs" dxfId="7378" priority="204" operator="lessThan">
      <formula>0</formula>
    </cfRule>
  </conditionalFormatting>
  <conditionalFormatting sqref="O411">
    <cfRule type="cellIs" dxfId="7377" priority="203" operator="lessThan">
      <formula>0</formula>
    </cfRule>
  </conditionalFormatting>
  <conditionalFormatting sqref="O411">
    <cfRule type="cellIs" dxfId="7376" priority="202" operator="lessThan">
      <formula>0</formula>
    </cfRule>
  </conditionalFormatting>
  <conditionalFormatting sqref="O411">
    <cfRule type="cellIs" dxfId="7375" priority="201" operator="lessThan">
      <formula>0</formula>
    </cfRule>
  </conditionalFormatting>
  <conditionalFormatting sqref="O411">
    <cfRule type="cellIs" dxfId="7374" priority="200" operator="lessThan">
      <formula>0</formula>
    </cfRule>
  </conditionalFormatting>
  <conditionalFormatting sqref="O411">
    <cfRule type="cellIs" dxfId="7373" priority="199" operator="lessThan">
      <formula>0</formula>
    </cfRule>
  </conditionalFormatting>
  <conditionalFormatting sqref="O411">
    <cfRule type="cellIs" dxfId="7372" priority="198" operator="lessThan">
      <formula>0</formula>
    </cfRule>
  </conditionalFormatting>
  <conditionalFormatting sqref="O414">
    <cfRule type="cellIs" dxfId="7371" priority="197" operator="lessThan">
      <formula>0</formula>
    </cfRule>
  </conditionalFormatting>
  <conditionalFormatting sqref="O415">
    <cfRule type="cellIs" dxfId="7370" priority="196" operator="lessThan">
      <formula>0</formula>
    </cfRule>
  </conditionalFormatting>
  <conditionalFormatting sqref="O415">
    <cfRule type="cellIs" dxfId="7369" priority="195" operator="lessThan">
      <formula>0</formula>
    </cfRule>
  </conditionalFormatting>
  <conditionalFormatting sqref="O417">
    <cfRule type="cellIs" dxfId="7368" priority="194" operator="lessThan">
      <formula>0</formula>
    </cfRule>
  </conditionalFormatting>
  <conditionalFormatting sqref="O417">
    <cfRule type="cellIs" dxfId="7367" priority="193" operator="lessThan">
      <formula>0</formula>
    </cfRule>
  </conditionalFormatting>
  <conditionalFormatting sqref="O417">
    <cfRule type="cellIs" dxfId="7366" priority="192" operator="lessThan">
      <formula>0</formula>
    </cfRule>
  </conditionalFormatting>
  <conditionalFormatting sqref="O417">
    <cfRule type="cellIs" dxfId="7365" priority="191" operator="lessThan">
      <formula>0</formula>
    </cfRule>
  </conditionalFormatting>
  <conditionalFormatting sqref="O417">
    <cfRule type="cellIs" dxfId="7364" priority="190" operator="lessThan">
      <formula>0</formula>
    </cfRule>
  </conditionalFormatting>
  <conditionalFormatting sqref="O417">
    <cfRule type="cellIs" dxfId="7363" priority="189" operator="lessThan">
      <formula>0</formula>
    </cfRule>
  </conditionalFormatting>
  <conditionalFormatting sqref="O417">
    <cfRule type="cellIs" dxfId="7362" priority="188" operator="lessThan">
      <formula>0</formula>
    </cfRule>
  </conditionalFormatting>
  <conditionalFormatting sqref="O417">
    <cfRule type="cellIs" dxfId="7361" priority="187" operator="lessThan">
      <formula>0</formula>
    </cfRule>
  </conditionalFormatting>
  <conditionalFormatting sqref="O420">
    <cfRule type="cellIs" dxfId="7360" priority="186" operator="lessThan">
      <formula>0</formula>
    </cfRule>
  </conditionalFormatting>
  <conditionalFormatting sqref="O421">
    <cfRule type="cellIs" dxfId="7359" priority="185" operator="lessThan">
      <formula>0</formula>
    </cfRule>
  </conditionalFormatting>
  <conditionalFormatting sqref="O421">
    <cfRule type="cellIs" dxfId="7358" priority="184" operator="lessThan">
      <formula>0</formula>
    </cfRule>
  </conditionalFormatting>
  <conditionalFormatting sqref="O423">
    <cfRule type="cellIs" dxfId="7357" priority="183" operator="lessThan">
      <formula>0</formula>
    </cfRule>
  </conditionalFormatting>
  <conditionalFormatting sqref="O423">
    <cfRule type="cellIs" dxfId="7356" priority="182" operator="lessThan">
      <formula>0</formula>
    </cfRule>
  </conditionalFormatting>
  <conditionalFormatting sqref="O423">
    <cfRule type="cellIs" dxfId="7355" priority="181" operator="lessThan">
      <formula>0</formula>
    </cfRule>
  </conditionalFormatting>
  <conditionalFormatting sqref="O423">
    <cfRule type="cellIs" dxfId="7354" priority="180" operator="lessThan">
      <formula>0</formula>
    </cfRule>
  </conditionalFormatting>
  <conditionalFormatting sqref="O423">
    <cfRule type="cellIs" dxfId="7353" priority="179" operator="lessThan">
      <formula>0</formula>
    </cfRule>
  </conditionalFormatting>
  <conditionalFormatting sqref="O423">
    <cfRule type="cellIs" dxfId="7352" priority="178" operator="lessThan">
      <formula>0</formula>
    </cfRule>
  </conditionalFormatting>
  <conditionalFormatting sqref="O423">
    <cfRule type="cellIs" dxfId="7351" priority="177" operator="lessThan">
      <formula>0</formula>
    </cfRule>
  </conditionalFormatting>
  <conditionalFormatting sqref="O423">
    <cfRule type="cellIs" dxfId="7350" priority="176" operator="lessThan">
      <formula>0</formula>
    </cfRule>
  </conditionalFormatting>
  <conditionalFormatting sqref="O426">
    <cfRule type="cellIs" dxfId="7349" priority="175" operator="lessThan">
      <formula>0</formula>
    </cfRule>
  </conditionalFormatting>
  <conditionalFormatting sqref="O427">
    <cfRule type="cellIs" dxfId="7348" priority="174" operator="lessThan">
      <formula>0</formula>
    </cfRule>
  </conditionalFormatting>
  <conditionalFormatting sqref="O427">
    <cfRule type="cellIs" dxfId="7347" priority="173" operator="lessThan">
      <formula>0</formula>
    </cfRule>
  </conditionalFormatting>
  <conditionalFormatting sqref="O429">
    <cfRule type="cellIs" dxfId="7346" priority="172" operator="lessThan">
      <formula>0</formula>
    </cfRule>
  </conditionalFormatting>
  <conditionalFormatting sqref="O429">
    <cfRule type="cellIs" dxfId="7345" priority="171" operator="lessThan">
      <formula>0</formula>
    </cfRule>
  </conditionalFormatting>
  <conditionalFormatting sqref="O429">
    <cfRule type="cellIs" dxfId="7344" priority="170" operator="lessThan">
      <formula>0</formula>
    </cfRule>
  </conditionalFormatting>
  <conditionalFormatting sqref="O429">
    <cfRule type="cellIs" dxfId="7343" priority="169" operator="lessThan">
      <formula>0</formula>
    </cfRule>
  </conditionalFormatting>
  <conditionalFormatting sqref="O429">
    <cfRule type="cellIs" dxfId="7342" priority="168" operator="lessThan">
      <formula>0</formula>
    </cfRule>
  </conditionalFormatting>
  <conditionalFormatting sqref="O429">
    <cfRule type="cellIs" dxfId="7341" priority="167" operator="lessThan">
      <formula>0</formula>
    </cfRule>
  </conditionalFormatting>
  <conditionalFormatting sqref="O429">
    <cfRule type="cellIs" dxfId="7340" priority="166" operator="lessThan">
      <formula>0</formula>
    </cfRule>
  </conditionalFormatting>
  <conditionalFormatting sqref="O429">
    <cfRule type="cellIs" dxfId="7339" priority="165" operator="lessThan">
      <formula>0</formula>
    </cfRule>
  </conditionalFormatting>
  <conditionalFormatting sqref="O432">
    <cfRule type="cellIs" dxfId="7338" priority="164" operator="lessThan">
      <formula>0</formula>
    </cfRule>
  </conditionalFormatting>
  <conditionalFormatting sqref="O435">
    <cfRule type="cellIs" dxfId="7337" priority="163" operator="lessThan">
      <formula>0</formula>
    </cfRule>
  </conditionalFormatting>
  <conditionalFormatting sqref="O435">
    <cfRule type="cellIs" dxfId="7336" priority="162" operator="lessThan">
      <formula>0</formula>
    </cfRule>
  </conditionalFormatting>
  <conditionalFormatting sqref="O435">
    <cfRule type="cellIs" dxfId="7335" priority="161" operator="lessThan">
      <formula>0</formula>
    </cfRule>
  </conditionalFormatting>
  <conditionalFormatting sqref="O435">
    <cfRule type="cellIs" dxfId="7334" priority="160" operator="lessThan">
      <formula>0</formula>
    </cfRule>
  </conditionalFormatting>
  <conditionalFormatting sqref="O435">
    <cfRule type="cellIs" dxfId="7333" priority="159" operator="lessThan">
      <formula>0</formula>
    </cfRule>
  </conditionalFormatting>
  <conditionalFormatting sqref="O435">
    <cfRule type="cellIs" dxfId="7332" priority="158" operator="lessThan">
      <formula>0</formula>
    </cfRule>
  </conditionalFormatting>
  <conditionalFormatting sqref="O435">
    <cfRule type="cellIs" dxfId="7331" priority="157" operator="lessThan">
      <formula>0</formula>
    </cfRule>
  </conditionalFormatting>
  <conditionalFormatting sqref="O435">
    <cfRule type="cellIs" dxfId="7330" priority="156" operator="lessThan">
      <formula>0</formula>
    </cfRule>
  </conditionalFormatting>
  <conditionalFormatting sqref="O438">
    <cfRule type="cellIs" dxfId="7329" priority="155" operator="lessThan">
      <formula>0</formula>
    </cfRule>
  </conditionalFormatting>
  <conditionalFormatting sqref="O439">
    <cfRule type="cellIs" dxfId="7328" priority="154" operator="lessThan">
      <formula>0</formula>
    </cfRule>
  </conditionalFormatting>
  <conditionalFormatting sqref="O439">
    <cfRule type="cellIs" dxfId="7327" priority="153" operator="lessThan">
      <formula>0</formula>
    </cfRule>
  </conditionalFormatting>
  <conditionalFormatting sqref="O441">
    <cfRule type="cellIs" dxfId="7326" priority="152" operator="lessThan">
      <formula>0</formula>
    </cfRule>
  </conditionalFormatting>
  <conditionalFormatting sqref="O441">
    <cfRule type="cellIs" dxfId="7325" priority="151" operator="lessThan">
      <formula>0</formula>
    </cfRule>
  </conditionalFormatting>
  <conditionalFormatting sqref="O441">
    <cfRule type="cellIs" dxfId="7324" priority="150" operator="lessThan">
      <formula>0</formula>
    </cfRule>
  </conditionalFormatting>
  <conditionalFormatting sqref="O441">
    <cfRule type="cellIs" dxfId="7323" priority="149" operator="lessThan">
      <formula>0</formula>
    </cfRule>
  </conditionalFormatting>
  <conditionalFormatting sqref="O441">
    <cfRule type="cellIs" dxfId="7322" priority="148" operator="lessThan">
      <formula>0</formula>
    </cfRule>
  </conditionalFormatting>
  <conditionalFormatting sqref="O441">
    <cfRule type="cellIs" dxfId="7321" priority="147" operator="lessThan">
      <formula>0</formula>
    </cfRule>
  </conditionalFormatting>
  <conditionalFormatting sqref="O441">
    <cfRule type="cellIs" dxfId="7320" priority="146" operator="lessThan">
      <formula>0</formula>
    </cfRule>
  </conditionalFormatting>
  <conditionalFormatting sqref="O441">
    <cfRule type="cellIs" dxfId="7319" priority="145" operator="lessThan">
      <formula>0</formula>
    </cfRule>
  </conditionalFormatting>
  <conditionalFormatting sqref="O444">
    <cfRule type="cellIs" dxfId="7318" priority="144" operator="lessThan">
      <formula>0</formula>
    </cfRule>
  </conditionalFormatting>
  <conditionalFormatting sqref="O445">
    <cfRule type="cellIs" dxfId="7317" priority="143" operator="lessThan">
      <formula>0</formula>
    </cfRule>
  </conditionalFormatting>
  <conditionalFormatting sqref="O445">
    <cfRule type="cellIs" dxfId="7316" priority="142" operator="lessThan">
      <formula>0</formula>
    </cfRule>
  </conditionalFormatting>
  <conditionalFormatting sqref="O448">
    <cfRule type="cellIs" dxfId="7315" priority="141" operator="lessThan">
      <formula>0</formula>
    </cfRule>
  </conditionalFormatting>
  <conditionalFormatting sqref="O448">
    <cfRule type="cellIs" dxfId="7314" priority="140" operator="lessThan">
      <formula>0</formula>
    </cfRule>
  </conditionalFormatting>
  <conditionalFormatting sqref="O448">
    <cfRule type="cellIs" dxfId="7313" priority="139" operator="lessThan">
      <formula>0</formula>
    </cfRule>
  </conditionalFormatting>
  <conditionalFormatting sqref="O448">
    <cfRule type="cellIs" dxfId="7312" priority="138" operator="lessThan">
      <formula>0</formula>
    </cfRule>
  </conditionalFormatting>
  <conditionalFormatting sqref="O448">
    <cfRule type="cellIs" dxfId="7311" priority="137" operator="lessThan">
      <formula>0</formula>
    </cfRule>
  </conditionalFormatting>
  <conditionalFormatting sqref="O448">
    <cfRule type="cellIs" dxfId="7310" priority="136" operator="lessThan">
      <formula>0</formula>
    </cfRule>
  </conditionalFormatting>
  <conditionalFormatting sqref="O448">
    <cfRule type="cellIs" dxfId="7309" priority="135" operator="lessThan">
      <formula>0</formula>
    </cfRule>
  </conditionalFormatting>
  <conditionalFormatting sqref="O448">
    <cfRule type="cellIs" dxfId="7308" priority="134" operator="lessThan">
      <formula>0</formula>
    </cfRule>
  </conditionalFormatting>
  <conditionalFormatting sqref="O451">
    <cfRule type="cellIs" dxfId="7307" priority="133" operator="lessThan">
      <formula>0</formula>
    </cfRule>
  </conditionalFormatting>
  <conditionalFormatting sqref="O452">
    <cfRule type="cellIs" dxfId="7306" priority="132" operator="lessThan">
      <formula>0</formula>
    </cfRule>
  </conditionalFormatting>
  <conditionalFormatting sqref="O452">
    <cfRule type="cellIs" dxfId="7305" priority="131" operator="lessThan">
      <formula>0</formula>
    </cfRule>
  </conditionalFormatting>
  <conditionalFormatting sqref="O454">
    <cfRule type="cellIs" dxfId="7304" priority="130" operator="lessThan">
      <formula>0</formula>
    </cfRule>
  </conditionalFormatting>
  <conditionalFormatting sqref="O454">
    <cfRule type="cellIs" dxfId="7303" priority="129" operator="lessThan">
      <formula>0</formula>
    </cfRule>
  </conditionalFormatting>
  <conditionalFormatting sqref="O454">
    <cfRule type="cellIs" dxfId="7302" priority="128" operator="lessThan">
      <formula>0</formula>
    </cfRule>
  </conditionalFormatting>
  <conditionalFormatting sqref="O454">
    <cfRule type="cellIs" dxfId="7301" priority="127" operator="lessThan">
      <formula>0</formula>
    </cfRule>
  </conditionalFormatting>
  <conditionalFormatting sqref="O454">
    <cfRule type="cellIs" dxfId="7300" priority="126" operator="lessThan">
      <formula>0</formula>
    </cfRule>
  </conditionalFormatting>
  <conditionalFormatting sqref="O454">
    <cfRule type="cellIs" dxfId="7299" priority="125" operator="lessThan">
      <formula>0</formula>
    </cfRule>
  </conditionalFormatting>
  <conditionalFormatting sqref="O454">
    <cfRule type="cellIs" dxfId="7298" priority="124" operator="lessThan">
      <formula>0</formula>
    </cfRule>
  </conditionalFormatting>
  <conditionalFormatting sqref="O454">
    <cfRule type="cellIs" dxfId="7297" priority="123" operator="lessThan">
      <formula>0</formula>
    </cfRule>
  </conditionalFormatting>
  <conditionalFormatting sqref="O457">
    <cfRule type="cellIs" dxfId="7296" priority="122" operator="lessThan">
      <formula>0</formula>
    </cfRule>
  </conditionalFormatting>
  <conditionalFormatting sqref="O458">
    <cfRule type="cellIs" dxfId="7295" priority="121" operator="lessThan">
      <formula>0</formula>
    </cfRule>
  </conditionalFormatting>
  <conditionalFormatting sqref="O458">
    <cfRule type="cellIs" dxfId="7294" priority="120" operator="lessThan">
      <formula>0</formula>
    </cfRule>
  </conditionalFormatting>
  <conditionalFormatting sqref="O461:O464">
    <cfRule type="cellIs" dxfId="7293" priority="119" operator="lessThan">
      <formula>0</formula>
    </cfRule>
  </conditionalFormatting>
  <conditionalFormatting sqref="O461:O464">
    <cfRule type="expression" dxfId="7292" priority="117">
      <formula>O461/N461&gt;1</formula>
    </cfRule>
    <cfRule type="expression" dxfId="7291" priority="118">
      <formula>O461/N461&lt;1</formula>
    </cfRule>
  </conditionalFormatting>
  <conditionalFormatting sqref="O552 O560 O575 O589">
    <cfRule type="expression" dxfId="7290" priority="115">
      <formula>O552/#REF!&gt;1</formula>
    </cfRule>
    <cfRule type="expression" dxfId="7289" priority="116">
      <formula>O552/#REF!&lt;1</formula>
    </cfRule>
  </conditionalFormatting>
  <conditionalFormatting sqref="O512">
    <cfRule type="cellIs" dxfId="7288" priority="114" operator="lessThan">
      <formula>0</formula>
    </cfRule>
  </conditionalFormatting>
  <conditionalFormatting sqref="O512">
    <cfRule type="expression" dxfId="7287" priority="112">
      <formula>O512/N512&gt;1</formula>
    </cfRule>
    <cfRule type="expression" dxfId="7286" priority="113">
      <formula>O512/N512&lt;1</formula>
    </cfRule>
  </conditionalFormatting>
  <conditionalFormatting sqref="O596">
    <cfRule type="cellIs" dxfId="7285" priority="111" operator="lessThan">
      <formula>0</formula>
    </cfRule>
  </conditionalFormatting>
  <conditionalFormatting sqref="O600">
    <cfRule type="cellIs" dxfId="7284" priority="110" operator="lessThan">
      <formula>0</formula>
    </cfRule>
  </conditionalFormatting>
  <conditionalFormatting sqref="O600">
    <cfRule type="cellIs" dxfId="7283" priority="109" operator="lessThan">
      <formula>0</formula>
    </cfRule>
  </conditionalFormatting>
  <conditionalFormatting sqref="O710">
    <cfRule type="cellIs" dxfId="7282" priority="108" operator="lessThan">
      <formula>0</formula>
    </cfRule>
  </conditionalFormatting>
  <conditionalFormatting sqref="O654 O651 O648:O649 O632:O634">
    <cfRule type="expression" dxfId="7281" priority="95">
      <formula>O632/N632&gt;1</formula>
    </cfRule>
    <cfRule type="expression" dxfId="7280" priority="96">
      <formula>O632/N632&lt;1</formula>
    </cfRule>
  </conditionalFormatting>
  <conditionalFormatting sqref="O507:O510">
    <cfRule type="cellIs" dxfId="7279" priority="107" operator="lessThan">
      <formula>0</formula>
    </cfRule>
  </conditionalFormatting>
  <conditionalFormatting sqref="O507:O510">
    <cfRule type="expression" dxfId="7278" priority="105">
      <formula>O507/N507&gt;1</formula>
    </cfRule>
    <cfRule type="expression" dxfId="7277" priority="106">
      <formula>O507/N507&lt;1</formula>
    </cfRule>
  </conditionalFormatting>
  <conditionalFormatting sqref="O588 O574 O559 O551">
    <cfRule type="cellIs" dxfId="7276" priority="104" operator="lessThan">
      <formula>0</formula>
    </cfRule>
  </conditionalFormatting>
  <conditionalFormatting sqref="O584:O587 O570:O573 O555:O558 O547:O550">
    <cfRule type="cellIs" dxfId="7275" priority="103" operator="lessThan">
      <formula>0</formula>
    </cfRule>
  </conditionalFormatting>
  <conditionalFormatting sqref="O584:O587 O570:O573 O555:O558 O547:O550">
    <cfRule type="expression" dxfId="7274" priority="101">
      <formula>O547/N547&gt;1</formula>
    </cfRule>
    <cfRule type="expression" dxfId="7273" priority="102">
      <formula>O547/N547&lt;1</formula>
    </cfRule>
  </conditionalFormatting>
  <conditionalFormatting sqref="O588 O574 O559 O551">
    <cfRule type="cellIs" dxfId="7272" priority="100" operator="lessThan">
      <formula>0</formula>
    </cfRule>
  </conditionalFormatting>
  <conditionalFormatting sqref="O588 O574 O559 O551">
    <cfRule type="expression" dxfId="7271" priority="98">
      <formula>O551/N551&gt;1</formula>
    </cfRule>
    <cfRule type="expression" dxfId="7270" priority="99">
      <formula>O551/N551&lt;1</formula>
    </cfRule>
  </conditionalFormatting>
  <conditionalFormatting sqref="O654 O651 O648:O649 O632:O634">
    <cfRule type="cellIs" dxfId="7269" priority="97" operator="lessThan">
      <formula>0</formula>
    </cfRule>
  </conditionalFormatting>
  <conditionalFormatting sqref="O504">
    <cfRule type="expression" dxfId="7268" priority="292">
      <formula>O504/#REF!&gt;1</formula>
    </cfRule>
    <cfRule type="expression" dxfId="7267" priority="293">
      <formula>O504/#REF!&lt;1</formula>
    </cfRule>
  </conditionalFormatting>
  <conditionalFormatting sqref="O465">
    <cfRule type="cellIs" dxfId="7266" priority="94" operator="lessThan">
      <formula>0</formula>
    </cfRule>
  </conditionalFormatting>
  <conditionalFormatting sqref="O465">
    <cfRule type="expression" dxfId="7265" priority="92">
      <formula>O465/N465&gt;1</formula>
    </cfRule>
    <cfRule type="expression" dxfId="7264" priority="93">
      <formula>O465/N465&lt;1</formula>
    </cfRule>
  </conditionalFormatting>
  <conditionalFormatting sqref="O511">
    <cfRule type="cellIs" dxfId="7263" priority="91" operator="lessThan">
      <formula>0</formula>
    </cfRule>
  </conditionalFormatting>
  <conditionalFormatting sqref="O511">
    <cfRule type="expression" dxfId="7262" priority="89">
      <formula>O511/N511&gt;1</formula>
    </cfRule>
    <cfRule type="expression" dxfId="7261" priority="90">
      <formula>O511/N511&lt;1</formula>
    </cfRule>
  </conditionalFormatting>
  <conditionalFormatting sqref="O568">
    <cfRule type="cellIs" dxfId="7260" priority="79" operator="lessThan">
      <formula>0</formula>
    </cfRule>
  </conditionalFormatting>
  <conditionalFormatting sqref="O603">
    <cfRule type="expression" dxfId="7259" priority="53">
      <formula>O603/N603&gt;1</formula>
    </cfRule>
    <cfRule type="expression" dxfId="7258" priority="54">
      <formula>O603/N603&lt;1</formula>
    </cfRule>
  </conditionalFormatting>
  <conditionalFormatting sqref="O552">
    <cfRule type="cellIs" dxfId="7257" priority="76" operator="lessThan">
      <formula>0</formula>
    </cfRule>
  </conditionalFormatting>
  <conditionalFormatting sqref="O552">
    <cfRule type="expression" dxfId="7256" priority="74">
      <formula>O552/N552&gt;1</formula>
    </cfRule>
    <cfRule type="expression" dxfId="7255" priority="75">
      <formula>O552/N552&lt;1</formula>
    </cfRule>
  </conditionalFormatting>
  <conditionalFormatting sqref="O560">
    <cfRule type="cellIs" dxfId="7254" priority="73" operator="lessThan">
      <formula>0</formula>
    </cfRule>
  </conditionalFormatting>
  <conditionalFormatting sqref="O560">
    <cfRule type="expression" dxfId="7253" priority="71">
      <formula>O560/N560&gt;1</formula>
    </cfRule>
    <cfRule type="expression" dxfId="7252" priority="72">
      <formula>O560/N560&lt;1</formula>
    </cfRule>
  </conditionalFormatting>
  <conditionalFormatting sqref="O575">
    <cfRule type="cellIs" dxfId="7251" priority="70" operator="lessThan">
      <formula>0</formula>
    </cfRule>
  </conditionalFormatting>
  <conditionalFormatting sqref="O575">
    <cfRule type="expression" dxfId="7250" priority="68">
      <formula>O575/N575&gt;1</formula>
    </cfRule>
    <cfRule type="expression" dxfId="7249" priority="69">
      <formula>O575/N575&lt;1</formula>
    </cfRule>
  </conditionalFormatting>
  <conditionalFormatting sqref="O589">
    <cfRule type="cellIs" dxfId="7248" priority="67" operator="lessThan">
      <formula>0</formula>
    </cfRule>
  </conditionalFormatting>
  <conditionalFormatting sqref="O589">
    <cfRule type="expression" dxfId="7247" priority="65">
      <formula>O589/N589&gt;1</formula>
    </cfRule>
    <cfRule type="expression" dxfId="7246" priority="66">
      <formula>O589/N589&lt;1</formula>
    </cfRule>
  </conditionalFormatting>
  <conditionalFormatting sqref="O521">
    <cfRule type="cellIs" dxfId="7245" priority="88" operator="lessThan">
      <formula>0</formula>
    </cfRule>
  </conditionalFormatting>
  <conditionalFormatting sqref="O521">
    <cfRule type="expression" dxfId="7244" priority="86">
      <formula>O521/N521&gt;1</formula>
    </cfRule>
    <cfRule type="expression" dxfId="7243" priority="87">
      <formula>O521/N521&lt;1</formula>
    </cfRule>
  </conditionalFormatting>
  <conditionalFormatting sqref="O529">
    <cfRule type="cellIs" dxfId="7242" priority="85" operator="lessThan">
      <formula>0</formula>
    </cfRule>
  </conditionalFormatting>
  <conditionalFormatting sqref="O529">
    <cfRule type="expression" dxfId="7241" priority="83">
      <formula>O529/N529&gt;1</formula>
    </cfRule>
    <cfRule type="expression" dxfId="7240" priority="84">
      <formula>O529/N529&lt;1</formula>
    </cfRule>
  </conditionalFormatting>
  <conditionalFormatting sqref="O582">
    <cfRule type="expression" dxfId="7239" priority="62">
      <formula>O582/N582&gt;1</formula>
    </cfRule>
    <cfRule type="expression" dxfId="7238" priority="63">
      <formula>O582/N582&lt;1</formula>
    </cfRule>
  </conditionalFormatting>
  <conditionalFormatting sqref="O537">
    <cfRule type="cellIs" dxfId="7237" priority="82" operator="lessThan">
      <formula>0</formula>
    </cfRule>
  </conditionalFormatting>
  <conditionalFormatting sqref="O537">
    <cfRule type="expression" dxfId="7236" priority="80">
      <formula>O537/N537&gt;1</formula>
    </cfRule>
    <cfRule type="expression" dxfId="7235" priority="81">
      <formula>O537/N537&lt;1</formula>
    </cfRule>
  </conditionalFormatting>
  <conditionalFormatting sqref="O641:O645 B636:O637">
    <cfRule type="cellIs" dxfId="7234" priority="61" operator="lessThan">
      <formula>0</formula>
    </cfRule>
  </conditionalFormatting>
  <conditionalFormatting sqref="O568">
    <cfRule type="expression" dxfId="7233" priority="77">
      <formula>O568/N568&gt;1</formula>
    </cfRule>
    <cfRule type="expression" dxfId="7232" priority="78">
      <formula>O568/N568&lt;1</formula>
    </cfRule>
  </conditionalFormatting>
  <conditionalFormatting sqref="O597">
    <cfRule type="cellIs" dxfId="7231" priority="60" operator="lessThan">
      <formula>0</formula>
    </cfRule>
  </conditionalFormatting>
  <conditionalFormatting sqref="O608">
    <cfRule type="expression" dxfId="7230" priority="48">
      <formula>O608/N608&gt;1</formula>
    </cfRule>
    <cfRule type="expression" dxfId="7229" priority="49">
      <formula>O608/N608&lt;1</formula>
    </cfRule>
  </conditionalFormatting>
  <conditionalFormatting sqref="O582">
    <cfRule type="cellIs" dxfId="7228" priority="64" operator="lessThan">
      <formula>0</formula>
    </cfRule>
  </conditionalFormatting>
  <conditionalFormatting sqref="O597">
    <cfRule type="expression" dxfId="7227" priority="58">
      <formula>O597/N597&gt;1</formula>
    </cfRule>
    <cfRule type="expression" dxfId="7226" priority="59">
      <formula>O597/N597&lt;1</formula>
    </cfRule>
  </conditionalFormatting>
  <conditionalFormatting sqref="O676:O679">
    <cfRule type="cellIs" dxfId="7225" priority="47" operator="lessThan">
      <formula>0</formula>
    </cfRule>
  </conditionalFormatting>
  <conditionalFormatting sqref="O678">
    <cfRule type="cellIs" dxfId="7224" priority="46" operator="lessThan">
      <formula>0</formula>
    </cfRule>
  </conditionalFormatting>
  <conditionalFormatting sqref="O680:O683">
    <cfRule type="cellIs" dxfId="7223" priority="45" operator="lessThan">
      <formula>0</formula>
    </cfRule>
  </conditionalFormatting>
  <conditionalFormatting sqref="O682">
    <cfRule type="cellIs" dxfId="7222" priority="44" operator="lessThan">
      <formula>0</formula>
    </cfRule>
  </conditionalFormatting>
  <conditionalFormatting sqref="O684:O687">
    <cfRule type="cellIs" dxfId="7221" priority="43" operator="lessThan">
      <formula>0</formula>
    </cfRule>
  </conditionalFormatting>
  <conditionalFormatting sqref="O686">
    <cfRule type="cellIs" dxfId="7220" priority="42" operator="lessThan">
      <formula>0</formula>
    </cfRule>
  </conditionalFormatting>
  <conditionalFormatting sqref="O688:O691">
    <cfRule type="cellIs" dxfId="7219" priority="41" operator="lessThan">
      <formula>0</formula>
    </cfRule>
  </conditionalFormatting>
  <conditionalFormatting sqref="O690">
    <cfRule type="cellIs" dxfId="7218" priority="40" operator="lessThan">
      <formula>0</formula>
    </cfRule>
  </conditionalFormatting>
  <conditionalFormatting sqref="O692:O693 O695">
    <cfRule type="cellIs" dxfId="7217" priority="39" operator="lessThan">
      <formula>0</formula>
    </cfRule>
  </conditionalFormatting>
  <conditionalFormatting sqref="O696:O699">
    <cfRule type="cellIs" dxfId="7216" priority="38" operator="lessThan">
      <formula>0</formula>
    </cfRule>
  </conditionalFormatting>
  <conditionalFormatting sqref="O698">
    <cfRule type="cellIs" dxfId="7215" priority="37" operator="lessThan">
      <formula>0</formula>
    </cfRule>
  </conditionalFormatting>
  <conditionalFormatting sqref="O700:O703">
    <cfRule type="cellIs" dxfId="7214" priority="36" operator="lessThan">
      <formula>0</formula>
    </cfRule>
  </conditionalFormatting>
  <conditionalFormatting sqref="O702">
    <cfRule type="cellIs" dxfId="7213" priority="35" operator="lessThan">
      <formula>0</formula>
    </cfRule>
  </conditionalFormatting>
  <conditionalFormatting sqref="O704:O707">
    <cfRule type="cellIs" dxfId="7212" priority="34" operator="lessThan">
      <formula>0</formula>
    </cfRule>
  </conditionalFormatting>
  <conditionalFormatting sqref="O706">
    <cfRule type="cellIs" dxfId="7211" priority="33" operator="lessThan">
      <formula>0</formula>
    </cfRule>
  </conditionalFormatting>
  <conditionalFormatting sqref="O712:O715">
    <cfRule type="cellIs" dxfId="7210" priority="32" operator="lessThan">
      <formula>0</formula>
    </cfRule>
  </conditionalFormatting>
  <conditionalFormatting sqref="O714">
    <cfRule type="cellIs" dxfId="7209" priority="31" operator="lessThan">
      <formula>0</formula>
    </cfRule>
  </conditionalFormatting>
  <conditionalFormatting sqref="O716:O719">
    <cfRule type="cellIs" dxfId="7208" priority="30" operator="lessThan">
      <formula>0</formula>
    </cfRule>
  </conditionalFormatting>
  <conditionalFormatting sqref="O718">
    <cfRule type="cellIs" dxfId="7207" priority="29" operator="lessThan">
      <formula>0</formula>
    </cfRule>
  </conditionalFormatting>
  <conditionalFormatting sqref="O466">
    <cfRule type="cellIs" dxfId="7206" priority="28" operator="lessThan">
      <formula>0</formula>
    </cfRule>
  </conditionalFormatting>
  <conditionalFormatting sqref="O505">
    <cfRule type="cellIs" dxfId="7205" priority="27" operator="lessThan">
      <formula>0</formula>
    </cfRule>
  </conditionalFormatting>
  <conditionalFormatting sqref="O513">
    <cfRule type="cellIs" dxfId="7204" priority="26" operator="lessThan">
      <formula>0</formula>
    </cfRule>
  </conditionalFormatting>
  <conditionalFormatting sqref="O522">
    <cfRule type="cellIs" dxfId="7203" priority="25" operator="lessThan">
      <formula>0</formula>
    </cfRule>
  </conditionalFormatting>
  <conditionalFormatting sqref="O530">
    <cfRule type="cellIs" dxfId="7202" priority="24" operator="lessThan">
      <formula>0</formula>
    </cfRule>
  </conditionalFormatting>
  <conditionalFormatting sqref="O538">
    <cfRule type="cellIs" dxfId="7201" priority="23" operator="lessThan">
      <formula>0</formula>
    </cfRule>
  </conditionalFormatting>
  <conditionalFormatting sqref="O553">
    <cfRule type="cellIs" dxfId="7200" priority="22" operator="lessThan">
      <formula>0</formula>
    </cfRule>
  </conditionalFormatting>
  <conditionalFormatting sqref="O561">
    <cfRule type="cellIs" dxfId="7199" priority="21" operator="lessThan">
      <formula>0</formula>
    </cfRule>
  </conditionalFormatting>
  <conditionalFormatting sqref="O590">
    <cfRule type="cellIs" dxfId="7198" priority="20" operator="lessThan">
      <formula>0</formula>
    </cfRule>
  </conditionalFormatting>
  <conditionalFormatting sqref="B720:N723">
    <cfRule type="cellIs" dxfId="7197" priority="19" operator="lessThan">
      <formula>0</formula>
    </cfRule>
  </conditionalFormatting>
  <conditionalFormatting sqref="I722:N722 P720:Q723">
    <cfRule type="cellIs" dxfId="7196" priority="18" operator="lessThan">
      <formula>0</formula>
    </cfRule>
  </conditionalFormatting>
  <conditionalFormatting sqref="O720:O723">
    <cfRule type="cellIs" dxfId="7195" priority="17" operator="lessThan">
      <formula>0</formula>
    </cfRule>
  </conditionalFormatting>
  <conditionalFormatting sqref="O722">
    <cfRule type="cellIs" dxfId="7194" priority="16" operator="lessThan">
      <formula>0</formula>
    </cfRule>
  </conditionalFormatting>
  <conditionalFormatting sqref="P655:P658">
    <cfRule type="cellIs" dxfId="7193" priority="15" operator="lessThan">
      <formula>0</formula>
    </cfRule>
  </conditionalFormatting>
  <conditionalFormatting sqref="P638:Q638 Q639:Q640">
    <cfRule type="cellIs" dxfId="7192" priority="14" operator="lessThan">
      <formula>0</formula>
    </cfRule>
  </conditionalFormatting>
  <conditionalFormatting sqref="B638">
    <cfRule type="cellIs" dxfId="7191" priority="13" operator="lessThan">
      <formula>0</formula>
    </cfRule>
  </conditionalFormatting>
  <conditionalFormatting sqref="P639:P640">
    <cfRule type="cellIs" dxfId="7190" priority="12" operator="lessThan">
      <formula>0</formula>
    </cfRule>
  </conditionalFormatting>
  <conditionalFormatting sqref="B639:O640">
    <cfRule type="expression" dxfId="7189" priority="10">
      <formula>B639/A639&gt;1</formula>
    </cfRule>
    <cfRule type="expression" dxfId="7188" priority="11">
      <formula>B639/A639&lt;1</formula>
    </cfRule>
  </conditionalFormatting>
  <conditionalFormatting sqref="B639:O640">
    <cfRule type="cellIs" dxfId="7187" priority="9" operator="lessThan">
      <formula>0</formula>
    </cfRule>
  </conditionalFormatting>
  <conditionalFormatting sqref="B491">
    <cfRule type="cellIs" dxfId="7186" priority="8" operator="lessThan">
      <formula>0</formula>
    </cfRule>
  </conditionalFormatting>
  <conditionalFormatting sqref="B492:N496">
    <cfRule type="cellIs" dxfId="7185" priority="7" operator="lessThan">
      <formula>0</formula>
    </cfRule>
  </conditionalFormatting>
  <conditionalFormatting sqref="B492:N496">
    <cfRule type="expression" dxfId="7184" priority="5">
      <formula>B492/A492&gt;1</formula>
    </cfRule>
    <cfRule type="expression" dxfId="7183" priority="6">
      <formula>B492/A492&lt;1</formula>
    </cfRule>
  </conditionalFormatting>
  <conditionalFormatting sqref="O492:O496">
    <cfRule type="cellIs" dxfId="7182" priority="4" operator="lessThan">
      <formula>0</formula>
    </cfRule>
  </conditionalFormatting>
  <conditionalFormatting sqref="O492:O496">
    <cfRule type="expression" dxfId="7181" priority="2">
      <formula>O492/N492&gt;1</formula>
    </cfRule>
    <cfRule type="expression" dxfId="7180" priority="3">
      <formula>O492/N492&lt;1</formula>
    </cfRule>
  </conditionalFormatting>
  <conditionalFormatting sqref="B357:O360">
    <cfRule type="cellIs" dxfId="7179"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DDBB-F5F2-4AD0-873F-C4C717CC22B0}">
  <sheetPr>
    <tabColor rgb="FF00B050"/>
    <outlinePr summaryBelow="0" summaryRight="0"/>
  </sheetPr>
  <dimension ref="A1:DN723"/>
  <sheetViews>
    <sheetView topLeftCell="A547" zoomScaleNormal="100" workbookViewId="0">
      <selection activeCell="A566" sqref="A566"/>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15"/>
      <c r="P349" s="6"/>
      <c r="Q349" s="3"/>
    </row>
    <row r="350" spans="1:53" x14ac:dyDescent="0.25">
      <c r="B350" s="208" t="s">
        <v>776</v>
      </c>
      <c r="C350" s="208"/>
      <c r="D350" s="208"/>
      <c r="E350" s="208"/>
      <c r="F350" s="208"/>
      <c r="G350" s="208"/>
      <c r="H350" s="208"/>
      <c r="I350" s="208"/>
      <c r="J350" s="208"/>
      <c r="K350" s="208"/>
      <c r="L350" s="208"/>
      <c r="M350" s="208"/>
      <c r="N350" s="208"/>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1424</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1424</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1424</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1424</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25">
      <c r="B625" s="199" t="s">
        <v>875</v>
      </c>
      <c r="C625" s="200"/>
      <c r="D625" s="200"/>
      <c r="E625" s="200"/>
      <c r="F625" s="200"/>
      <c r="G625" s="200"/>
      <c r="H625" s="200"/>
      <c r="I625" s="200"/>
      <c r="J625" s="200"/>
      <c r="K625" s="200"/>
      <c r="L625" s="200"/>
      <c r="M625" s="200"/>
      <c r="N625" s="200"/>
      <c r="O625" s="170"/>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1426</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c r="C647" s="142"/>
      <c r="D647" s="142"/>
      <c r="E647" s="142"/>
      <c r="F647" s="142"/>
      <c r="G647" s="142"/>
      <c r="H647" s="142"/>
      <c r="I647" s="142"/>
      <c r="J647" s="142"/>
      <c r="K647" s="142"/>
      <c r="L647" s="142"/>
      <c r="M647" s="142"/>
      <c r="N647" s="143"/>
      <c r="O647" s="143"/>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25">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25">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25">
      <c r="B651" s="141"/>
      <c r="C651" s="141"/>
      <c r="D651" s="141"/>
      <c r="E651" s="141"/>
      <c r="F651" s="141"/>
      <c r="G651" s="141"/>
      <c r="H651" s="141"/>
      <c r="I651" s="141"/>
      <c r="J651" s="141"/>
      <c r="K651" s="141"/>
      <c r="L651" s="141"/>
      <c r="M651" s="141"/>
      <c r="N651" s="141"/>
      <c r="O651" s="141"/>
      <c r="P651" s="6"/>
      <c r="Q651" s="90" t="s">
        <v>47</v>
      </c>
    </row>
    <row r="652" spans="2:17" x14ac:dyDescent="0.25">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25">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25">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25">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25">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x14ac:dyDescent="0.25">
      <c r="A659" s="99"/>
      <c r="B659" s="141"/>
      <c r="C659" s="141"/>
      <c r="D659" s="141"/>
      <c r="E659" s="141"/>
      <c r="F659" s="141"/>
      <c r="G659" s="141"/>
      <c r="H659" s="141"/>
      <c r="I659" s="141"/>
      <c r="J659" s="141"/>
      <c r="K659" s="141"/>
      <c r="L659" s="141"/>
      <c r="M659" s="141"/>
      <c r="N659" s="148"/>
      <c r="O659" s="148"/>
      <c r="P659" s="31"/>
      <c r="Q659" s="37" t="s">
        <v>55</v>
      </c>
    </row>
    <row r="660" spans="1:17" s="71" customFormat="1" x14ac:dyDescent="0.25">
      <c r="A660" s="100"/>
      <c r="B660" s="141"/>
      <c r="C660" s="141"/>
      <c r="D660" s="141"/>
      <c r="E660" s="141"/>
      <c r="F660" s="141"/>
      <c r="G660" s="141"/>
      <c r="H660" s="141"/>
      <c r="I660" s="141"/>
      <c r="J660" s="141"/>
      <c r="K660" s="141"/>
      <c r="L660" s="141"/>
      <c r="M660" s="141"/>
      <c r="N660" s="148"/>
      <c r="O660" s="148"/>
      <c r="P660" s="38"/>
      <c r="Q660" s="39" t="s">
        <v>56</v>
      </c>
    </row>
    <row r="661" spans="1:17" s="3" customFormat="1" x14ac:dyDescent="0.25">
      <c r="A661" s="101"/>
      <c r="B661" s="149"/>
      <c r="C661" s="149"/>
      <c r="D661" s="149"/>
      <c r="E661" s="149"/>
      <c r="F661" s="149"/>
      <c r="G661" s="149"/>
      <c r="H661" s="149"/>
      <c r="I661" s="149"/>
      <c r="J661" s="149"/>
      <c r="K661" s="149"/>
      <c r="L661" s="149"/>
      <c r="M661" s="149"/>
      <c r="N661" s="150"/>
      <c r="O661" s="152" t="e">
        <f>VLOOKUP($P661,Price!$A:$E,5,FALSE)</f>
        <v>#N/A</v>
      </c>
      <c r="P661" s="151" t="s">
        <v>1428</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x14ac:dyDescent="0.25">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25">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25">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25">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x14ac:dyDescent="0.25">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x14ac:dyDescent="0.25">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x14ac:dyDescent="0.25">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x14ac:dyDescent="0.25">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x14ac:dyDescent="0.25">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x14ac:dyDescent="0.25">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x14ac:dyDescent="0.25">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x14ac:dyDescent="0.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x14ac:dyDescent="0.25">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x14ac:dyDescent="0.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x14ac:dyDescent="0.25">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x14ac:dyDescent="0.25">
      <c r="B702" s="72"/>
      <c r="I702" s="61"/>
      <c r="J702" s="61"/>
      <c r="K702" s="61"/>
      <c r="L702" s="61"/>
      <c r="M702" s="61"/>
      <c r="N702" s="62"/>
      <c r="O702" s="62" t="e">
        <f>+O701/I701-1</f>
        <v>#N/A</v>
      </c>
      <c r="P702" s="31"/>
      <c r="Q702" s="63" t="s">
        <v>76</v>
      </c>
    </row>
    <row r="703" spans="1:17" s="70" customFormat="1" x14ac:dyDescent="0.25">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x14ac:dyDescent="0.25">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x14ac:dyDescent="0.25">
      <c r="B706" s="72"/>
      <c r="I706" s="61"/>
      <c r="J706" s="61"/>
      <c r="K706" s="61"/>
      <c r="L706" s="61"/>
      <c r="M706" s="61"/>
      <c r="N706" s="62"/>
      <c r="O706" s="62" t="e">
        <f>+O705/J705-1</f>
        <v>#N/A</v>
      </c>
      <c r="P706" s="31"/>
      <c r="Q706" s="63" t="s">
        <v>76</v>
      </c>
    </row>
    <row r="707" spans="1:17" s="70" customFormat="1" x14ac:dyDescent="0.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x14ac:dyDescent="0.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x14ac:dyDescent="0.25">
      <c r="B710" s="72"/>
      <c r="I710" s="61"/>
      <c r="J710" s="61"/>
      <c r="K710" s="61"/>
      <c r="L710" s="61"/>
      <c r="M710" s="61"/>
      <c r="N710" s="62"/>
      <c r="O710" s="62" t="e">
        <f>+O709/K709-1</f>
        <v>#N/A</v>
      </c>
      <c r="P710" s="31"/>
      <c r="Q710" s="63" t="s">
        <v>76</v>
      </c>
    </row>
    <row r="711" spans="1:17" s="70" customFormat="1" x14ac:dyDescent="0.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x14ac:dyDescent="0.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x14ac:dyDescent="0.25">
      <c r="B714" s="72"/>
      <c r="I714" s="61"/>
      <c r="J714" s="61"/>
      <c r="K714" s="61"/>
      <c r="L714" s="61"/>
      <c r="M714" s="61"/>
      <c r="N714" s="62"/>
      <c r="O714" s="62" t="e">
        <f>+O713/L713-1</f>
        <v>#N/A</v>
      </c>
      <c r="P714" s="31"/>
      <c r="Q714" s="63" t="s">
        <v>76</v>
      </c>
    </row>
    <row r="715" spans="1:17" s="70" customFormat="1" x14ac:dyDescent="0.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x14ac:dyDescent="0.25">
      <c r="B716" s="73"/>
      <c r="C716" s="74"/>
      <c r="D716" s="74"/>
      <c r="E716" s="74"/>
      <c r="F716" s="74"/>
      <c r="G716" s="74"/>
      <c r="H716" s="74"/>
      <c r="I716" s="74"/>
      <c r="J716" s="74"/>
      <c r="K716" s="74"/>
      <c r="L716" s="74"/>
      <c r="M716" s="74"/>
      <c r="N716" s="75">
        <f>+M$651+M716</f>
        <v>0</v>
      </c>
      <c r="O716" s="75">
        <f>+N$651+N716</f>
        <v>0</v>
      </c>
      <c r="P716" s="31"/>
      <c r="Q716" s="36" t="s">
        <v>74</v>
      </c>
    </row>
    <row r="717" spans="1:17" s="3" customFormat="1" x14ac:dyDescent="0.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x14ac:dyDescent="0.25">
      <c r="B718" s="72"/>
      <c r="I718" s="61"/>
      <c r="J718" s="61"/>
      <c r="K718" s="61"/>
      <c r="L718" s="61"/>
      <c r="M718" s="61"/>
      <c r="N718" s="62"/>
      <c r="O718" s="62" t="e">
        <f>+O717/M717-1</f>
        <v>#N/A</v>
      </c>
      <c r="P718" s="31"/>
      <c r="Q718" s="63" t="s">
        <v>76</v>
      </c>
    </row>
    <row r="719" spans="1:17" s="70" customFormat="1" x14ac:dyDescent="0.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x14ac:dyDescent="0.25">
      <c r="B720" s="73"/>
      <c r="C720" s="74"/>
      <c r="D720" s="74"/>
      <c r="E720" s="74"/>
      <c r="F720" s="74"/>
      <c r="G720" s="74"/>
      <c r="H720" s="74"/>
      <c r="I720" s="74"/>
      <c r="J720" s="74"/>
      <c r="K720" s="74"/>
      <c r="L720" s="74"/>
      <c r="M720" s="74"/>
      <c r="N720" s="75"/>
      <c r="O720" s="75">
        <f>+N$651+N720</f>
        <v>0</v>
      </c>
      <c r="P720" s="31"/>
      <c r="Q720" s="36" t="s">
        <v>74</v>
      </c>
    </row>
    <row r="721" spans="1:17" s="3" customFormat="1" x14ac:dyDescent="0.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x14ac:dyDescent="0.25">
      <c r="B722" s="72"/>
      <c r="I722" s="61"/>
      <c r="J722" s="61"/>
      <c r="K722" s="61"/>
      <c r="L722" s="61"/>
      <c r="M722" s="61"/>
      <c r="N722" s="62"/>
      <c r="O722" s="62" t="e">
        <f>+O721/N721-1</f>
        <v>#N/A</v>
      </c>
      <c r="P722" s="31"/>
      <c r="Q722" s="63" t="s">
        <v>76</v>
      </c>
    </row>
    <row r="723" spans="1:17" s="70" customFormat="1" x14ac:dyDescent="0.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178" priority="1192" operator="lessThan">
      <formula>0</formula>
    </cfRule>
  </conditionalFormatting>
  <conditionalFormatting sqref="P583">
    <cfRule type="cellIs" dxfId="7177" priority="1187" operator="lessThan">
      <formula>0</formula>
    </cfRule>
  </conditionalFormatting>
  <conditionalFormatting sqref="B348:N348">
    <cfRule type="cellIs" dxfId="7176" priority="1186" operator="lessThan">
      <formula>0</formula>
    </cfRule>
  </conditionalFormatting>
  <conditionalFormatting sqref="P514:P515">
    <cfRule type="cellIs" dxfId="7175" priority="1188" operator="lessThan">
      <formula>0</formula>
    </cfRule>
  </conditionalFormatting>
  <conditionalFormatting sqref="P523 Q529 Q539:Q545">
    <cfRule type="cellIs" dxfId="7174" priority="1189" operator="lessThan">
      <formula>0</formula>
    </cfRule>
  </conditionalFormatting>
  <conditionalFormatting sqref="P531">
    <cfRule type="cellIs" dxfId="7173" priority="1190" operator="lessThan">
      <formula>0</formula>
    </cfRule>
  </conditionalFormatting>
  <conditionalFormatting sqref="P562">
    <cfRule type="cellIs" dxfId="7172" priority="1191" operator="lessThan">
      <formula>0</formula>
    </cfRule>
  </conditionalFormatting>
  <conditionalFormatting sqref="B348:N348">
    <cfRule type="cellIs" dxfId="7171" priority="1185" operator="lessThan">
      <formula>0</formula>
    </cfRule>
  </conditionalFormatting>
  <conditionalFormatting sqref="Q588">
    <cfRule type="cellIs" dxfId="7170" priority="1170" operator="lessThan">
      <formula>0</formula>
    </cfRule>
  </conditionalFormatting>
  <conditionalFormatting sqref="Q499:Q502">
    <cfRule type="cellIs" dxfId="7169" priority="1184" operator="lessThan">
      <formula>0</formula>
    </cfRule>
  </conditionalFormatting>
  <conditionalFormatting sqref="Q503">
    <cfRule type="cellIs" dxfId="7168" priority="1183" operator="lessThan">
      <formula>0</formula>
    </cfRule>
  </conditionalFormatting>
  <conditionalFormatting sqref="Q503">
    <cfRule type="cellIs" dxfId="7167" priority="1182" operator="lessThan">
      <formula>0</formula>
    </cfRule>
  </conditionalFormatting>
  <conditionalFormatting sqref="B514">
    <cfRule type="cellIs" dxfId="7166" priority="1180" operator="lessThan">
      <formula>0</formula>
    </cfRule>
  </conditionalFormatting>
  <conditionalFormatting sqref="B531">
    <cfRule type="cellIs" dxfId="7165" priority="1179" operator="lessThan">
      <formula>0</formula>
    </cfRule>
  </conditionalFormatting>
  <conditionalFormatting sqref="Q520">
    <cfRule type="cellIs" dxfId="7164" priority="1178" operator="lessThan">
      <formula>0</formula>
    </cfRule>
  </conditionalFormatting>
  <conditionalFormatting sqref="Q520">
    <cfRule type="cellIs" dxfId="7163" priority="1177" operator="lessThan">
      <formula>0</formula>
    </cfRule>
  </conditionalFormatting>
  <conditionalFormatting sqref="Q567">
    <cfRule type="cellIs" dxfId="7162" priority="1172" operator="lessThan">
      <formula>0</formula>
    </cfRule>
  </conditionalFormatting>
  <conditionalFormatting sqref="B523 B515">
    <cfRule type="cellIs" dxfId="7161" priority="1181" operator="lessThan">
      <formula>0</formula>
    </cfRule>
  </conditionalFormatting>
  <conditionalFormatting sqref="Q528">
    <cfRule type="cellIs" dxfId="7160" priority="1175" operator="lessThan">
      <formula>0</formula>
    </cfRule>
  </conditionalFormatting>
  <conditionalFormatting sqref="Q536">
    <cfRule type="cellIs" dxfId="7159" priority="1174" operator="lessThan">
      <formula>0</formula>
    </cfRule>
  </conditionalFormatting>
  <conditionalFormatting sqref="Q536">
    <cfRule type="cellIs" dxfId="7158" priority="1173" operator="lessThan">
      <formula>0</formula>
    </cfRule>
  </conditionalFormatting>
  <conditionalFormatting sqref="P539">
    <cfRule type="cellIs" dxfId="7157" priority="1161" operator="lessThan">
      <formula>0</formula>
    </cfRule>
  </conditionalFormatting>
  <conditionalFormatting sqref="Q528">
    <cfRule type="cellIs" dxfId="7156" priority="1176" operator="lessThan">
      <formula>0</formula>
    </cfRule>
  </conditionalFormatting>
  <conditionalFormatting sqref="Q567">
    <cfRule type="cellIs" dxfId="7155" priority="1171" operator="lessThan">
      <formula>0</formula>
    </cfRule>
  </conditionalFormatting>
  <conditionalFormatting sqref="P584:P587">
    <cfRule type="cellIs" dxfId="7154" priority="1163" operator="lessThan">
      <formula>0</formula>
    </cfRule>
  </conditionalFormatting>
  <conditionalFormatting sqref="P563:P566">
    <cfRule type="cellIs" dxfId="7153" priority="1164" operator="lessThan">
      <formula>0</formula>
    </cfRule>
  </conditionalFormatting>
  <conditionalFormatting sqref="Q366">
    <cfRule type="cellIs" dxfId="7152" priority="1126" operator="lessThan">
      <formula>0</formula>
    </cfRule>
  </conditionalFormatting>
  <conditionalFormatting sqref="Q588">
    <cfRule type="cellIs" dxfId="7151" priority="1169" operator="lessThan">
      <formula>0</formula>
    </cfRule>
  </conditionalFormatting>
  <conditionalFormatting sqref="Q544">
    <cfRule type="cellIs" dxfId="7150" priority="1160" operator="lessThan">
      <formula>0</formula>
    </cfRule>
  </conditionalFormatting>
  <conditionalFormatting sqref="J353:N354 K351:N352">
    <cfRule type="cellIs" dxfId="7149" priority="1149" operator="lessThan">
      <formula>0</formula>
    </cfRule>
  </conditionalFormatting>
  <conditionalFormatting sqref="P516:P519">
    <cfRule type="cellIs" dxfId="7148" priority="1168" operator="lessThan">
      <formula>0</formula>
    </cfRule>
  </conditionalFormatting>
  <conditionalFormatting sqref="P524:P527">
    <cfRule type="cellIs" dxfId="7147" priority="1167" operator="lessThan">
      <formula>0</formula>
    </cfRule>
  </conditionalFormatting>
  <conditionalFormatting sqref="P539:P543">
    <cfRule type="cellIs" dxfId="7146" priority="1166" operator="lessThan">
      <formula>0</formula>
    </cfRule>
  </conditionalFormatting>
  <conditionalFormatting sqref="P532:P535">
    <cfRule type="cellIs" dxfId="7145" priority="1165" operator="lessThan">
      <formula>0</formula>
    </cfRule>
  </conditionalFormatting>
  <conditionalFormatting sqref="Q544">
    <cfRule type="cellIs" dxfId="7144" priority="1159" operator="lessThan">
      <formula>0</formula>
    </cfRule>
  </conditionalFormatting>
  <conditionalFormatting sqref="Q354">
    <cfRule type="cellIs" dxfId="7143" priority="1142" operator="lessThan">
      <formula>0</formula>
    </cfRule>
  </conditionalFormatting>
  <conditionalFormatting sqref="Q540:Q543 B539">
    <cfRule type="cellIs" dxfId="7142" priority="1162" operator="lessThan">
      <formula>0</formula>
    </cfRule>
  </conditionalFormatting>
  <conditionalFormatting sqref="P555:P558">
    <cfRule type="cellIs" dxfId="7141" priority="1154" operator="lessThan">
      <formula>0</formula>
    </cfRule>
  </conditionalFormatting>
  <conditionalFormatting sqref="Q555:Q558 Q560">
    <cfRule type="cellIs" dxfId="7140" priority="1157" operator="lessThan">
      <formula>0</formula>
    </cfRule>
  </conditionalFormatting>
  <conditionalFormatting sqref="Q559">
    <cfRule type="cellIs" dxfId="7139" priority="1156" operator="lessThan">
      <formula>0</formula>
    </cfRule>
  </conditionalFormatting>
  <conditionalFormatting sqref="Q468:Q472">
    <cfRule type="cellIs" dxfId="7138" priority="1153" operator="lessThan">
      <formula>0</formula>
    </cfRule>
  </conditionalFormatting>
  <conditionalFormatting sqref="Q559">
    <cfRule type="cellIs" dxfId="7137" priority="1155" operator="lessThan">
      <formula>0</formula>
    </cfRule>
  </conditionalFormatting>
  <conditionalFormatting sqref="J351">
    <cfRule type="cellIs" dxfId="7136" priority="1148" operator="lessThan">
      <formula>0</formula>
    </cfRule>
  </conditionalFormatting>
  <conditionalFormatting sqref="P540:P543">
    <cfRule type="cellIs" dxfId="7135" priority="1158" operator="lessThan">
      <formula>0</formula>
    </cfRule>
  </conditionalFormatting>
  <conditionalFormatting sqref="P349:Q350 Q351:Q353">
    <cfRule type="cellIs" dxfId="7134" priority="1152" operator="lessThan">
      <formula>0</formula>
    </cfRule>
  </conditionalFormatting>
  <conditionalFormatting sqref="Q396">
    <cfRule type="cellIs" dxfId="7133" priority="1079" operator="lessThan">
      <formula>0</formula>
    </cfRule>
  </conditionalFormatting>
  <conditionalFormatting sqref="B349">
    <cfRule type="cellIs" dxfId="7132" priority="1147" operator="lessThan">
      <formula>0</formula>
    </cfRule>
  </conditionalFormatting>
  <conditionalFormatting sqref="P393:P395">
    <cfRule type="cellIs" dxfId="7131" priority="1083" operator="lessThan">
      <formula>0</formula>
    </cfRule>
  </conditionalFormatting>
  <conditionalFormatting sqref="Q397">
    <cfRule type="cellIs" dxfId="7130" priority="1081" operator="lessThan">
      <formula>0</formula>
    </cfRule>
  </conditionalFormatting>
  <conditionalFormatting sqref="P349:P350">
    <cfRule type="cellIs" dxfId="7129" priority="1151" operator="lessThan">
      <formula>0</formula>
    </cfRule>
  </conditionalFormatting>
  <conditionalFormatting sqref="P351:P354">
    <cfRule type="cellIs" dxfId="7128" priority="1150" operator="lessThan">
      <formula>0</formula>
    </cfRule>
  </conditionalFormatting>
  <conditionalFormatting sqref="C397:M397">
    <cfRule type="cellIs" dxfId="7127" priority="1078" operator="lessThan">
      <formula>0</formula>
    </cfRule>
  </conditionalFormatting>
  <conditionalFormatting sqref="Q355">
    <cfRule type="cellIs" dxfId="7126" priority="1145" operator="lessThan">
      <formula>0</formula>
    </cfRule>
  </conditionalFormatting>
  <conditionalFormatting sqref="P398:Q398 Q399:Q401">
    <cfRule type="cellIs" dxfId="7125" priority="1077" operator="lessThan">
      <formula>0</formula>
    </cfRule>
  </conditionalFormatting>
  <conditionalFormatting sqref="P399:P401">
    <cfRule type="cellIs" dxfId="7124" priority="1075" operator="lessThan">
      <formula>0</formula>
    </cfRule>
  </conditionalFormatting>
  <conditionalFormatting sqref="H385">
    <cfRule type="cellIs" dxfId="7123" priority="1040" operator="lessThan">
      <formula>0</formula>
    </cfRule>
  </conditionalFormatting>
  <conditionalFormatting sqref="Q402">
    <cfRule type="cellIs" dxfId="7122" priority="1073" operator="lessThan">
      <formula>0</formula>
    </cfRule>
  </conditionalFormatting>
  <conditionalFormatting sqref="B350">
    <cfRule type="cellIs" dxfId="7121" priority="1146" operator="lessThan">
      <formula>0</formula>
    </cfRule>
  </conditionalFormatting>
  <conditionalFormatting sqref="J352">
    <cfRule type="cellIs" dxfId="7120" priority="1143" operator="lessThan">
      <formula>0</formula>
    </cfRule>
  </conditionalFormatting>
  <conditionalFormatting sqref="P355">
    <cfRule type="cellIs" dxfId="7119" priority="1144" operator="lessThan">
      <formula>0</formula>
    </cfRule>
  </conditionalFormatting>
  <conditionalFormatting sqref="P440">
    <cfRule type="cellIs" dxfId="7118" priority="1027" operator="lessThan">
      <formula>0</formula>
    </cfRule>
  </conditionalFormatting>
  <conditionalFormatting sqref="Q354">
    <cfRule type="cellIs" dxfId="7117" priority="1141" operator="lessThan">
      <formula>0</formula>
    </cfRule>
  </conditionalFormatting>
  <conditionalFormatting sqref="P356:Q356 Q357:Q359">
    <cfRule type="cellIs" dxfId="7116" priority="1140" operator="lessThan">
      <formula>0</formula>
    </cfRule>
  </conditionalFormatting>
  <conditionalFormatting sqref="P356">
    <cfRule type="cellIs" dxfId="7115" priority="1139" operator="lessThan">
      <formula>0</formula>
    </cfRule>
  </conditionalFormatting>
  <conditionalFormatting sqref="P357:P360">
    <cfRule type="cellIs" dxfId="7114" priority="1138" operator="lessThan">
      <formula>0</formula>
    </cfRule>
  </conditionalFormatting>
  <conditionalFormatting sqref="B356">
    <cfRule type="cellIs" dxfId="7113" priority="1137" operator="lessThan">
      <formula>0</formula>
    </cfRule>
  </conditionalFormatting>
  <conditionalFormatting sqref="Q361">
    <cfRule type="cellIs" dxfId="7112" priority="1136" operator="lessThan">
      <formula>0</formula>
    </cfRule>
  </conditionalFormatting>
  <conditionalFormatting sqref="Q360">
    <cfRule type="cellIs" dxfId="7111" priority="1135" operator="lessThan">
      <formula>0</formula>
    </cfRule>
  </conditionalFormatting>
  <conditionalFormatting sqref="Q360">
    <cfRule type="cellIs" dxfId="7110" priority="1134" operator="lessThan">
      <formula>0</formula>
    </cfRule>
  </conditionalFormatting>
  <conditionalFormatting sqref="P362:Q362 Q363:Q365">
    <cfRule type="cellIs" dxfId="7109" priority="1133" operator="lessThan">
      <formula>0</formula>
    </cfRule>
  </conditionalFormatting>
  <conditionalFormatting sqref="P362">
    <cfRule type="cellIs" dxfId="7108" priority="1132" operator="lessThan">
      <formula>0</formula>
    </cfRule>
  </conditionalFormatting>
  <conditionalFormatting sqref="J363">
    <cfRule type="cellIs" dxfId="7107" priority="1130" operator="lessThan">
      <formula>0</formula>
    </cfRule>
  </conditionalFormatting>
  <conditionalFormatting sqref="K363:N364 J365:M366">
    <cfRule type="cellIs" dxfId="7106" priority="1131" operator="lessThan">
      <formula>0</formula>
    </cfRule>
  </conditionalFormatting>
  <conditionalFormatting sqref="P368">
    <cfRule type="cellIs" dxfId="7105" priority="1123" operator="lessThan">
      <formula>0</formula>
    </cfRule>
  </conditionalFormatting>
  <conditionalFormatting sqref="Q367">
    <cfRule type="cellIs" dxfId="7104" priority="1128" operator="lessThan">
      <formula>0</formula>
    </cfRule>
  </conditionalFormatting>
  <conditionalFormatting sqref="B362">
    <cfRule type="cellIs" dxfId="7103" priority="1129" operator="lessThan">
      <formula>0</formula>
    </cfRule>
  </conditionalFormatting>
  <conditionalFormatting sqref="P405:P407">
    <cfRule type="cellIs" dxfId="7102" priority="1061" operator="lessThan">
      <formula>0</formula>
    </cfRule>
  </conditionalFormatting>
  <conditionalFormatting sqref="J364">
    <cfRule type="cellIs" dxfId="7101" priority="1127" operator="lessThan">
      <formula>0</formula>
    </cfRule>
  </conditionalFormatting>
  <conditionalFormatting sqref="Q366">
    <cfRule type="cellIs" dxfId="7100" priority="1125" operator="lessThan">
      <formula>0</formula>
    </cfRule>
  </conditionalFormatting>
  <conditionalFormatting sqref="P368:Q368 Q369:Q371">
    <cfRule type="cellIs" dxfId="7099" priority="1124" operator="lessThan">
      <formula>0</formula>
    </cfRule>
  </conditionalFormatting>
  <conditionalFormatting sqref="Q372">
    <cfRule type="cellIs" dxfId="7098" priority="1115" operator="lessThan">
      <formula>0</formula>
    </cfRule>
  </conditionalFormatting>
  <conditionalFormatting sqref="I370 K369:N370 C371:M372">
    <cfRule type="cellIs" dxfId="7097" priority="1122" operator="lessThan">
      <formula>0</formula>
    </cfRule>
  </conditionalFormatting>
  <conditionalFormatting sqref="I369">
    <cfRule type="cellIs" dxfId="7096" priority="1120" operator="lessThan">
      <formula>0</formula>
    </cfRule>
  </conditionalFormatting>
  <conditionalFormatting sqref="C369:J369">
    <cfRule type="cellIs" dxfId="7095" priority="1121" operator="lessThan">
      <formula>0</formula>
    </cfRule>
  </conditionalFormatting>
  <conditionalFormatting sqref="B368">
    <cfRule type="cellIs" dxfId="7094" priority="1119" operator="lessThan">
      <formula>0</formula>
    </cfRule>
  </conditionalFormatting>
  <conditionalFormatting sqref="Q373">
    <cfRule type="cellIs" dxfId="7093" priority="1118" operator="lessThan">
      <formula>0</formula>
    </cfRule>
  </conditionalFormatting>
  <conditionalFormatting sqref="P411:P413">
    <cfRule type="cellIs" dxfId="7092" priority="1054" operator="lessThan">
      <formula>0</formula>
    </cfRule>
  </conditionalFormatting>
  <conditionalFormatting sqref="C370:J370">
    <cfRule type="cellIs" dxfId="7091" priority="1117" operator="lessThan">
      <formula>0</formula>
    </cfRule>
  </conditionalFormatting>
  <conditionalFormatting sqref="Q372">
    <cfRule type="cellIs" dxfId="7090" priority="1116" operator="lessThan">
      <formula>0</formula>
    </cfRule>
  </conditionalFormatting>
  <conditionalFormatting sqref="P374:Q374 Q375:Q377">
    <cfRule type="cellIs" dxfId="7089" priority="1114" operator="lessThan">
      <formula>0</formula>
    </cfRule>
  </conditionalFormatting>
  <conditionalFormatting sqref="P374">
    <cfRule type="cellIs" dxfId="7088" priority="1113" operator="lessThan">
      <formula>0</formula>
    </cfRule>
  </conditionalFormatting>
  <conditionalFormatting sqref="P375:P377">
    <cfRule type="cellIs" dxfId="7087" priority="1112" operator="lessThan">
      <formula>0</formula>
    </cfRule>
  </conditionalFormatting>
  <conditionalFormatting sqref="I376 K375:N376 C377:M378">
    <cfRule type="cellIs" dxfId="7086" priority="1111" operator="lessThan">
      <formula>0</formula>
    </cfRule>
  </conditionalFormatting>
  <conditionalFormatting sqref="I375">
    <cfRule type="cellIs" dxfId="7085" priority="1109" operator="lessThan">
      <formula>0</formula>
    </cfRule>
  </conditionalFormatting>
  <conditionalFormatting sqref="C375:J375">
    <cfRule type="cellIs" dxfId="7084" priority="1110" operator="lessThan">
      <formula>0</formula>
    </cfRule>
  </conditionalFormatting>
  <conditionalFormatting sqref="B374">
    <cfRule type="cellIs" dxfId="7083" priority="1108" operator="lessThan">
      <formula>0</formula>
    </cfRule>
  </conditionalFormatting>
  <conditionalFormatting sqref="Q379">
    <cfRule type="cellIs" dxfId="7082" priority="1107" operator="lessThan">
      <formula>0</formula>
    </cfRule>
  </conditionalFormatting>
  <conditionalFormatting sqref="C376:J376">
    <cfRule type="cellIs" dxfId="7081" priority="1106" operator="lessThan">
      <formula>0</formula>
    </cfRule>
  </conditionalFormatting>
  <conditionalFormatting sqref="Q378">
    <cfRule type="cellIs" dxfId="7080" priority="1105" operator="lessThan">
      <formula>0</formula>
    </cfRule>
  </conditionalFormatting>
  <conditionalFormatting sqref="Q378">
    <cfRule type="cellIs" dxfId="7079" priority="1104" operator="lessThan">
      <formula>0</formula>
    </cfRule>
  </conditionalFormatting>
  <conditionalFormatting sqref="P380:Q380 Q381:Q383">
    <cfRule type="cellIs" dxfId="7078" priority="1103" operator="lessThan">
      <formula>0</formula>
    </cfRule>
  </conditionalFormatting>
  <conditionalFormatting sqref="P380">
    <cfRule type="cellIs" dxfId="7077" priority="1102" operator="lessThan">
      <formula>0</formula>
    </cfRule>
  </conditionalFormatting>
  <conditionalFormatting sqref="P381:P383">
    <cfRule type="cellIs" dxfId="7076" priority="1101" operator="lessThan">
      <formula>0</formula>
    </cfRule>
  </conditionalFormatting>
  <conditionalFormatting sqref="I382 K381:N382 C383:N383 C384:M384">
    <cfRule type="cellIs" dxfId="7075" priority="1100" operator="lessThan">
      <formula>0</formula>
    </cfRule>
  </conditionalFormatting>
  <conditionalFormatting sqref="I381">
    <cfRule type="cellIs" dxfId="7074" priority="1098" operator="lessThan">
      <formula>0</formula>
    </cfRule>
  </conditionalFormatting>
  <conditionalFormatting sqref="C381:J381">
    <cfRule type="cellIs" dxfId="7073" priority="1099" operator="lessThan">
      <formula>0</formula>
    </cfRule>
  </conditionalFormatting>
  <conditionalFormatting sqref="B380">
    <cfRule type="cellIs" dxfId="7072" priority="1097" operator="lessThan">
      <formula>0</formula>
    </cfRule>
  </conditionalFormatting>
  <conditionalFormatting sqref="Q385">
    <cfRule type="cellIs" dxfId="7071" priority="1096" operator="lessThan">
      <formula>0</formula>
    </cfRule>
  </conditionalFormatting>
  <conditionalFormatting sqref="C382:J382">
    <cfRule type="cellIs" dxfId="7070" priority="1095" operator="lessThan">
      <formula>0</formula>
    </cfRule>
  </conditionalFormatting>
  <conditionalFormatting sqref="Q384">
    <cfRule type="cellIs" dxfId="7069" priority="1094" operator="lessThan">
      <formula>0</formula>
    </cfRule>
  </conditionalFormatting>
  <conditionalFormatting sqref="Q384">
    <cfRule type="cellIs" dxfId="7068" priority="1093" operator="lessThan">
      <formula>0</formula>
    </cfRule>
  </conditionalFormatting>
  <conditionalFormatting sqref="P386:Q386 Q387:Q389">
    <cfRule type="cellIs" dxfId="7067" priority="1092" operator="lessThan">
      <formula>0</formula>
    </cfRule>
  </conditionalFormatting>
  <conditionalFormatting sqref="P386">
    <cfRule type="cellIs" dxfId="7066" priority="1091" operator="lessThan">
      <formula>0</formula>
    </cfRule>
  </conditionalFormatting>
  <conditionalFormatting sqref="P387:P389">
    <cfRule type="cellIs" dxfId="7065" priority="1090" operator="lessThan">
      <formula>0</formula>
    </cfRule>
  </conditionalFormatting>
  <conditionalFormatting sqref="B386">
    <cfRule type="cellIs" dxfId="7064" priority="1089" operator="lessThan">
      <formula>0</formula>
    </cfRule>
  </conditionalFormatting>
  <conditionalFormatting sqref="Q391">
    <cfRule type="cellIs" dxfId="7063" priority="1088" operator="lessThan">
      <formula>0</formula>
    </cfRule>
  </conditionalFormatting>
  <conditionalFormatting sqref="Q390">
    <cfRule type="cellIs" dxfId="7062" priority="1087" operator="lessThan">
      <formula>0</formula>
    </cfRule>
  </conditionalFormatting>
  <conditionalFormatting sqref="Q390">
    <cfRule type="cellIs" dxfId="7061" priority="1086" operator="lessThan">
      <formula>0</formula>
    </cfRule>
  </conditionalFormatting>
  <conditionalFormatting sqref="P392:Q392 Q393:Q395">
    <cfRule type="cellIs" dxfId="7060" priority="1085" operator="lessThan">
      <formula>0</formula>
    </cfRule>
  </conditionalFormatting>
  <conditionalFormatting sqref="P392">
    <cfRule type="cellIs" dxfId="7059" priority="1084" operator="lessThan">
      <formula>0</formula>
    </cfRule>
  </conditionalFormatting>
  <conditionalFormatting sqref="H397">
    <cfRule type="cellIs" dxfId="7058" priority="1043" operator="lessThan">
      <formula>0</formula>
    </cfRule>
  </conditionalFormatting>
  <conditionalFormatting sqref="B392">
    <cfRule type="cellIs" dxfId="7057" priority="1082" operator="lessThan">
      <formula>0</formula>
    </cfRule>
  </conditionalFormatting>
  <conditionalFormatting sqref="H378">
    <cfRule type="cellIs" dxfId="7056" priority="1039" operator="lessThan">
      <formula>0</formula>
    </cfRule>
  </conditionalFormatting>
  <conditionalFormatting sqref="Q396">
    <cfRule type="cellIs" dxfId="7055" priority="1080" operator="lessThan">
      <formula>0</formula>
    </cfRule>
  </conditionalFormatting>
  <conditionalFormatting sqref="H361">
    <cfRule type="cellIs" dxfId="7054" priority="1037" operator="lessThan">
      <formula>0</formula>
    </cfRule>
  </conditionalFormatting>
  <conditionalFormatting sqref="P398">
    <cfRule type="cellIs" dxfId="7053" priority="1076" operator="lessThan">
      <formula>0</formula>
    </cfRule>
  </conditionalFormatting>
  <conditionalFormatting sqref="Q438">
    <cfRule type="cellIs" dxfId="7052" priority="1030" operator="lessThan">
      <formula>0</formula>
    </cfRule>
  </conditionalFormatting>
  <conditionalFormatting sqref="H372">
    <cfRule type="cellIs" dxfId="7051" priority="1036" operator="lessThan">
      <formula>0</formula>
    </cfRule>
  </conditionalFormatting>
  <conditionalFormatting sqref="Q402">
    <cfRule type="cellIs" dxfId="7050" priority="1074" operator="lessThan">
      <formula>0</formula>
    </cfRule>
  </conditionalFormatting>
  <conditionalFormatting sqref="P440:Q440 Q441:Q443">
    <cfRule type="cellIs" dxfId="7049" priority="1028" operator="lessThan">
      <formula>0</formula>
    </cfRule>
  </conditionalFormatting>
  <conditionalFormatting sqref="C391:M391">
    <cfRule type="cellIs" dxfId="7048" priority="1072" operator="lessThan">
      <formula>0</formula>
    </cfRule>
  </conditionalFormatting>
  <conditionalFormatting sqref="C385:M385">
    <cfRule type="cellIs" dxfId="7047" priority="1071" operator="lessThan">
      <formula>0</formula>
    </cfRule>
  </conditionalFormatting>
  <conditionalFormatting sqref="C379:M379">
    <cfRule type="cellIs" dxfId="7046" priority="1070" operator="lessThan">
      <formula>0</formula>
    </cfRule>
  </conditionalFormatting>
  <conditionalFormatting sqref="C373:M373">
    <cfRule type="cellIs" dxfId="7045" priority="1069" operator="lessThan">
      <formula>0</formula>
    </cfRule>
  </conditionalFormatting>
  <conditionalFormatting sqref="J367:M367">
    <cfRule type="cellIs" dxfId="7044" priority="1068" operator="lessThan">
      <formula>0</formula>
    </cfRule>
  </conditionalFormatting>
  <conditionalFormatting sqref="C361:M361">
    <cfRule type="cellIs" dxfId="7043" priority="1067" operator="lessThan">
      <formula>0</formula>
    </cfRule>
  </conditionalFormatting>
  <conditionalFormatting sqref="J355:N355">
    <cfRule type="cellIs" dxfId="7042" priority="1066" operator="lessThan">
      <formula>0</formula>
    </cfRule>
  </conditionalFormatting>
  <conditionalFormatting sqref="B398">
    <cfRule type="cellIs" dxfId="7041" priority="1065" operator="lessThan">
      <formula>0</formula>
    </cfRule>
  </conditionalFormatting>
  <conditionalFormatting sqref="B403">
    <cfRule type="cellIs" dxfId="7040" priority="1064" operator="lessThan">
      <formula>0</formula>
    </cfRule>
  </conditionalFormatting>
  <conditionalFormatting sqref="Q408">
    <cfRule type="cellIs" dxfId="7039" priority="1058" operator="lessThan">
      <formula>0</formula>
    </cfRule>
  </conditionalFormatting>
  <conditionalFormatting sqref="Q409">
    <cfRule type="cellIs" dxfId="7038" priority="1060" operator="lessThan">
      <formula>0</formula>
    </cfRule>
  </conditionalFormatting>
  <conditionalFormatting sqref="P404:Q404 Q405:Q407">
    <cfRule type="cellIs" dxfId="7037" priority="1063" operator="lessThan">
      <formula>0</formula>
    </cfRule>
  </conditionalFormatting>
  <conditionalFormatting sqref="P404">
    <cfRule type="cellIs" dxfId="7036" priority="1062" operator="lessThan">
      <formula>0</formula>
    </cfRule>
  </conditionalFormatting>
  <conditionalFormatting sqref="Q408">
    <cfRule type="cellIs" dxfId="7035" priority="1059" operator="lessThan">
      <formula>0</formula>
    </cfRule>
  </conditionalFormatting>
  <conditionalFormatting sqref="B404">
    <cfRule type="cellIs" dxfId="7034" priority="1057" operator="lessThan">
      <formula>0</formula>
    </cfRule>
  </conditionalFormatting>
  <conditionalFormatting sqref="Q414">
    <cfRule type="cellIs" dxfId="7033" priority="1051" operator="lessThan">
      <formula>0</formula>
    </cfRule>
  </conditionalFormatting>
  <conditionalFormatting sqref="Q415">
    <cfRule type="cellIs" dxfId="7032" priority="1053" operator="lessThan">
      <formula>0</formula>
    </cfRule>
  </conditionalFormatting>
  <conditionalFormatting sqref="P410:Q410 Q411:Q413">
    <cfRule type="cellIs" dxfId="7031" priority="1056" operator="lessThan">
      <formula>0</formula>
    </cfRule>
  </conditionalFormatting>
  <conditionalFormatting sqref="P410">
    <cfRule type="cellIs" dxfId="7030" priority="1055" operator="lessThan">
      <formula>0</formula>
    </cfRule>
  </conditionalFormatting>
  <conditionalFormatting sqref="Q414">
    <cfRule type="cellIs" dxfId="7029" priority="1052" operator="lessThan">
      <formula>0</formula>
    </cfRule>
  </conditionalFormatting>
  <conditionalFormatting sqref="B410">
    <cfRule type="cellIs" dxfId="7028" priority="1050" operator="lessThan">
      <formula>0</formula>
    </cfRule>
  </conditionalFormatting>
  <conditionalFormatting sqref="Q432">
    <cfRule type="cellIs" dxfId="7027" priority="1044" operator="lessThan">
      <formula>0</formula>
    </cfRule>
  </conditionalFormatting>
  <conditionalFormatting sqref="P429:P431">
    <cfRule type="cellIs" dxfId="7026" priority="1047" operator="lessThan">
      <formula>0</formula>
    </cfRule>
  </conditionalFormatting>
  <conditionalFormatting sqref="Q433">
    <cfRule type="cellIs" dxfId="7025" priority="1046" operator="lessThan">
      <formula>0</formula>
    </cfRule>
  </conditionalFormatting>
  <conditionalFormatting sqref="P428:Q428 Q429:Q431">
    <cfRule type="cellIs" dxfId="7024" priority="1049" operator="lessThan">
      <formula>0</formula>
    </cfRule>
  </conditionalFormatting>
  <conditionalFormatting sqref="P428">
    <cfRule type="cellIs" dxfId="7023" priority="1048" operator="lessThan">
      <formula>0</formula>
    </cfRule>
  </conditionalFormatting>
  <conditionalFormatting sqref="Q432">
    <cfRule type="cellIs" dxfId="7022" priority="1045" operator="lessThan">
      <formula>0</formula>
    </cfRule>
  </conditionalFormatting>
  <conditionalFormatting sqref="H391">
    <cfRule type="cellIs" dxfId="7021" priority="1042" operator="lessThan">
      <formula>0</formula>
    </cfRule>
  </conditionalFormatting>
  <conditionalFormatting sqref="P435:P437">
    <cfRule type="cellIs" dxfId="7020" priority="1032" operator="lessThan">
      <formula>0</formula>
    </cfRule>
  </conditionalFormatting>
  <conditionalFormatting sqref="Q444">
    <cfRule type="cellIs" dxfId="7019" priority="1024" operator="lessThan">
      <formula>0</formula>
    </cfRule>
  </conditionalFormatting>
  <conditionalFormatting sqref="H384">
    <cfRule type="cellIs" dxfId="7018" priority="1041" operator="lessThan">
      <formula>0</formula>
    </cfRule>
  </conditionalFormatting>
  <conditionalFormatting sqref="H379">
    <cfRule type="cellIs" dxfId="7017" priority="1038" operator="lessThan">
      <formula>0</formula>
    </cfRule>
  </conditionalFormatting>
  <conditionalFormatting sqref="Q438">
    <cfRule type="cellIs" dxfId="7016" priority="1031" operator="lessThan">
      <formula>0</formula>
    </cfRule>
  </conditionalFormatting>
  <conditionalFormatting sqref="H373">
    <cfRule type="cellIs" dxfId="7015" priority="1035" operator="lessThan">
      <formula>0</formula>
    </cfRule>
  </conditionalFormatting>
  <conditionalFormatting sqref="P441:P443">
    <cfRule type="cellIs" dxfId="7014" priority="1026" operator="lessThan">
      <formula>0</formula>
    </cfRule>
  </conditionalFormatting>
  <conditionalFormatting sqref="P434:Q434 Q435:Q437">
    <cfRule type="cellIs" dxfId="7013" priority="1034" operator="lessThan">
      <formula>0</formula>
    </cfRule>
  </conditionalFormatting>
  <conditionalFormatting sqref="P434">
    <cfRule type="cellIs" dxfId="7012" priority="1033" operator="lessThan">
      <formula>0</formula>
    </cfRule>
  </conditionalFormatting>
  <conditionalFormatting sqref="B434">
    <cfRule type="cellIs" dxfId="7011" priority="1029" operator="lessThan">
      <formula>0</formula>
    </cfRule>
  </conditionalFormatting>
  <conditionalFormatting sqref="Q445:Q446">
    <cfRule type="cellIs" dxfId="7010" priority="1020" operator="lessThan">
      <formula>0</formula>
    </cfRule>
  </conditionalFormatting>
  <conditionalFormatting sqref="Q444">
    <cfRule type="cellIs" dxfId="7009" priority="1023" operator="lessThan">
      <formula>0</formula>
    </cfRule>
  </conditionalFormatting>
  <conditionalFormatting sqref="B446">
    <cfRule type="cellIs" dxfId="7008" priority="1019" operator="lessThan">
      <formula>0</formula>
    </cfRule>
  </conditionalFormatting>
  <conditionalFormatting sqref="B440">
    <cfRule type="cellIs" dxfId="7007" priority="1022" operator="lessThan">
      <formula>0</formula>
    </cfRule>
  </conditionalFormatting>
  <conditionalFormatting sqref="P446">
    <cfRule type="cellIs" dxfId="7006" priority="1025" operator="lessThan">
      <formula>0</formula>
    </cfRule>
  </conditionalFormatting>
  <conditionalFormatting sqref="B447">
    <cfRule type="cellIs" dxfId="7005" priority="1018" operator="lessThan">
      <formula>0</formula>
    </cfRule>
  </conditionalFormatting>
  <conditionalFormatting sqref="Q439">
    <cfRule type="cellIs" dxfId="7004" priority="1021" operator="lessThan">
      <formula>0</formula>
    </cfRule>
  </conditionalFormatting>
  <conditionalFormatting sqref="Q448:Q450">
    <cfRule type="cellIs" dxfId="7003" priority="1017" operator="lessThan">
      <formula>0</formula>
    </cfRule>
  </conditionalFormatting>
  <conditionalFormatting sqref="P448:P450">
    <cfRule type="cellIs" dxfId="7002" priority="1016" operator="lessThan">
      <formula>0</formula>
    </cfRule>
  </conditionalFormatting>
  <conditionalFormatting sqref="Q603">
    <cfRule type="cellIs" dxfId="7001" priority="991" operator="lessThan">
      <formula>0</formula>
    </cfRule>
  </conditionalFormatting>
  <conditionalFormatting sqref="B625">
    <cfRule type="cellIs" dxfId="7000" priority="955" operator="lessThan">
      <formula>0</formula>
    </cfRule>
  </conditionalFormatting>
  <conditionalFormatting sqref="P454:P456">
    <cfRule type="cellIs" dxfId="6999" priority="1012" operator="lessThan">
      <formula>0</formula>
    </cfRule>
  </conditionalFormatting>
  <conditionalFormatting sqref="Q457">
    <cfRule type="cellIs" dxfId="6998" priority="1011" operator="lessThan">
      <formula>0</formula>
    </cfRule>
  </conditionalFormatting>
  <conditionalFormatting sqref="Q597">
    <cfRule type="cellIs" dxfId="6997" priority="1000" operator="lessThan">
      <formula>0</formula>
    </cfRule>
  </conditionalFormatting>
  <conditionalFormatting sqref="Q451">
    <cfRule type="cellIs" dxfId="6996" priority="1015" operator="lessThan">
      <formula>0</formula>
    </cfRule>
  </conditionalFormatting>
  <conditionalFormatting sqref="Q451">
    <cfRule type="cellIs" dxfId="6995" priority="1014" operator="lessThan">
      <formula>0</formula>
    </cfRule>
  </conditionalFormatting>
  <conditionalFormatting sqref="Q457">
    <cfRule type="cellIs" dxfId="6994" priority="1010" operator="lessThan">
      <formula>0</formula>
    </cfRule>
  </conditionalFormatting>
  <conditionalFormatting sqref="J593:N595 J596:M596">
    <cfRule type="cellIs" dxfId="6993" priority="1004" operator="lessThan">
      <formula>0</formula>
    </cfRule>
  </conditionalFormatting>
  <conditionalFormatting sqref="B453">
    <cfRule type="cellIs" dxfId="6992" priority="1008" operator="lessThan">
      <formula>0</formula>
    </cfRule>
  </conditionalFormatting>
  <conditionalFormatting sqref="P599:P602">
    <cfRule type="cellIs" dxfId="6991" priority="997" operator="lessThan">
      <formula>0</formula>
    </cfRule>
  </conditionalFormatting>
  <conditionalFormatting sqref="Q454:Q456">
    <cfRule type="cellIs" dxfId="6990" priority="1013" operator="lessThan">
      <formula>0</formula>
    </cfRule>
  </conditionalFormatting>
  <conditionalFormatting sqref="Q593:Q595">
    <cfRule type="cellIs" dxfId="6989" priority="1007" operator="lessThan">
      <formula>0</formula>
    </cfRule>
  </conditionalFormatting>
  <conditionalFormatting sqref="Q596">
    <cfRule type="cellIs" dxfId="6988" priority="1002" operator="lessThan">
      <formula>0</formula>
    </cfRule>
  </conditionalFormatting>
  <conditionalFormatting sqref="Q452">
    <cfRule type="cellIs" dxfId="6987" priority="1009" operator="lessThan">
      <formula>0</formula>
    </cfRule>
  </conditionalFormatting>
  <conditionalFormatting sqref="B592">
    <cfRule type="cellIs" dxfId="6986" priority="999" operator="lessThan">
      <formula>0</formula>
    </cfRule>
  </conditionalFormatting>
  <conditionalFormatting sqref="P593:P595">
    <cfRule type="cellIs" dxfId="6985" priority="1006" operator="lessThan">
      <formula>0</formula>
    </cfRule>
  </conditionalFormatting>
  <conditionalFormatting sqref="J594">
    <cfRule type="cellIs" dxfId="6984" priority="1003" operator="lessThan">
      <formula>0</formula>
    </cfRule>
  </conditionalFormatting>
  <conditionalFormatting sqref="Q602">
    <cfRule type="cellIs" dxfId="6983" priority="992" operator="lessThan">
      <formula>0</formula>
    </cfRule>
  </conditionalFormatting>
  <conditionalFormatting sqref="J595:N595 K593:N594 J596:M596">
    <cfRule type="cellIs" dxfId="6982" priority="1005" operator="lessThan">
      <formula>0</formula>
    </cfRule>
  </conditionalFormatting>
  <conditionalFormatting sqref="Q596">
    <cfRule type="cellIs" dxfId="6981" priority="1001" operator="lessThan">
      <formula>0</formula>
    </cfRule>
  </conditionalFormatting>
  <conditionalFormatting sqref="J599:N599 J601:N602 J600:M600">
    <cfRule type="cellIs" dxfId="6980" priority="995" operator="lessThan">
      <formula>0</formula>
    </cfRule>
  </conditionalFormatting>
  <conditionalFormatting sqref="P616:P619">
    <cfRule type="cellIs" dxfId="6979" priority="989" operator="lessThan">
      <formula>0</formula>
    </cfRule>
  </conditionalFormatting>
  <conditionalFormatting sqref="Q602">
    <cfRule type="cellIs" dxfId="6978" priority="993" operator="lessThan">
      <formula>0</formula>
    </cfRule>
  </conditionalFormatting>
  <conditionalFormatting sqref="J600">
    <cfRule type="cellIs" dxfId="6977" priority="994" operator="lessThan">
      <formula>0</formula>
    </cfRule>
  </conditionalFormatting>
  <conditionalFormatting sqref="J601:N602 K599:N599 K600:M600">
    <cfRule type="cellIs" dxfId="6976" priority="996" operator="lessThan">
      <formula>0</formula>
    </cfRule>
  </conditionalFormatting>
  <conditionalFormatting sqref="Q599:Q601">
    <cfRule type="cellIs" dxfId="6975" priority="998" operator="lessThan">
      <formula>0</formula>
    </cfRule>
  </conditionalFormatting>
  <conditionalFormatting sqref="Q629">
    <cfRule type="cellIs" dxfId="6974" priority="959" operator="lessThan">
      <formula>0</formula>
    </cfRule>
  </conditionalFormatting>
  <conditionalFormatting sqref="I626">
    <cfRule type="cellIs" dxfId="6973" priority="962" operator="lessThan">
      <formula>0</formula>
    </cfRule>
  </conditionalFormatting>
  <conditionalFormatting sqref="C616:N619">
    <cfRule type="cellIs" dxfId="6972" priority="987" operator="lessThan">
      <formula>0</formula>
    </cfRule>
  </conditionalFormatting>
  <conditionalFormatting sqref="Q619">
    <cfRule type="cellIs" dxfId="6971" priority="983" operator="lessThan">
      <formula>0</formula>
    </cfRule>
  </conditionalFormatting>
  <conditionalFormatting sqref="I616">
    <cfRule type="cellIs" dxfId="6970" priority="986" operator="lessThan">
      <formula>0</formula>
    </cfRule>
  </conditionalFormatting>
  <conditionalFormatting sqref="H621:H624">
    <cfRule type="cellIs" dxfId="6969" priority="969" operator="lessThan">
      <formula>0</formula>
    </cfRule>
  </conditionalFormatting>
  <conditionalFormatting sqref="Q619">
    <cfRule type="cellIs" dxfId="6968" priority="984" operator="lessThan">
      <formula>0</formula>
    </cfRule>
  </conditionalFormatting>
  <conditionalFormatting sqref="H616">
    <cfRule type="cellIs" dxfId="6967" priority="980" operator="lessThan">
      <formula>0</formula>
    </cfRule>
  </conditionalFormatting>
  <conditionalFormatting sqref="H616:H619">
    <cfRule type="cellIs" dxfId="6966" priority="981" operator="lessThan">
      <formula>0</formula>
    </cfRule>
  </conditionalFormatting>
  <conditionalFormatting sqref="C617:J617">
    <cfRule type="cellIs" dxfId="6965" priority="985" operator="lessThan">
      <formula>0</formula>
    </cfRule>
  </conditionalFormatting>
  <conditionalFormatting sqref="H617:H619">
    <cfRule type="cellIs" dxfId="6964" priority="982" operator="lessThan">
      <formula>0</formula>
    </cfRule>
  </conditionalFormatting>
  <conditionalFormatting sqref="I617 K616:N617 C618:N619">
    <cfRule type="cellIs" dxfId="6963" priority="988" operator="lessThan">
      <formula>0</formula>
    </cfRule>
  </conditionalFormatting>
  <conditionalFormatting sqref="Q616:Q618">
    <cfRule type="cellIs" dxfId="6962" priority="990" operator="lessThan">
      <formula>0</formula>
    </cfRule>
  </conditionalFormatting>
  <conditionalFormatting sqref="B615">
    <cfRule type="cellIs" dxfId="6961" priority="979" operator="lessThan">
      <formula>0</formula>
    </cfRule>
  </conditionalFormatting>
  <conditionalFormatting sqref="Q624">
    <cfRule type="cellIs" dxfId="6960" priority="971" operator="lessThan">
      <formula>0</formula>
    </cfRule>
  </conditionalFormatting>
  <conditionalFormatting sqref="I621">
    <cfRule type="cellIs" dxfId="6959" priority="974" operator="lessThan">
      <formula>0</formula>
    </cfRule>
  </conditionalFormatting>
  <conditionalFormatting sqref="C621:N624">
    <cfRule type="cellIs" dxfId="6958" priority="975" operator="lessThan">
      <formula>0</formula>
    </cfRule>
  </conditionalFormatting>
  <conditionalFormatting sqref="Q624">
    <cfRule type="cellIs" dxfId="6957" priority="972" operator="lessThan">
      <formula>0</formula>
    </cfRule>
  </conditionalFormatting>
  <conditionalFormatting sqref="H621">
    <cfRule type="cellIs" dxfId="6956" priority="968" operator="lessThan">
      <formula>0</formula>
    </cfRule>
  </conditionalFormatting>
  <conditionalFormatting sqref="P621:P624">
    <cfRule type="cellIs" dxfId="6955" priority="977" operator="lessThan">
      <formula>0</formula>
    </cfRule>
  </conditionalFormatting>
  <conditionalFormatting sqref="C622:J622">
    <cfRule type="cellIs" dxfId="6954" priority="973" operator="lessThan">
      <formula>0</formula>
    </cfRule>
  </conditionalFormatting>
  <conditionalFormatting sqref="H622:H624">
    <cfRule type="cellIs" dxfId="6953" priority="970" operator="lessThan">
      <formula>0</formula>
    </cfRule>
  </conditionalFormatting>
  <conditionalFormatting sqref="I622 K621:N622 C623:N624">
    <cfRule type="cellIs" dxfId="6952" priority="976" operator="lessThan">
      <formula>0</formula>
    </cfRule>
  </conditionalFormatting>
  <conditionalFormatting sqref="Q621:Q623">
    <cfRule type="cellIs" dxfId="6951" priority="978" operator="lessThan">
      <formula>0</formula>
    </cfRule>
  </conditionalFormatting>
  <conditionalFormatting sqref="B620">
    <cfRule type="cellIs" dxfId="6950" priority="967" operator="lessThan">
      <formula>0</formula>
    </cfRule>
  </conditionalFormatting>
  <conditionalFormatting sqref="C626:N629">
    <cfRule type="cellIs" dxfId="6949" priority="963" operator="lessThan">
      <formula>0</formula>
    </cfRule>
  </conditionalFormatting>
  <conditionalFormatting sqref="Q629">
    <cfRule type="cellIs" dxfId="6948" priority="960" operator="lessThan">
      <formula>0</formula>
    </cfRule>
  </conditionalFormatting>
  <conditionalFormatting sqref="H626">
    <cfRule type="cellIs" dxfId="6947" priority="956" operator="lessThan">
      <formula>0</formula>
    </cfRule>
  </conditionalFormatting>
  <conditionalFormatting sqref="H626:H629">
    <cfRule type="cellIs" dxfId="6946" priority="957" operator="lessThan">
      <formula>0</formula>
    </cfRule>
  </conditionalFormatting>
  <conditionalFormatting sqref="P626:P629">
    <cfRule type="cellIs" dxfId="6945" priority="965" operator="lessThan">
      <formula>0</formula>
    </cfRule>
  </conditionalFormatting>
  <conditionalFormatting sqref="C627:J627">
    <cfRule type="cellIs" dxfId="6944" priority="961" operator="lessThan">
      <formula>0</formula>
    </cfRule>
  </conditionalFormatting>
  <conditionalFormatting sqref="H627:H629">
    <cfRule type="cellIs" dxfId="6943" priority="958" operator="lessThan">
      <formula>0</formula>
    </cfRule>
  </conditionalFormatting>
  <conditionalFormatting sqref="I627 K626:N627 C628:N629">
    <cfRule type="cellIs" dxfId="6942" priority="964" operator="lessThan">
      <formula>0</formula>
    </cfRule>
  </conditionalFormatting>
  <conditionalFormatting sqref="Q626:Q628">
    <cfRule type="cellIs" dxfId="6941" priority="966" operator="lessThan">
      <formula>0</formula>
    </cfRule>
  </conditionalFormatting>
  <conditionalFormatting sqref="C351:I351">
    <cfRule type="cellIs" dxfId="6940" priority="952" operator="lessThan">
      <formula>0</formula>
    </cfRule>
  </conditionalFormatting>
  <conditionalFormatting sqref="C353:I354">
    <cfRule type="cellIs" dxfId="6939" priority="953" operator="lessThan">
      <formula>0</formula>
    </cfRule>
  </conditionalFormatting>
  <conditionalFormatting sqref="P506:Q506">
    <cfRule type="cellIs" dxfId="6938" priority="936" operator="lessThan">
      <formula>0</formula>
    </cfRule>
  </conditionalFormatting>
  <conditionalFormatting sqref="P499:P502">
    <cfRule type="cellIs" dxfId="6937" priority="937" operator="lessThan">
      <formula>0</formula>
    </cfRule>
  </conditionalFormatting>
  <conditionalFormatting sqref="Q611:Q613">
    <cfRule type="cellIs" dxfId="6936" priority="899" operator="lessThan">
      <formula>0</formula>
    </cfRule>
  </conditionalFormatting>
  <conditionalFormatting sqref="B498">
    <cfRule type="cellIs" dxfId="6935" priority="954" operator="lessThan">
      <formula>0</formula>
    </cfRule>
  </conditionalFormatting>
  <conditionalFormatting sqref="N427">
    <cfRule type="cellIs" dxfId="6934" priority="678" operator="lessThan">
      <formula>0</formula>
    </cfRule>
  </conditionalFormatting>
  <conditionalFormatting sqref="C352:I352">
    <cfRule type="cellIs" dxfId="6933" priority="951" operator="lessThan">
      <formula>0</formula>
    </cfRule>
  </conditionalFormatting>
  <conditionalFormatting sqref="C355:I355">
    <cfRule type="cellIs" dxfId="6932" priority="950" operator="lessThan">
      <formula>0</formula>
    </cfRule>
  </conditionalFormatting>
  <conditionalFormatting sqref="C365:I366">
    <cfRule type="cellIs" dxfId="6931" priority="949" operator="lessThan">
      <formula>0</formula>
    </cfRule>
  </conditionalFormatting>
  <conditionalFormatting sqref="C363:I363">
    <cfRule type="cellIs" dxfId="6930" priority="948" operator="lessThan">
      <formula>0</formula>
    </cfRule>
  </conditionalFormatting>
  <conditionalFormatting sqref="C364:I364">
    <cfRule type="cellIs" dxfId="6929" priority="947" operator="lessThan">
      <formula>0</formula>
    </cfRule>
  </conditionalFormatting>
  <conditionalFormatting sqref="C367:I367">
    <cfRule type="cellIs" dxfId="6928" priority="946" operator="lessThan">
      <formula>0</formula>
    </cfRule>
  </conditionalFormatting>
  <conditionalFormatting sqref="C593:I596">
    <cfRule type="cellIs" dxfId="6927" priority="944" operator="lessThan">
      <formula>0</formula>
    </cfRule>
  </conditionalFormatting>
  <conditionalFormatting sqref="C594:I594">
    <cfRule type="cellIs" dxfId="6926" priority="943" operator="lessThan">
      <formula>0</formula>
    </cfRule>
  </conditionalFormatting>
  <conditionalFormatting sqref="C595:I596">
    <cfRule type="cellIs" dxfId="6925" priority="945" operator="lessThan">
      <formula>0</formula>
    </cfRule>
  </conditionalFormatting>
  <conditionalFormatting sqref="Q551">
    <cfRule type="cellIs" dxfId="6924" priority="925" operator="lessThan">
      <formula>0</formula>
    </cfRule>
  </conditionalFormatting>
  <conditionalFormatting sqref="Q551">
    <cfRule type="cellIs" dxfId="6923" priority="926" operator="lessThan">
      <formula>0</formula>
    </cfRule>
  </conditionalFormatting>
  <conditionalFormatting sqref="C599:I602">
    <cfRule type="cellIs" dxfId="6922" priority="941" operator="lessThan">
      <formula>0</formula>
    </cfRule>
  </conditionalFormatting>
  <conditionalFormatting sqref="C600:I600">
    <cfRule type="cellIs" dxfId="6921" priority="940" operator="lessThan">
      <formula>0</formula>
    </cfRule>
  </conditionalFormatting>
  <conditionalFormatting sqref="C601:I602">
    <cfRule type="cellIs" dxfId="6920" priority="942" operator="lessThan">
      <formula>0</formula>
    </cfRule>
  </conditionalFormatting>
  <conditionalFormatting sqref="C461:C464">
    <cfRule type="cellIs" dxfId="6919" priority="939" operator="lessThan">
      <formula>0</formula>
    </cfRule>
  </conditionalFormatting>
  <conditionalFormatting sqref="P468:P471">
    <cfRule type="cellIs" dxfId="6918" priority="938" operator="lessThan">
      <formula>0</formula>
    </cfRule>
  </conditionalFormatting>
  <conditionalFormatting sqref="Q507:Q510">
    <cfRule type="cellIs" dxfId="6917" priority="935" operator="lessThan">
      <formula>0</formula>
    </cfRule>
  </conditionalFormatting>
  <conditionalFormatting sqref="Q511:Q512">
    <cfRule type="cellIs" dxfId="6916" priority="934" operator="lessThan">
      <formula>0</formula>
    </cfRule>
  </conditionalFormatting>
  <conditionalFormatting sqref="Q512">
    <cfRule type="cellIs" dxfId="6915" priority="933" operator="lessThan">
      <formula>0</formula>
    </cfRule>
  </conditionalFormatting>
  <conditionalFormatting sqref="Q511">
    <cfRule type="cellIs" dxfId="6914" priority="932" operator="lessThan">
      <formula>0</formula>
    </cfRule>
  </conditionalFormatting>
  <conditionalFormatting sqref="P507:P510">
    <cfRule type="cellIs" dxfId="6913" priority="931" operator="lessThan">
      <formula>0</formula>
    </cfRule>
  </conditionalFormatting>
  <conditionalFormatting sqref="B506">
    <cfRule type="cellIs" dxfId="6912" priority="930" operator="lessThan">
      <formula>0</formula>
    </cfRule>
  </conditionalFormatting>
  <conditionalFormatting sqref="C611:N614">
    <cfRule type="cellIs" dxfId="6911" priority="896" operator="lessThan">
      <formula>0</formula>
    </cfRule>
  </conditionalFormatting>
  <conditionalFormatting sqref="Q614">
    <cfRule type="cellIs" dxfId="6910" priority="893" operator="lessThan">
      <formula>0</formula>
    </cfRule>
  </conditionalFormatting>
  <conditionalFormatting sqref="P547:P550">
    <cfRule type="cellIs" dxfId="6909" priority="924" operator="lessThan">
      <formula>0</formula>
    </cfRule>
  </conditionalFormatting>
  <conditionalFormatting sqref="H611:H614">
    <cfRule type="cellIs" dxfId="6908" priority="890" operator="lessThan">
      <formula>0</formula>
    </cfRule>
  </conditionalFormatting>
  <conditionalFormatting sqref="Q504">
    <cfRule type="cellIs" dxfId="6907" priority="929" operator="lessThan">
      <formula>0</formula>
    </cfRule>
  </conditionalFormatting>
  <conditionalFormatting sqref="Q547:Q550 Q552 Q554:Q560">
    <cfRule type="cellIs" dxfId="6906" priority="928" operator="lessThan">
      <formula>0</formula>
    </cfRule>
  </conditionalFormatting>
  <conditionalFormatting sqref="P546">
    <cfRule type="cellIs" dxfId="6905" priority="927" operator="lessThan">
      <formula>0</formula>
    </cfRule>
  </conditionalFormatting>
  <conditionalFormatting sqref="P554:P558">
    <cfRule type="cellIs" dxfId="6904" priority="923" operator="lessThan">
      <formula>0</formula>
    </cfRule>
  </conditionalFormatting>
  <conditionalFormatting sqref="Q570:Q573 Q575">
    <cfRule type="cellIs" dxfId="6903" priority="921" operator="lessThan">
      <formula>0</formula>
    </cfRule>
  </conditionalFormatting>
  <conditionalFormatting sqref="B546">
    <cfRule type="cellIs" dxfId="6902" priority="922" operator="lessThan">
      <formula>0</formula>
    </cfRule>
  </conditionalFormatting>
  <conditionalFormatting sqref="P569">
    <cfRule type="cellIs" dxfId="6901" priority="920" operator="lessThan">
      <formula>0</formula>
    </cfRule>
  </conditionalFormatting>
  <conditionalFormatting sqref="Q574">
    <cfRule type="cellIs" dxfId="6900" priority="919" operator="lessThan">
      <formula>0</formula>
    </cfRule>
  </conditionalFormatting>
  <conditionalFormatting sqref="Q574">
    <cfRule type="cellIs" dxfId="6899" priority="918" operator="lessThan">
      <formula>0</formula>
    </cfRule>
  </conditionalFormatting>
  <conditionalFormatting sqref="P570:P573">
    <cfRule type="cellIs" dxfId="6898" priority="917" operator="lessThan">
      <formula>0</formula>
    </cfRule>
  </conditionalFormatting>
  <conditionalFormatting sqref="Q582 Q577:Q580">
    <cfRule type="cellIs" dxfId="6897" priority="915" operator="lessThan">
      <formula>0</formula>
    </cfRule>
  </conditionalFormatting>
  <conditionalFormatting sqref="Q581">
    <cfRule type="cellIs" dxfId="6896" priority="913" operator="lessThan">
      <formula>0</formula>
    </cfRule>
  </conditionalFormatting>
  <conditionalFormatting sqref="B569">
    <cfRule type="cellIs" dxfId="6895" priority="916" operator="lessThan">
      <formula>0</formula>
    </cfRule>
  </conditionalFormatting>
  <conditionalFormatting sqref="P576">
    <cfRule type="cellIs" dxfId="6894" priority="914" operator="lessThan">
      <formula>0</formula>
    </cfRule>
  </conditionalFormatting>
  <conditionalFormatting sqref="P577:P580">
    <cfRule type="cellIs" dxfId="6893" priority="911" operator="lessThan">
      <formula>0</formula>
    </cfRule>
  </conditionalFormatting>
  <conditionalFormatting sqref="Q581">
    <cfRule type="cellIs" dxfId="6892" priority="912" operator="lessThan">
      <formula>0</formula>
    </cfRule>
  </conditionalFormatting>
  <conditionalFormatting sqref="P605:P607 P609">
    <cfRule type="cellIs" dxfId="6891" priority="909" operator="lessThan">
      <formula>0</formula>
    </cfRule>
  </conditionalFormatting>
  <conditionalFormatting sqref="Q605:Q607">
    <cfRule type="cellIs" dxfId="6890" priority="910" operator="lessThan">
      <formula>0</formula>
    </cfRule>
  </conditionalFormatting>
  <conditionalFormatting sqref="C607:I607">
    <cfRule type="cellIs" dxfId="6889" priority="902" operator="lessThan">
      <formula>0</formula>
    </cfRule>
  </conditionalFormatting>
  <conditionalFormatting sqref="C605:I607">
    <cfRule type="cellIs" dxfId="6888" priority="901" operator="lessThan">
      <formula>0</formula>
    </cfRule>
  </conditionalFormatting>
  <conditionalFormatting sqref="B604">
    <cfRule type="cellIs" dxfId="6887" priority="903" operator="lessThan">
      <formula>0</formula>
    </cfRule>
  </conditionalFormatting>
  <conditionalFormatting sqref="J605:N607">
    <cfRule type="cellIs" dxfId="6886" priority="907" operator="lessThan">
      <formula>0</formula>
    </cfRule>
  </conditionalFormatting>
  <conditionalFormatting sqref="P611:P614">
    <cfRule type="cellIs" dxfId="6885" priority="898" operator="lessThan">
      <formula>0</formula>
    </cfRule>
  </conditionalFormatting>
  <conditionalFormatting sqref="Q608:Q609">
    <cfRule type="cellIs" dxfId="6884" priority="904" operator="lessThan">
      <formula>0</formula>
    </cfRule>
  </conditionalFormatting>
  <conditionalFormatting sqref="C433:M433">
    <cfRule type="cellIs" dxfId="6883" priority="676" operator="lessThan">
      <formula>0</formula>
    </cfRule>
  </conditionalFormatting>
  <conditionalFormatting sqref="Q608:Q609">
    <cfRule type="cellIs" dxfId="6882" priority="905" operator="lessThan">
      <formula>0</formula>
    </cfRule>
  </conditionalFormatting>
  <conditionalFormatting sqref="J606">
    <cfRule type="cellIs" dxfId="6881" priority="906" operator="lessThan">
      <formula>0</formula>
    </cfRule>
  </conditionalFormatting>
  <conditionalFormatting sqref="J607:N607 K605:N606">
    <cfRule type="cellIs" dxfId="6880" priority="908" operator="lessThan">
      <formula>0</formula>
    </cfRule>
  </conditionalFormatting>
  <conditionalFormatting sqref="I612 K611:N612 C613:N614">
    <cfRule type="cellIs" dxfId="6879" priority="897" operator="lessThan">
      <formula>0</formula>
    </cfRule>
  </conditionalFormatting>
  <conditionalFormatting sqref="N427">
    <cfRule type="cellIs" dxfId="6878" priority="679" operator="lessThan">
      <formula>0</formula>
    </cfRule>
  </conditionalFormatting>
  <conditionalFormatting sqref="B429:N429">
    <cfRule type="cellIs" dxfId="6877" priority="671" operator="lessThan">
      <formula>0</formula>
    </cfRule>
  </conditionalFormatting>
  <conditionalFormatting sqref="C606:I606">
    <cfRule type="cellIs" dxfId="6876" priority="900" operator="lessThan">
      <formula>0</formula>
    </cfRule>
  </conditionalFormatting>
  <conditionalFormatting sqref="B429:N429">
    <cfRule type="cellIs" dxfId="6875" priority="672" operator="lessThan">
      <formula>0</formula>
    </cfRule>
  </conditionalFormatting>
  <conditionalFormatting sqref="H433">
    <cfRule type="cellIs" dxfId="6874" priority="675" operator="lessThan">
      <formula>0</formula>
    </cfRule>
  </conditionalFormatting>
  <conditionalFormatting sqref="B433">
    <cfRule type="cellIs" dxfId="6873" priority="674" operator="lessThan">
      <formula>0</formula>
    </cfRule>
  </conditionalFormatting>
  <conditionalFormatting sqref="B433">
    <cfRule type="cellIs" dxfId="6872" priority="673" operator="lessThan">
      <formula>0</formula>
    </cfRule>
  </conditionalFormatting>
  <conditionalFormatting sqref="B429:N429">
    <cfRule type="cellIs" dxfId="6871" priority="669" operator="lessThan">
      <formula>0</formula>
    </cfRule>
  </conditionalFormatting>
  <conditionalFormatting sqref="B429:N429">
    <cfRule type="cellIs" dxfId="6870" priority="670" operator="lessThan">
      <formula>0</formula>
    </cfRule>
  </conditionalFormatting>
  <conditionalFormatting sqref="B435:N435">
    <cfRule type="cellIs" dxfId="6869" priority="656" operator="lessThan">
      <formula>0</formula>
    </cfRule>
  </conditionalFormatting>
  <conditionalFormatting sqref="H611">
    <cfRule type="cellIs" dxfId="6868" priority="889" operator="lessThan">
      <formula>0</formula>
    </cfRule>
  </conditionalFormatting>
  <conditionalFormatting sqref="C433:M433">
    <cfRule type="cellIs" dxfId="6867" priority="677" operator="lessThan">
      <formula>0</formula>
    </cfRule>
  </conditionalFormatting>
  <conditionalFormatting sqref="H612:H614">
    <cfRule type="cellIs" dxfId="6866" priority="891" operator="lessThan">
      <formula>0</formula>
    </cfRule>
  </conditionalFormatting>
  <conditionalFormatting sqref="Q614">
    <cfRule type="cellIs" dxfId="6865" priority="892" operator="lessThan">
      <formula>0</formula>
    </cfRule>
  </conditionalFormatting>
  <conditionalFormatting sqref="I611">
    <cfRule type="cellIs" dxfId="6864" priority="895" operator="lessThan">
      <formula>0</formula>
    </cfRule>
  </conditionalFormatting>
  <conditionalFormatting sqref="N439">
    <cfRule type="cellIs" dxfId="6863" priority="649" operator="lessThan">
      <formula>0</formula>
    </cfRule>
  </conditionalFormatting>
  <conditionalFormatting sqref="C612:J612">
    <cfRule type="cellIs" dxfId="6862" priority="894" operator="lessThan">
      <formula>0</formula>
    </cfRule>
  </conditionalFormatting>
  <conditionalFormatting sqref="B610">
    <cfRule type="cellIs" dxfId="6861" priority="888" operator="lessThan">
      <formula>0</formula>
    </cfRule>
  </conditionalFormatting>
  <conditionalFormatting sqref="B435:N435">
    <cfRule type="cellIs" dxfId="6860" priority="655" operator="lessThan">
      <formula>0</formula>
    </cfRule>
  </conditionalFormatting>
  <conditionalFormatting sqref="C445:M445">
    <cfRule type="cellIs" dxfId="6859" priority="646" operator="lessThan">
      <formula>0</formula>
    </cfRule>
  </conditionalFormatting>
  <conditionalFormatting sqref="C445:M445">
    <cfRule type="cellIs" dxfId="6858" priority="647" operator="lessThan">
      <formula>0</formula>
    </cfRule>
  </conditionalFormatting>
  <conditionalFormatting sqref="B435:N435">
    <cfRule type="cellIs" dxfId="6857" priority="654" operator="lessThan">
      <formula>0</formula>
    </cfRule>
  </conditionalFormatting>
  <conditionalFormatting sqref="N438">
    <cfRule type="cellIs" dxfId="6856" priority="650" operator="lessThan">
      <formula>0</formula>
    </cfRule>
  </conditionalFormatting>
  <conditionalFormatting sqref="B435:N435">
    <cfRule type="cellIs" dxfId="6855" priority="653" operator="lessThan">
      <formula>0</formula>
    </cfRule>
  </conditionalFormatting>
  <conditionalFormatting sqref="B435:N435">
    <cfRule type="cellIs" dxfId="6854" priority="651" operator="lessThan">
      <formula>0</formula>
    </cfRule>
  </conditionalFormatting>
  <conditionalFormatting sqref="B598">
    <cfRule type="cellIs" dxfId="6853" priority="887" operator="lessThan">
      <formula>0</formula>
    </cfRule>
  </conditionalFormatting>
  <conditionalFormatting sqref="N439">
    <cfRule type="cellIs" dxfId="6852" priority="648" operator="lessThan">
      <formula>0</formula>
    </cfRule>
  </conditionalFormatting>
  <conditionalFormatting sqref="B435:N435">
    <cfRule type="cellIs" dxfId="6851" priority="652" operator="lessThan">
      <formula>0</formula>
    </cfRule>
  </conditionalFormatting>
  <conditionalFormatting sqref="B598">
    <cfRule type="cellIs" dxfId="6850" priority="886" operator="lessThan">
      <formula>0</formula>
    </cfRule>
  </conditionalFormatting>
  <conditionalFormatting sqref="B641">
    <cfRule type="cellIs" dxfId="6849" priority="874" operator="lessThan">
      <formula>0</formula>
    </cfRule>
  </conditionalFormatting>
  <conditionalFormatting sqref="B591">
    <cfRule type="cellIs" dxfId="6848" priority="884" operator="lessThan">
      <formula>0</formula>
    </cfRule>
  </conditionalFormatting>
  <conditionalFormatting sqref="B591">
    <cfRule type="cellIs" dxfId="6847" priority="885" operator="lessThan">
      <formula>0</formula>
    </cfRule>
  </conditionalFormatting>
  <conditionalFormatting sqref="B609">
    <cfRule type="cellIs" dxfId="6846" priority="882" operator="lessThan">
      <formula>0</formula>
    </cfRule>
  </conditionalFormatting>
  <conditionalFormatting sqref="B609">
    <cfRule type="cellIs" dxfId="684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44" priority="881" operator="lessThan">
      <formula>0</formula>
    </cfRule>
  </conditionalFormatting>
  <conditionalFormatting sqref="B646">
    <cfRule type="cellIs" dxfId="6843" priority="878" operator="lessThan">
      <formula>0</formula>
    </cfRule>
  </conditionalFormatting>
  <conditionalFormatting sqref="B631">
    <cfRule type="cellIs" dxfId="6842" priority="880" operator="lessThan">
      <formula>0</formula>
    </cfRule>
  </conditionalFormatting>
  <conditionalFormatting sqref="B635">
    <cfRule type="cellIs" dxfId="6841" priority="879" operator="lessThan">
      <formula>0</formula>
    </cfRule>
  </conditionalFormatting>
  <conditionalFormatting sqref="B662">
    <cfRule type="cellIs" dxfId="6840" priority="877" operator="lessThan">
      <formula>0</formula>
    </cfRule>
  </conditionalFormatting>
  <conditionalFormatting sqref="B671">
    <cfRule type="cellIs" dxfId="6839" priority="876" operator="lessThan">
      <formula>0</formula>
    </cfRule>
  </conditionalFormatting>
  <conditionalFormatting sqref="I674:N674 P672:Q675">
    <cfRule type="cellIs" dxfId="6838" priority="875" operator="lessThan">
      <formula>0</formula>
    </cfRule>
  </conditionalFormatting>
  <conditionalFormatting sqref="P641">
    <cfRule type="cellIs" dxfId="6837" priority="872" operator="lessThan">
      <formula>0</formula>
    </cfRule>
  </conditionalFormatting>
  <conditionalFormatting sqref="P641">
    <cfRule type="cellIs" dxfId="6836" priority="873" operator="lessThan">
      <formula>0</formula>
    </cfRule>
  </conditionalFormatting>
  <conditionalFormatting sqref="P422:Q422 Q423:Q425">
    <cfRule type="cellIs" dxfId="6835" priority="859" operator="lessThan">
      <formula>0</formula>
    </cfRule>
  </conditionalFormatting>
  <conditionalFormatting sqref="B416">
    <cfRule type="cellIs" dxfId="6834" priority="860" operator="lessThan">
      <formula>0</formula>
    </cfRule>
  </conditionalFormatting>
  <conditionalFormatting sqref="P423:P425">
    <cfRule type="cellIs" dxfId="6833" priority="857" operator="lessThan">
      <formula>0</formula>
    </cfRule>
  </conditionalFormatting>
  <conditionalFormatting sqref="P422">
    <cfRule type="cellIs" dxfId="6832" priority="858" operator="lessThan">
      <formula>0</formula>
    </cfRule>
  </conditionalFormatting>
  <conditionalFormatting sqref="Q426">
    <cfRule type="cellIs" dxfId="6831" priority="855" operator="lessThan">
      <formula>0</formula>
    </cfRule>
  </conditionalFormatting>
  <conditionalFormatting sqref="Q427">
    <cfRule type="cellIs" dxfId="6830" priority="856" operator="lessThan">
      <formula>0</formula>
    </cfRule>
  </conditionalFormatting>
  <conditionalFormatting sqref="B422">
    <cfRule type="cellIs" dxfId="6829" priority="853" operator="lessThan">
      <formula>0</formula>
    </cfRule>
  </conditionalFormatting>
  <conditionalFormatting sqref="Q426">
    <cfRule type="cellIs" dxfId="6828" priority="854" operator="lessThan">
      <formula>0</formula>
    </cfRule>
  </conditionalFormatting>
  <conditionalFormatting sqref="B454:N454">
    <cfRule type="cellIs" dxfId="6827" priority="609" operator="lessThan">
      <formula>0</formula>
    </cfRule>
  </conditionalFormatting>
  <conditionalFormatting sqref="B454:N454">
    <cfRule type="cellIs" dxfId="6826" priority="610" operator="lessThan">
      <formula>0</formula>
    </cfRule>
  </conditionalFormatting>
  <conditionalFormatting sqref="C652:I652">
    <cfRule type="cellIs" dxfId="6825" priority="871" operator="lessThan">
      <formula>0</formula>
    </cfRule>
  </conditionalFormatting>
  <conditionalFormatting sqref="C653:I653">
    <cfRule type="cellIs" dxfId="6824" priority="870" operator="lessThan">
      <formula>0</formula>
    </cfRule>
  </conditionalFormatting>
  <conditionalFormatting sqref="C658:M658">
    <cfRule type="cellIs" dxfId="6823" priority="869" operator="lessThan">
      <formula>0</formula>
    </cfRule>
  </conditionalFormatting>
  <conditionalFormatting sqref="C647:N647">
    <cfRule type="cellIs" dxfId="6822" priority="868" operator="lessThan">
      <formula>0</formula>
    </cfRule>
  </conditionalFormatting>
  <conditionalFormatting sqref="P650">
    <cfRule type="cellIs" dxfId="6821" priority="867" operator="lessThan">
      <formula>0</formula>
    </cfRule>
  </conditionalFormatting>
  <conditionalFormatting sqref="P417:P419">
    <cfRule type="cellIs" dxfId="6820" priority="864" operator="lessThan">
      <formula>0</formula>
    </cfRule>
  </conditionalFormatting>
  <conditionalFormatting sqref="Q420">
    <cfRule type="cellIs" dxfId="6819" priority="861" operator="lessThan">
      <formula>0</formula>
    </cfRule>
  </conditionalFormatting>
  <conditionalFormatting sqref="Q421">
    <cfRule type="cellIs" dxfId="6818" priority="863" operator="lessThan">
      <formula>0</formula>
    </cfRule>
  </conditionalFormatting>
  <conditionalFormatting sqref="P416:Q416 Q417:Q419">
    <cfRule type="cellIs" dxfId="6817" priority="866" operator="lessThan">
      <formula>0</formula>
    </cfRule>
  </conditionalFormatting>
  <conditionalFormatting sqref="P416">
    <cfRule type="cellIs" dxfId="6816" priority="865" operator="lessThan">
      <formula>0</formula>
    </cfRule>
  </conditionalFormatting>
  <conditionalFormatting sqref="Q420">
    <cfRule type="cellIs" dxfId="6815" priority="862" operator="lessThan">
      <formula>0</formula>
    </cfRule>
  </conditionalFormatting>
  <conditionalFormatting sqref="B454:N454">
    <cfRule type="cellIs" dxfId="6814" priority="608" operator="lessThan">
      <formula>0</formula>
    </cfRule>
  </conditionalFormatting>
  <conditionalFormatting sqref="B454:N454">
    <cfRule type="cellIs" dxfId="6813" priority="607" operator="lessThan">
      <formula>0</formula>
    </cfRule>
  </conditionalFormatting>
  <conditionalFormatting sqref="B454:N454">
    <cfRule type="cellIs" dxfId="6812" priority="606" operator="lessThan">
      <formula>0</formula>
    </cfRule>
  </conditionalFormatting>
  <conditionalFormatting sqref="B454:N454">
    <cfRule type="cellIs" dxfId="6811" priority="604" operator="lessThan">
      <formula>0</formula>
    </cfRule>
  </conditionalFormatting>
  <conditionalFormatting sqref="B454:N454">
    <cfRule type="cellIs" dxfId="6810" priority="605" operator="lessThan">
      <formula>0</formula>
    </cfRule>
  </conditionalFormatting>
  <conditionalFormatting sqref="N457">
    <cfRule type="cellIs" dxfId="6809" priority="602" operator="lessThan">
      <formula>0</formula>
    </cfRule>
  </conditionalFormatting>
  <conditionalFormatting sqref="B454:N454">
    <cfRule type="cellIs" dxfId="6808" priority="603" operator="lessThan">
      <formula>0</formula>
    </cfRule>
  </conditionalFormatting>
  <conditionalFormatting sqref="N458">
    <cfRule type="cellIs" dxfId="6807" priority="601" operator="lessThan">
      <formula>0</formula>
    </cfRule>
  </conditionalFormatting>
  <conditionalFormatting sqref="P530">
    <cfRule type="cellIs" dxfId="6806" priority="323" operator="lessThan">
      <formula>0</formula>
    </cfRule>
  </conditionalFormatting>
  <conditionalFormatting sqref="N458">
    <cfRule type="cellIs" dxfId="6805" priority="600" operator="lessThan">
      <formula>0</formula>
    </cfRule>
  </conditionalFormatting>
  <conditionalFormatting sqref="D461:N464">
    <cfRule type="cellIs" dxfId="6804" priority="597" operator="lessThan">
      <formula>0</formula>
    </cfRule>
  </conditionalFormatting>
  <conditionalFormatting sqref="P538">
    <cfRule type="cellIs" dxfId="6803" priority="320" operator="lessThan">
      <formula>0</formula>
    </cfRule>
  </conditionalFormatting>
  <conditionalFormatting sqref="B461:B464">
    <cfRule type="cellIs" dxfId="6802" priority="594" operator="lessThan">
      <formula>0</formula>
    </cfRule>
  </conditionalFormatting>
  <conditionalFormatting sqref="P553">
    <cfRule type="cellIs" dxfId="6801" priority="317" operator="lessThan">
      <formula>0</formula>
    </cfRule>
  </conditionalFormatting>
  <conditionalFormatting sqref="B512">
    <cfRule type="cellIs" dxfId="6800" priority="591" operator="lessThan">
      <formula>0</formula>
    </cfRule>
  </conditionalFormatting>
  <conditionalFormatting sqref="C512">
    <cfRule type="cellIs" dxfId="6799" priority="588" operator="lessThan">
      <formula>0</formula>
    </cfRule>
  </conditionalFormatting>
  <conditionalFormatting sqref="P561">
    <cfRule type="cellIs" dxfId="6798" priority="314" operator="lessThan">
      <formula>0</formula>
    </cfRule>
  </conditionalFormatting>
  <conditionalFormatting sqref="P590">
    <cfRule type="cellIs" dxfId="6797" priority="311" operator="lessThan">
      <formula>0</formula>
    </cfRule>
  </conditionalFormatting>
  <conditionalFormatting sqref="N365">
    <cfRule type="cellIs" dxfId="6796" priority="852" operator="lessThan">
      <formula>0</formula>
    </cfRule>
  </conditionalFormatting>
  <conditionalFormatting sqref="N371">
    <cfRule type="cellIs" dxfId="6795" priority="851" operator="lessThan">
      <formula>0</formula>
    </cfRule>
  </conditionalFormatting>
  <conditionalFormatting sqref="N377">
    <cfRule type="cellIs" dxfId="6794" priority="850" operator="lessThan">
      <formula>0</formula>
    </cfRule>
  </conditionalFormatting>
  <conditionalFormatting sqref="B376">
    <cfRule type="cellIs" dxfId="6793" priority="837" operator="lessThan">
      <formula>0</formula>
    </cfRule>
  </conditionalFormatting>
  <conditionalFormatting sqref="B588">
    <cfRule type="cellIs" dxfId="6792" priority="844" operator="lessThan">
      <formula>0</formula>
    </cfRule>
  </conditionalFormatting>
  <conditionalFormatting sqref="B371:B372">
    <cfRule type="cellIs" dxfId="6791" priority="842" operator="lessThan">
      <formula>0</formula>
    </cfRule>
  </conditionalFormatting>
  <conditionalFormatting sqref="B377:B378">
    <cfRule type="cellIs" dxfId="6790" priority="839" operator="lessThan">
      <formula>0</formula>
    </cfRule>
  </conditionalFormatting>
  <conditionalFormatting sqref="C351:M354">
    <cfRule type="cellIs" dxfId="6789" priority="849" operator="lessThan">
      <formula>0</formula>
    </cfRule>
  </conditionalFormatting>
  <conditionalFormatting sqref="B428">
    <cfRule type="cellIs" dxfId="6788" priority="848" operator="lessThan">
      <formula>0</formula>
    </cfRule>
  </conditionalFormatting>
  <conditionalFormatting sqref="B428">
    <cfRule type="cellIs" dxfId="6787" priority="847" operator="lessThan">
      <formula>0</formula>
    </cfRule>
  </conditionalFormatting>
  <conditionalFormatting sqref="B391 B397 B381:B385 B375:B379 B369:B373 B363:B367 B361 B351:B355">
    <cfRule type="cellIs" dxfId="6786" priority="846" operator="lessThan">
      <formula>0</formula>
    </cfRule>
  </conditionalFormatting>
  <conditionalFormatting sqref="B585:B587">
    <cfRule type="cellIs" dxfId="6785" priority="845" operator="lessThan">
      <formula>0</formula>
    </cfRule>
  </conditionalFormatting>
  <conditionalFormatting sqref="B584">
    <cfRule type="cellIs" dxfId="6784" priority="843" operator="lessThan">
      <formula>0</formula>
    </cfRule>
  </conditionalFormatting>
  <conditionalFormatting sqref="B397">
    <cfRule type="cellIs" dxfId="6783" priority="833" operator="lessThan">
      <formula>0</formula>
    </cfRule>
  </conditionalFormatting>
  <conditionalFormatting sqref="B369">
    <cfRule type="cellIs" dxfId="6782" priority="841" operator="lessThan">
      <formula>0</formula>
    </cfRule>
  </conditionalFormatting>
  <conditionalFormatting sqref="B370">
    <cfRule type="cellIs" dxfId="6781" priority="840" operator="lessThan">
      <formula>0</formula>
    </cfRule>
  </conditionalFormatting>
  <conditionalFormatting sqref="B375">
    <cfRule type="cellIs" dxfId="6780" priority="838" operator="lessThan">
      <formula>0</formula>
    </cfRule>
  </conditionalFormatting>
  <conditionalFormatting sqref="B383:B384">
    <cfRule type="cellIs" dxfId="6779" priority="836" operator="lessThan">
      <formula>0</formula>
    </cfRule>
  </conditionalFormatting>
  <conditionalFormatting sqref="B381">
    <cfRule type="cellIs" dxfId="6778" priority="835" operator="lessThan">
      <formula>0</formula>
    </cfRule>
  </conditionalFormatting>
  <conditionalFormatting sqref="B382">
    <cfRule type="cellIs" dxfId="6777" priority="834" operator="lessThan">
      <formula>0</formula>
    </cfRule>
  </conditionalFormatting>
  <conditionalFormatting sqref="B391">
    <cfRule type="cellIs" dxfId="6776" priority="832" operator="lessThan">
      <formula>0</formula>
    </cfRule>
  </conditionalFormatting>
  <conditionalFormatting sqref="B385">
    <cfRule type="cellIs" dxfId="6775" priority="831" operator="lessThan">
      <formula>0</formula>
    </cfRule>
  </conditionalFormatting>
  <conditionalFormatting sqref="B379">
    <cfRule type="cellIs" dxfId="6774" priority="830" operator="lessThan">
      <formula>0</formula>
    </cfRule>
  </conditionalFormatting>
  <conditionalFormatting sqref="B373">
    <cfRule type="cellIs" dxfId="6773" priority="829" operator="lessThan">
      <formula>0</formula>
    </cfRule>
  </conditionalFormatting>
  <conditionalFormatting sqref="B361">
    <cfRule type="cellIs" dxfId="6772" priority="828" operator="lessThan">
      <formula>0</formula>
    </cfRule>
  </conditionalFormatting>
  <conditionalFormatting sqref="B621:B624">
    <cfRule type="cellIs" dxfId="6771" priority="823" operator="lessThan">
      <formula>0</formula>
    </cfRule>
  </conditionalFormatting>
  <conditionalFormatting sqref="B616:B619">
    <cfRule type="cellIs" dxfId="6770" priority="826" operator="lessThan">
      <formula>0</formula>
    </cfRule>
  </conditionalFormatting>
  <conditionalFormatting sqref="B617">
    <cfRule type="cellIs" dxfId="6769" priority="825" operator="lessThan">
      <formula>0</formula>
    </cfRule>
  </conditionalFormatting>
  <conditionalFormatting sqref="B618:B619">
    <cfRule type="cellIs" dxfId="6768" priority="827" operator="lessThan">
      <formula>0</formula>
    </cfRule>
  </conditionalFormatting>
  <conditionalFormatting sqref="B628:B629">
    <cfRule type="cellIs" dxfId="6767" priority="821" operator="lessThan">
      <formula>0</formula>
    </cfRule>
  </conditionalFormatting>
  <conditionalFormatting sqref="B622">
    <cfRule type="cellIs" dxfId="6766" priority="822" operator="lessThan">
      <formula>0</formula>
    </cfRule>
  </conditionalFormatting>
  <conditionalFormatting sqref="B623:B624">
    <cfRule type="cellIs" dxfId="6765" priority="824" operator="lessThan">
      <formula>0</formula>
    </cfRule>
  </conditionalFormatting>
  <conditionalFormatting sqref="B626:B629">
    <cfRule type="cellIs" dxfId="6764" priority="820" operator="lessThan">
      <formula>0</formula>
    </cfRule>
  </conditionalFormatting>
  <conditionalFormatting sqref="B627">
    <cfRule type="cellIs" dxfId="6763" priority="819" operator="lessThan">
      <formula>0</formula>
    </cfRule>
  </conditionalFormatting>
  <conditionalFormatting sqref="B365:B366">
    <cfRule type="cellIs" dxfId="6762" priority="814" operator="lessThan">
      <formula>0</formula>
    </cfRule>
  </conditionalFormatting>
  <conditionalFormatting sqref="B355">
    <cfRule type="cellIs" dxfId="6761" priority="815" operator="lessThan">
      <formula>0</formula>
    </cfRule>
  </conditionalFormatting>
  <conditionalFormatting sqref="B393:N393">
    <cfRule type="cellIs" dxfId="6760" priority="770" operator="lessThan">
      <formula>0</formula>
    </cfRule>
  </conditionalFormatting>
  <conditionalFormatting sqref="B387:N387">
    <cfRule type="cellIs" dxfId="6759" priority="781" operator="lessThan">
      <formula>0</formula>
    </cfRule>
  </conditionalFormatting>
  <conditionalFormatting sqref="B387:N387">
    <cfRule type="cellIs" dxfId="6758" priority="780" operator="lessThan">
      <formula>0</formula>
    </cfRule>
  </conditionalFormatting>
  <conditionalFormatting sqref="B353:B354">
    <cfRule type="cellIs" dxfId="6757" priority="818" operator="lessThan">
      <formula>0</formula>
    </cfRule>
  </conditionalFormatting>
  <conditionalFormatting sqref="B351">
    <cfRule type="cellIs" dxfId="6756" priority="817" operator="lessThan">
      <formula>0</formula>
    </cfRule>
  </conditionalFormatting>
  <conditionalFormatting sqref="B352">
    <cfRule type="cellIs" dxfId="6755" priority="816" operator="lessThan">
      <formula>0</formula>
    </cfRule>
  </conditionalFormatting>
  <conditionalFormatting sqref="B363">
    <cfRule type="cellIs" dxfId="6754" priority="813" operator="lessThan">
      <formula>0</formula>
    </cfRule>
  </conditionalFormatting>
  <conditionalFormatting sqref="B364">
    <cfRule type="cellIs" dxfId="6753" priority="812" operator="lessThan">
      <formula>0</formula>
    </cfRule>
  </conditionalFormatting>
  <conditionalFormatting sqref="B367">
    <cfRule type="cellIs" dxfId="6752" priority="811" operator="lessThan">
      <formula>0</formula>
    </cfRule>
  </conditionalFormatting>
  <conditionalFormatting sqref="B593:B596">
    <cfRule type="cellIs" dxfId="6751" priority="809" operator="lessThan">
      <formula>0</formula>
    </cfRule>
  </conditionalFormatting>
  <conditionalFormatting sqref="B594">
    <cfRule type="cellIs" dxfId="6750" priority="808" operator="lessThan">
      <formula>0</formula>
    </cfRule>
  </conditionalFormatting>
  <conditionalFormatting sqref="B595:B596">
    <cfRule type="cellIs" dxfId="6749" priority="810" operator="lessThan">
      <formula>0</formula>
    </cfRule>
  </conditionalFormatting>
  <conditionalFormatting sqref="B603">
    <cfRule type="cellIs" dxfId="6748" priority="803" operator="lessThan">
      <formula>0</formula>
    </cfRule>
  </conditionalFormatting>
  <conditionalFormatting sqref="B603">
    <cfRule type="cellIs" dxfId="6747" priority="804" operator="lessThan">
      <formula>0</formula>
    </cfRule>
  </conditionalFormatting>
  <conditionalFormatting sqref="B599:B602">
    <cfRule type="cellIs" dxfId="6746" priority="806" operator="lessThan">
      <formula>0</formula>
    </cfRule>
  </conditionalFormatting>
  <conditionalFormatting sqref="B600">
    <cfRule type="cellIs" dxfId="6745" priority="805" operator="lessThan">
      <formula>0</formula>
    </cfRule>
  </conditionalFormatting>
  <conditionalFormatting sqref="B601:B602">
    <cfRule type="cellIs" dxfId="6744" priority="807" operator="lessThan">
      <formula>0</formula>
    </cfRule>
  </conditionalFormatting>
  <conditionalFormatting sqref="N390">
    <cfRule type="cellIs" dxfId="6743" priority="775" operator="lessThan">
      <formula>0</formula>
    </cfRule>
  </conditionalFormatting>
  <conditionalFormatting sqref="B393:N393">
    <cfRule type="cellIs" dxfId="6742" priority="773" operator="lessThan">
      <formula>0</formula>
    </cfRule>
  </conditionalFormatting>
  <conditionalFormatting sqref="B571:B573">
    <cfRule type="cellIs" dxfId="6741" priority="802" operator="lessThan">
      <formula>0</formula>
    </cfRule>
  </conditionalFormatting>
  <conditionalFormatting sqref="B574">
    <cfRule type="cellIs" dxfId="6740" priority="801" operator="lessThan">
      <formula>0</formula>
    </cfRule>
  </conditionalFormatting>
  <conditionalFormatting sqref="B570">
    <cfRule type="cellIs" dxfId="6739" priority="800" operator="lessThan">
      <formula>0</formula>
    </cfRule>
  </conditionalFormatting>
  <conditionalFormatting sqref="B607:B608">
    <cfRule type="cellIs" dxfId="6738" priority="799" operator="lessThan">
      <formula>0</formula>
    </cfRule>
  </conditionalFormatting>
  <conditionalFormatting sqref="B605:B608">
    <cfRule type="cellIs" dxfId="6737" priority="798" operator="lessThan">
      <formula>0</formula>
    </cfRule>
  </conditionalFormatting>
  <conditionalFormatting sqref="B589">
    <cfRule type="cellIs" dxfId="6736" priority="525" operator="lessThan">
      <formula>0</formula>
    </cfRule>
  </conditionalFormatting>
  <conditionalFormatting sqref="B613:B614">
    <cfRule type="cellIs" dxfId="6735" priority="796" operator="lessThan">
      <formula>0</formula>
    </cfRule>
  </conditionalFormatting>
  <conditionalFormatting sqref="B606">
    <cfRule type="cellIs" dxfId="6734" priority="797" operator="lessThan">
      <formula>0</formula>
    </cfRule>
  </conditionalFormatting>
  <conditionalFormatting sqref="B611:B614">
    <cfRule type="cellIs" dxfId="6733" priority="795" operator="lessThan">
      <formula>0</formula>
    </cfRule>
  </conditionalFormatting>
  <conditionalFormatting sqref="O616:O619">
    <cfRule type="cellIs" dxfId="6732" priority="277" operator="lessThan">
      <formula>0</formula>
    </cfRule>
  </conditionalFormatting>
  <conditionalFormatting sqref="O599 O601:O602">
    <cfRule type="cellIs" dxfId="6731" priority="279" operator="lessThan">
      <formula>0</formula>
    </cfRule>
  </conditionalFormatting>
  <conditionalFormatting sqref="B612">
    <cfRule type="cellIs" dxfId="6730" priority="794" operator="lessThan">
      <formula>0</formula>
    </cfRule>
  </conditionalFormatting>
  <conditionalFormatting sqref="D589">
    <cfRule type="cellIs" dxfId="6729" priority="519" operator="lessThan">
      <formula>0</formula>
    </cfRule>
  </conditionalFormatting>
  <conditionalFormatting sqref="O605:O607">
    <cfRule type="cellIs" dxfId="6728" priority="271" operator="lessThan">
      <formula>0</formula>
    </cfRule>
  </conditionalFormatting>
  <conditionalFormatting sqref="O626:O629">
    <cfRule type="cellIs" dxfId="6727" priority="273" operator="lessThan">
      <formula>0</formula>
    </cfRule>
  </conditionalFormatting>
  <conditionalFormatting sqref="B650 B655:B657 B663 B665:B668 B642:B645 B670">
    <cfRule type="cellIs" dxfId="6726" priority="793" operator="lessThan">
      <formula>0</formula>
    </cfRule>
  </conditionalFormatting>
  <conditionalFormatting sqref="N378">
    <cfRule type="cellIs" dxfId="6725" priority="785" operator="lessThan">
      <formula>0</formula>
    </cfRule>
  </conditionalFormatting>
  <conditionalFormatting sqref="N372">
    <cfRule type="cellIs" dxfId="6724" priority="786" operator="lessThan">
      <formula>0</formula>
    </cfRule>
  </conditionalFormatting>
  <conditionalFormatting sqref="B387:N387">
    <cfRule type="cellIs" dxfId="6723" priority="783" operator="lessThan">
      <formula>0</formula>
    </cfRule>
  </conditionalFormatting>
  <conditionalFormatting sqref="N384">
    <cfRule type="cellIs" dxfId="6722" priority="784" operator="lessThan">
      <formula>0</formula>
    </cfRule>
  </conditionalFormatting>
  <conditionalFormatting sqref="B387:N387">
    <cfRule type="cellIs" dxfId="6721" priority="782" operator="lessThan">
      <formula>0</formula>
    </cfRule>
  </conditionalFormatting>
  <conditionalFormatting sqref="B387:N387">
    <cfRule type="cellIs" dxfId="6720" priority="779" operator="lessThan">
      <formula>0</formula>
    </cfRule>
  </conditionalFormatting>
  <conditionalFormatting sqref="B652">
    <cfRule type="cellIs" dxfId="6719" priority="792" operator="lessThan">
      <formula>0</formula>
    </cfRule>
  </conditionalFormatting>
  <conditionalFormatting sqref="B653">
    <cfRule type="cellIs" dxfId="6718" priority="791" operator="lessThan">
      <formula>0</formula>
    </cfRule>
  </conditionalFormatting>
  <conditionalFormatting sqref="B658">
    <cfRule type="cellIs" dxfId="6717" priority="790" operator="lessThan">
      <formula>0</formula>
    </cfRule>
  </conditionalFormatting>
  <conditionalFormatting sqref="B647">
    <cfRule type="cellIs" dxfId="6716" priority="789" operator="lessThan">
      <formula>0</formula>
    </cfRule>
  </conditionalFormatting>
  <conditionalFormatting sqref="O365">
    <cfRule type="cellIs" dxfId="6715" priority="265" operator="lessThan">
      <formula>0</formula>
    </cfRule>
  </conditionalFormatting>
  <conditionalFormatting sqref="O371">
    <cfRule type="cellIs" dxfId="6714" priority="264" operator="lessThan">
      <formula>0</formula>
    </cfRule>
  </conditionalFormatting>
  <conditionalFormatting sqref="G589">
    <cfRule type="cellIs" dxfId="6713" priority="510" operator="lessThan">
      <formula>0</formula>
    </cfRule>
  </conditionalFormatting>
  <conditionalFormatting sqref="H589">
    <cfRule type="cellIs" dxfId="6712" priority="507" operator="lessThan">
      <formula>0</formula>
    </cfRule>
  </conditionalFormatting>
  <conditionalFormatting sqref="B351:B354">
    <cfRule type="cellIs" dxfId="6711" priority="788" operator="lessThan">
      <formula>0</formula>
    </cfRule>
  </conditionalFormatting>
  <conditionalFormatting sqref="N366">
    <cfRule type="cellIs" dxfId="6710" priority="787" operator="lessThan">
      <formula>0</formula>
    </cfRule>
  </conditionalFormatting>
  <conditionalFormatting sqref="B387:N387">
    <cfRule type="cellIs" dxfId="6709" priority="778" operator="lessThan">
      <formula>0</formula>
    </cfRule>
  </conditionalFormatting>
  <conditionalFormatting sqref="B387:N387">
    <cfRule type="cellIs" dxfId="6708" priority="777" operator="lessThan">
      <formula>0</formula>
    </cfRule>
  </conditionalFormatting>
  <conditionalFormatting sqref="B387:N387">
    <cfRule type="cellIs" dxfId="6707" priority="776" operator="lessThan">
      <formula>0</formula>
    </cfRule>
  </conditionalFormatting>
  <conditionalFormatting sqref="B393:N393">
    <cfRule type="cellIs" dxfId="6706" priority="771" operator="lessThan">
      <formula>0</formula>
    </cfRule>
  </conditionalFormatting>
  <conditionalFormatting sqref="B393:N393">
    <cfRule type="cellIs" dxfId="6705" priority="774" operator="lessThan">
      <formula>0</formula>
    </cfRule>
  </conditionalFormatting>
  <conditionalFormatting sqref="B393:N393">
    <cfRule type="cellIs" dxfId="6704" priority="769" operator="lessThan">
      <formula>0</formula>
    </cfRule>
  </conditionalFormatting>
  <conditionalFormatting sqref="B393:N393">
    <cfRule type="cellIs" dxfId="6703" priority="772" operator="lessThan">
      <formula>0</formula>
    </cfRule>
  </conditionalFormatting>
  <conditionalFormatting sqref="B393:N393">
    <cfRule type="cellIs" dxfId="6702" priority="767" operator="lessThan">
      <formula>0</formula>
    </cfRule>
  </conditionalFormatting>
  <conditionalFormatting sqref="B393:N393">
    <cfRule type="cellIs" dxfId="6701" priority="768" operator="lessThan">
      <formula>0</formula>
    </cfRule>
  </conditionalFormatting>
  <conditionalFormatting sqref="B399:N399">
    <cfRule type="cellIs" dxfId="6700" priority="765" operator="lessThan">
      <formula>0</formula>
    </cfRule>
  </conditionalFormatting>
  <conditionalFormatting sqref="N396">
    <cfRule type="cellIs" dxfId="6699" priority="766" operator="lessThan">
      <formula>0</formula>
    </cfRule>
  </conditionalFormatting>
  <conditionalFormatting sqref="B399:N399">
    <cfRule type="cellIs" dxfId="6698" priority="764" operator="lessThan">
      <formula>0</formula>
    </cfRule>
  </conditionalFormatting>
  <conditionalFormatting sqref="B399:N399">
    <cfRule type="cellIs" dxfId="6697" priority="763" operator="lessThan">
      <formula>0</formula>
    </cfRule>
  </conditionalFormatting>
  <conditionalFormatting sqref="B399:N399">
    <cfRule type="cellIs" dxfId="6696" priority="762" operator="lessThan">
      <formula>0</formula>
    </cfRule>
  </conditionalFormatting>
  <conditionalFormatting sqref="B399:N399">
    <cfRule type="cellIs" dxfId="6695" priority="761" operator="lessThan">
      <formula>0</formula>
    </cfRule>
  </conditionalFormatting>
  <conditionalFormatting sqref="B399:N399">
    <cfRule type="cellIs" dxfId="6694" priority="760" operator="lessThan">
      <formula>0</formula>
    </cfRule>
  </conditionalFormatting>
  <conditionalFormatting sqref="B399:N399">
    <cfRule type="cellIs" dxfId="6693" priority="759" operator="lessThan">
      <formula>0</formula>
    </cfRule>
  </conditionalFormatting>
  <conditionalFormatting sqref="B399:N399">
    <cfRule type="cellIs" dxfId="6692" priority="758" operator="lessThan">
      <formula>0</formula>
    </cfRule>
  </conditionalFormatting>
  <conditionalFormatting sqref="N402">
    <cfRule type="cellIs" dxfId="6691" priority="757" operator="lessThan">
      <formula>0</formula>
    </cfRule>
  </conditionalFormatting>
  <conditionalFormatting sqref="N355">
    <cfRule type="cellIs" dxfId="6690" priority="756" operator="lessThan">
      <formula>0</formula>
    </cfRule>
  </conditionalFormatting>
  <conditionalFormatting sqref="N361">
    <cfRule type="cellIs" dxfId="6689" priority="755" operator="lessThan">
      <formula>0</formula>
    </cfRule>
  </conditionalFormatting>
  <conditionalFormatting sqref="N361">
    <cfRule type="cellIs" dxfId="6688" priority="754" operator="lessThan">
      <formula>0</formula>
    </cfRule>
  </conditionalFormatting>
  <conditionalFormatting sqref="N367">
    <cfRule type="cellIs" dxfId="6687" priority="753" operator="lessThan">
      <formula>0</formula>
    </cfRule>
  </conditionalFormatting>
  <conditionalFormatting sqref="N367">
    <cfRule type="cellIs" dxfId="6686" priority="752" operator="lessThan">
      <formula>0</formula>
    </cfRule>
  </conditionalFormatting>
  <conditionalFormatting sqref="N373">
    <cfRule type="cellIs" dxfId="6685" priority="751" operator="lessThan">
      <formula>0</formula>
    </cfRule>
  </conditionalFormatting>
  <conditionalFormatting sqref="N373">
    <cfRule type="cellIs" dxfId="6684" priority="750" operator="lessThan">
      <formula>0</formula>
    </cfRule>
  </conditionalFormatting>
  <conditionalFormatting sqref="N379">
    <cfRule type="cellIs" dxfId="6683" priority="749" operator="lessThan">
      <formula>0</formula>
    </cfRule>
  </conditionalFormatting>
  <conditionalFormatting sqref="N379">
    <cfRule type="cellIs" dxfId="6682" priority="748" operator="lessThan">
      <formula>0</formula>
    </cfRule>
  </conditionalFormatting>
  <conditionalFormatting sqref="N385">
    <cfRule type="cellIs" dxfId="6681" priority="747" operator="lessThan">
      <formula>0</formula>
    </cfRule>
  </conditionalFormatting>
  <conditionalFormatting sqref="N385">
    <cfRule type="cellIs" dxfId="6680" priority="746" operator="lessThan">
      <formula>0</formula>
    </cfRule>
  </conditionalFormatting>
  <conditionalFormatting sqref="N391">
    <cfRule type="cellIs" dxfId="6679" priority="745" operator="lessThan">
      <formula>0</formula>
    </cfRule>
  </conditionalFormatting>
  <conditionalFormatting sqref="N391">
    <cfRule type="cellIs" dxfId="6678" priority="744" operator="lessThan">
      <formula>0</formula>
    </cfRule>
  </conditionalFormatting>
  <conditionalFormatting sqref="N397">
    <cfRule type="cellIs" dxfId="6677" priority="743" operator="lessThan">
      <formula>0</formula>
    </cfRule>
  </conditionalFormatting>
  <conditionalFormatting sqref="N397">
    <cfRule type="cellIs" dxfId="6676" priority="742" operator="lessThan">
      <formula>0</formula>
    </cfRule>
  </conditionalFormatting>
  <conditionalFormatting sqref="C409:M409">
    <cfRule type="cellIs" dxfId="6675" priority="741" operator="lessThan">
      <formula>0</formula>
    </cfRule>
  </conditionalFormatting>
  <conditionalFormatting sqref="C409:M409">
    <cfRule type="cellIs" dxfId="6674" priority="740" operator="lessThan">
      <formula>0</formula>
    </cfRule>
  </conditionalFormatting>
  <conditionalFormatting sqref="H409">
    <cfRule type="cellIs" dxfId="6673" priority="739" operator="lessThan">
      <formula>0</formula>
    </cfRule>
  </conditionalFormatting>
  <conditionalFormatting sqref="B409">
    <cfRule type="cellIs" dxfId="6672" priority="738" operator="lessThan">
      <formula>0</formula>
    </cfRule>
  </conditionalFormatting>
  <conditionalFormatting sqref="B409">
    <cfRule type="cellIs" dxfId="6671" priority="737" operator="lessThan">
      <formula>0</formula>
    </cfRule>
  </conditionalFormatting>
  <conditionalFormatting sqref="B405:N405">
    <cfRule type="cellIs" dxfId="6670" priority="736" operator="lessThan">
      <formula>0</formula>
    </cfRule>
  </conditionalFormatting>
  <conditionalFormatting sqref="B405:N405">
    <cfRule type="cellIs" dxfId="6669" priority="735" operator="lessThan">
      <formula>0</formula>
    </cfRule>
  </conditionalFormatting>
  <conditionalFormatting sqref="B405:N405">
    <cfRule type="cellIs" dxfId="6668" priority="734" operator="lessThan">
      <formula>0</formula>
    </cfRule>
  </conditionalFormatting>
  <conditionalFormatting sqref="B405:N405">
    <cfRule type="cellIs" dxfId="6667" priority="733" operator="lessThan">
      <formula>0</formula>
    </cfRule>
  </conditionalFormatting>
  <conditionalFormatting sqref="B405:N405">
    <cfRule type="cellIs" dxfId="6666" priority="732" operator="lessThan">
      <formula>0</formula>
    </cfRule>
  </conditionalFormatting>
  <conditionalFormatting sqref="B405:N405">
    <cfRule type="cellIs" dxfId="6665" priority="731" operator="lessThan">
      <formula>0</formula>
    </cfRule>
  </conditionalFormatting>
  <conditionalFormatting sqref="B405:N405">
    <cfRule type="cellIs" dxfId="6664" priority="730" operator="lessThan">
      <formula>0</formula>
    </cfRule>
  </conditionalFormatting>
  <conditionalFormatting sqref="B405:N405">
    <cfRule type="cellIs" dxfId="6663" priority="729" operator="lessThan">
      <formula>0</formula>
    </cfRule>
  </conditionalFormatting>
  <conditionalFormatting sqref="N408">
    <cfRule type="cellIs" dxfId="6662" priority="728" operator="lessThan">
      <formula>0</formula>
    </cfRule>
  </conditionalFormatting>
  <conditionalFormatting sqref="N409">
    <cfRule type="cellIs" dxfId="6661" priority="727" operator="lessThan">
      <formula>0</formula>
    </cfRule>
  </conditionalFormatting>
  <conditionalFormatting sqref="N409">
    <cfRule type="cellIs" dxfId="6660" priority="726" operator="lessThan">
      <formula>0</formula>
    </cfRule>
  </conditionalFormatting>
  <conditionalFormatting sqref="C415:M415">
    <cfRule type="cellIs" dxfId="6659" priority="725" operator="lessThan">
      <formula>0</formula>
    </cfRule>
  </conditionalFormatting>
  <conditionalFormatting sqref="C415:M415">
    <cfRule type="cellIs" dxfId="6658" priority="724" operator="lessThan">
      <formula>0</formula>
    </cfRule>
  </conditionalFormatting>
  <conditionalFormatting sqref="H415">
    <cfRule type="cellIs" dxfId="6657" priority="723" operator="lessThan">
      <formula>0</formula>
    </cfRule>
  </conditionalFormatting>
  <conditionalFormatting sqref="B415">
    <cfRule type="cellIs" dxfId="6656" priority="722" operator="lessThan">
      <formula>0</formula>
    </cfRule>
  </conditionalFormatting>
  <conditionalFormatting sqref="B415">
    <cfRule type="cellIs" dxfId="6655" priority="721" operator="lessThan">
      <formula>0</formula>
    </cfRule>
  </conditionalFormatting>
  <conditionalFormatting sqref="B411:N411">
    <cfRule type="cellIs" dxfId="6654" priority="720" operator="lessThan">
      <formula>0</formula>
    </cfRule>
  </conditionalFormatting>
  <conditionalFormatting sqref="B411:N411">
    <cfRule type="cellIs" dxfId="6653" priority="719" operator="lessThan">
      <formula>0</formula>
    </cfRule>
  </conditionalFormatting>
  <conditionalFormatting sqref="B411:N411">
    <cfRule type="cellIs" dxfId="6652" priority="718" operator="lessThan">
      <formula>0</formula>
    </cfRule>
  </conditionalFormatting>
  <conditionalFormatting sqref="B411:N411">
    <cfRule type="cellIs" dxfId="6651" priority="717" operator="lessThan">
      <formula>0</formula>
    </cfRule>
  </conditionalFormatting>
  <conditionalFormatting sqref="B411:N411">
    <cfRule type="cellIs" dxfId="6650" priority="716" operator="lessThan">
      <formula>0</formula>
    </cfRule>
  </conditionalFormatting>
  <conditionalFormatting sqref="B411:N411">
    <cfRule type="cellIs" dxfId="6649" priority="715" operator="lessThan">
      <formula>0</formula>
    </cfRule>
  </conditionalFormatting>
  <conditionalFormatting sqref="B411:N411">
    <cfRule type="cellIs" dxfId="6648" priority="714" operator="lessThan">
      <formula>0</formula>
    </cfRule>
  </conditionalFormatting>
  <conditionalFormatting sqref="B411:N411">
    <cfRule type="cellIs" dxfId="6647" priority="713" operator="lessThan">
      <formula>0</formula>
    </cfRule>
  </conditionalFormatting>
  <conditionalFormatting sqref="N414">
    <cfRule type="cellIs" dxfId="6646" priority="712" operator="lessThan">
      <formula>0</formula>
    </cfRule>
  </conditionalFormatting>
  <conditionalFormatting sqref="N415">
    <cfRule type="cellIs" dxfId="6645" priority="711" operator="lessThan">
      <formula>0</formula>
    </cfRule>
  </conditionalFormatting>
  <conditionalFormatting sqref="N415">
    <cfRule type="cellIs" dxfId="6644" priority="710" operator="lessThan">
      <formula>0</formula>
    </cfRule>
  </conditionalFormatting>
  <conditionalFormatting sqref="C421:M421">
    <cfRule type="cellIs" dxfId="6643" priority="709" operator="lessThan">
      <formula>0</formula>
    </cfRule>
  </conditionalFormatting>
  <conditionalFormatting sqref="C421:M421">
    <cfRule type="cellIs" dxfId="6642" priority="708" operator="lessThan">
      <formula>0</formula>
    </cfRule>
  </conditionalFormatting>
  <conditionalFormatting sqref="H421">
    <cfRule type="cellIs" dxfId="6641" priority="707" operator="lessThan">
      <formula>0</formula>
    </cfRule>
  </conditionalFormatting>
  <conditionalFormatting sqref="B421">
    <cfRule type="cellIs" dxfId="6640" priority="706" operator="lessThan">
      <formula>0</formula>
    </cfRule>
  </conditionalFormatting>
  <conditionalFormatting sqref="B421">
    <cfRule type="cellIs" dxfId="6639" priority="705" operator="lessThan">
      <formula>0</formula>
    </cfRule>
  </conditionalFormatting>
  <conditionalFormatting sqref="B417:N417">
    <cfRule type="cellIs" dxfId="6638" priority="704" operator="lessThan">
      <formula>0</formula>
    </cfRule>
  </conditionalFormatting>
  <conditionalFormatting sqref="B417:N417">
    <cfRule type="cellIs" dxfId="6637" priority="703" operator="lessThan">
      <formula>0</formula>
    </cfRule>
  </conditionalFormatting>
  <conditionalFormatting sqref="B417:N417">
    <cfRule type="cellIs" dxfId="6636" priority="702" operator="lessThan">
      <formula>0</formula>
    </cfRule>
  </conditionalFormatting>
  <conditionalFormatting sqref="B417:N417">
    <cfRule type="cellIs" dxfId="6635" priority="701" operator="lessThan">
      <formula>0</formula>
    </cfRule>
  </conditionalFormatting>
  <conditionalFormatting sqref="B417:N417">
    <cfRule type="cellIs" dxfId="6634" priority="700" operator="lessThan">
      <formula>0</formula>
    </cfRule>
  </conditionalFormatting>
  <conditionalFormatting sqref="B417:N417">
    <cfRule type="cellIs" dxfId="6633" priority="699" operator="lessThan">
      <formula>0</formula>
    </cfRule>
  </conditionalFormatting>
  <conditionalFormatting sqref="B417:N417">
    <cfRule type="cellIs" dxfId="6632" priority="698" operator="lessThan">
      <formula>0</formula>
    </cfRule>
  </conditionalFormatting>
  <conditionalFormatting sqref="B417:N417">
    <cfRule type="cellIs" dxfId="6631" priority="697" operator="lessThan">
      <formula>0</formula>
    </cfRule>
  </conditionalFormatting>
  <conditionalFormatting sqref="N420">
    <cfRule type="cellIs" dxfId="6630" priority="696" operator="lessThan">
      <formula>0</formula>
    </cfRule>
  </conditionalFormatting>
  <conditionalFormatting sqref="N421">
    <cfRule type="cellIs" dxfId="6629" priority="695" operator="lessThan">
      <formula>0</formula>
    </cfRule>
  </conditionalFormatting>
  <conditionalFormatting sqref="N421">
    <cfRule type="cellIs" dxfId="6628" priority="694" operator="lessThan">
      <formula>0</formula>
    </cfRule>
  </conditionalFormatting>
  <conditionalFormatting sqref="C427:M427">
    <cfRule type="cellIs" dxfId="6627" priority="693" operator="lessThan">
      <formula>0</formula>
    </cfRule>
  </conditionalFormatting>
  <conditionalFormatting sqref="C427:M427">
    <cfRule type="cellIs" dxfId="6626" priority="692" operator="lessThan">
      <formula>0</formula>
    </cfRule>
  </conditionalFormatting>
  <conditionalFormatting sqref="H427">
    <cfRule type="cellIs" dxfId="6625" priority="691" operator="lessThan">
      <formula>0</formula>
    </cfRule>
  </conditionalFormatting>
  <conditionalFormatting sqref="B427">
    <cfRule type="cellIs" dxfId="6624" priority="690" operator="lessThan">
      <formula>0</formula>
    </cfRule>
  </conditionalFormatting>
  <conditionalFormatting sqref="B427">
    <cfRule type="cellIs" dxfId="6623" priority="689" operator="lessThan">
      <formula>0</formula>
    </cfRule>
  </conditionalFormatting>
  <conditionalFormatting sqref="B423:N423">
    <cfRule type="cellIs" dxfId="6622" priority="688" operator="lessThan">
      <formula>0</formula>
    </cfRule>
  </conditionalFormatting>
  <conditionalFormatting sqref="B423:N423">
    <cfRule type="cellIs" dxfId="6621" priority="687" operator="lessThan">
      <formula>0</formula>
    </cfRule>
  </conditionalFormatting>
  <conditionalFormatting sqref="B423:N423">
    <cfRule type="cellIs" dxfId="6620" priority="686" operator="lessThan">
      <formula>0</formula>
    </cfRule>
  </conditionalFormatting>
  <conditionalFormatting sqref="B423:N423">
    <cfRule type="cellIs" dxfId="6619" priority="685" operator="lessThan">
      <formula>0</formula>
    </cfRule>
  </conditionalFormatting>
  <conditionalFormatting sqref="B423:N423">
    <cfRule type="cellIs" dxfId="6618" priority="684" operator="lessThan">
      <formula>0</formula>
    </cfRule>
  </conditionalFormatting>
  <conditionalFormatting sqref="B423:N423">
    <cfRule type="cellIs" dxfId="6617" priority="683" operator="lessThan">
      <formula>0</formula>
    </cfRule>
  </conditionalFormatting>
  <conditionalFormatting sqref="B423:N423">
    <cfRule type="cellIs" dxfId="6616" priority="682" operator="lessThan">
      <formula>0</formula>
    </cfRule>
  </conditionalFormatting>
  <conditionalFormatting sqref="B423:N423">
    <cfRule type="cellIs" dxfId="6615" priority="681" operator="lessThan">
      <formula>0</formula>
    </cfRule>
  </conditionalFormatting>
  <conditionalFormatting sqref="N426">
    <cfRule type="cellIs" dxfId="6614" priority="680" operator="lessThan">
      <formula>0</formula>
    </cfRule>
  </conditionalFormatting>
  <conditionalFormatting sqref="C537:N537">
    <cfRule type="cellIs" dxfId="6613" priority="400" operator="lessThan">
      <formula>0</formula>
    </cfRule>
  </conditionalFormatting>
  <conditionalFormatting sqref="C568:N568">
    <cfRule type="cellIs" dxfId="6612" priority="397" operator="lessThan">
      <formula>0</formula>
    </cfRule>
  </conditionalFormatting>
  <conditionalFormatting sqref="I552:N552">
    <cfRule type="cellIs" dxfId="6611" priority="394" operator="lessThan">
      <formula>0</formula>
    </cfRule>
  </conditionalFormatting>
  <conditionalFormatting sqref="I560:N560">
    <cfRule type="cellIs" dxfId="6610" priority="391" operator="lessThan">
      <formula>0</formula>
    </cfRule>
  </conditionalFormatting>
  <conditionalFormatting sqref="B429:N429">
    <cfRule type="cellIs" dxfId="6609" priority="668" operator="lessThan">
      <formula>0</formula>
    </cfRule>
  </conditionalFormatting>
  <conditionalFormatting sqref="B429:N429">
    <cfRule type="cellIs" dxfId="6608" priority="667" operator="lessThan">
      <formula>0</formula>
    </cfRule>
  </conditionalFormatting>
  <conditionalFormatting sqref="B429:N429">
    <cfRule type="cellIs" dxfId="6607" priority="666" operator="lessThan">
      <formula>0</formula>
    </cfRule>
  </conditionalFormatting>
  <conditionalFormatting sqref="B429:N429">
    <cfRule type="cellIs" dxfId="6606" priority="665" operator="lessThan">
      <formula>0</formula>
    </cfRule>
  </conditionalFormatting>
  <conditionalFormatting sqref="N432">
    <cfRule type="cellIs" dxfId="6605" priority="664" operator="lessThan">
      <formula>0</formula>
    </cfRule>
  </conditionalFormatting>
  <conditionalFormatting sqref="C439:M439">
    <cfRule type="cellIs" dxfId="6604" priority="663" operator="lessThan">
      <formula>0</formula>
    </cfRule>
  </conditionalFormatting>
  <conditionalFormatting sqref="C439:M439">
    <cfRule type="cellIs" dxfId="6603" priority="662" operator="lessThan">
      <formula>0</formula>
    </cfRule>
  </conditionalFormatting>
  <conditionalFormatting sqref="H439">
    <cfRule type="cellIs" dxfId="6602" priority="661" operator="lessThan">
      <formula>0</formula>
    </cfRule>
  </conditionalFormatting>
  <conditionalFormatting sqref="B439">
    <cfRule type="cellIs" dxfId="6601" priority="660" operator="lessThan">
      <formula>0</formula>
    </cfRule>
  </conditionalFormatting>
  <conditionalFormatting sqref="B439">
    <cfRule type="cellIs" dxfId="6600" priority="659" operator="lessThan">
      <formula>0</formula>
    </cfRule>
  </conditionalFormatting>
  <conditionalFormatting sqref="B435:N435">
    <cfRule type="cellIs" dxfId="6599" priority="658" operator="lessThan">
      <formula>0</formula>
    </cfRule>
  </conditionalFormatting>
  <conditionalFormatting sqref="B435:N435">
    <cfRule type="cellIs" dxfId="6598" priority="657" operator="lessThan">
      <formula>0</formula>
    </cfRule>
  </conditionalFormatting>
  <conditionalFormatting sqref="C641:N645">
    <cfRule type="cellIs" dxfId="6597" priority="376" operator="lessThan">
      <formula>0</formula>
    </cfRule>
  </conditionalFormatting>
  <conditionalFormatting sqref="C597:N597">
    <cfRule type="cellIs" dxfId="6596" priority="375" operator="lessThan">
      <formula>0</formula>
    </cfRule>
  </conditionalFormatting>
  <conditionalFormatting sqref="C603:N603">
    <cfRule type="cellIs" dxfId="6595" priority="372" operator="lessThan">
      <formula>0</formula>
    </cfRule>
  </conditionalFormatting>
  <conditionalFormatting sqref="C603:N603">
    <cfRule type="cellIs" dxfId="6594" priority="371" operator="lessThan">
      <formula>0</formula>
    </cfRule>
  </conditionalFormatting>
  <conditionalFormatting sqref="C603:N603">
    <cfRule type="cellIs" dxfId="6593" priority="370" operator="lessThan">
      <formula>0</formula>
    </cfRule>
  </conditionalFormatting>
  <conditionalFormatting sqref="H445">
    <cfRule type="cellIs" dxfId="6592" priority="645" operator="lessThan">
      <formula>0</formula>
    </cfRule>
  </conditionalFormatting>
  <conditionalFormatting sqref="B445">
    <cfRule type="cellIs" dxfId="6591" priority="644" operator="lessThan">
      <formula>0</formula>
    </cfRule>
  </conditionalFormatting>
  <conditionalFormatting sqref="B445">
    <cfRule type="cellIs" dxfId="6590" priority="643" operator="lessThan">
      <formula>0</formula>
    </cfRule>
  </conditionalFormatting>
  <conditionalFormatting sqref="B441:N441">
    <cfRule type="cellIs" dxfId="6589" priority="642" operator="lessThan">
      <formula>0</formula>
    </cfRule>
  </conditionalFormatting>
  <conditionalFormatting sqref="B441:N441">
    <cfRule type="cellIs" dxfId="6588" priority="641" operator="lessThan">
      <formula>0</formula>
    </cfRule>
  </conditionalFormatting>
  <conditionalFormatting sqref="B441:N441">
    <cfRule type="cellIs" dxfId="6587" priority="640" operator="lessThan">
      <formula>0</formula>
    </cfRule>
  </conditionalFormatting>
  <conditionalFormatting sqref="B441:N441">
    <cfRule type="cellIs" dxfId="6586" priority="639" operator="lessThan">
      <formula>0</formula>
    </cfRule>
  </conditionalFormatting>
  <conditionalFormatting sqref="B441:N441">
    <cfRule type="cellIs" dxfId="6585" priority="638" operator="lessThan">
      <formula>0</formula>
    </cfRule>
  </conditionalFormatting>
  <conditionalFormatting sqref="B441:N441">
    <cfRule type="cellIs" dxfId="6584" priority="637" operator="lessThan">
      <formula>0</formula>
    </cfRule>
  </conditionalFormatting>
  <conditionalFormatting sqref="B441:N441">
    <cfRule type="cellIs" dxfId="6583" priority="636" operator="lessThan">
      <formula>0</formula>
    </cfRule>
  </conditionalFormatting>
  <conditionalFormatting sqref="B441:N441">
    <cfRule type="cellIs" dxfId="6582" priority="635" operator="lessThan">
      <formula>0</formula>
    </cfRule>
  </conditionalFormatting>
  <conditionalFormatting sqref="N444">
    <cfRule type="cellIs" dxfId="6581" priority="634" operator="lessThan">
      <formula>0</formula>
    </cfRule>
  </conditionalFormatting>
  <conditionalFormatting sqref="N445">
    <cfRule type="cellIs" dxfId="6580" priority="633" operator="lessThan">
      <formula>0</formula>
    </cfRule>
  </conditionalFormatting>
  <conditionalFormatting sqref="N445">
    <cfRule type="cellIs" dxfId="6579" priority="632" operator="lessThan">
      <formula>0</formula>
    </cfRule>
  </conditionalFormatting>
  <conditionalFormatting sqref="C452:M452">
    <cfRule type="cellIs" dxfId="6578" priority="631" operator="lessThan">
      <formula>0</formula>
    </cfRule>
  </conditionalFormatting>
  <conditionalFormatting sqref="C452:M452">
    <cfRule type="cellIs" dxfId="6577" priority="630" operator="lessThan">
      <formula>0</formula>
    </cfRule>
  </conditionalFormatting>
  <conditionalFormatting sqref="H452">
    <cfRule type="cellIs" dxfId="6576" priority="629" operator="lessThan">
      <formula>0</formula>
    </cfRule>
  </conditionalFormatting>
  <conditionalFormatting sqref="B452">
    <cfRule type="cellIs" dxfId="6575" priority="628" operator="lessThan">
      <formula>0</formula>
    </cfRule>
  </conditionalFormatting>
  <conditionalFormatting sqref="B452">
    <cfRule type="cellIs" dxfId="6574" priority="627" operator="lessThan">
      <formula>0</formula>
    </cfRule>
  </conditionalFormatting>
  <conditionalFormatting sqref="B448:N448">
    <cfRule type="cellIs" dxfId="6573" priority="626" operator="lessThan">
      <formula>0</formula>
    </cfRule>
  </conditionalFormatting>
  <conditionalFormatting sqref="B448:N448">
    <cfRule type="cellIs" dxfId="6572" priority="625" operator="lessThan">
      <formula>0</formula>
    </cfRule>
  </conditionalFormatting>
  <conditionalFormatting sqref="B448:N448">
    <cfRule type="cellIs" dxfId="6571" priority="624" operator="lessThan">
      <formula>0</formula>
    </cfRule>
  </conditionalFormatting>
  <conditionalFormatting sqref="B448:N448">
    <cfRule type="cellIs" dxfId="6570" priority="623" operator="lessThan">
      <formula>0</formula>
    </cfRule>
  </conditionalFormatting>
  <conditionalFormatting sqref="B448:N448">
    <cfRule type="cellIs" dxfId="6569" priority="622" operator="lessThan">
      <formula>0</formula>
    </cfRule>
  </conditionalFormatting>
  <conditionalFormatting sqref="B448:N448">
    <cfRule type="cellIs" dxfId="6568" priority="621" operator="lessThan">
      <formula>0</formula>
    </cfRule>
  </conditionalFormatting>
  <conditionalFormatting sqref="B448:N448">
    <cfRule type="cellIs" dxfId="6567" priority="620" operator="lessThan">
      <formula>0</formula>
    </cfRule>
  </conditionalFormatting>
  <conditionalFormatting sqref="B448:N448">
    <cfRule type="cellIs" dxfId="6566" priority="619" operator="lessThan">
      <formula>0</formula>
    </cfRule>
  </conditionalFormatting>
  <conditionalFormatting sqref="N451">
    <cfRule type="cellIs" dxfId="6565" priority="618" operator="lessThan">
      <formula>0</formula>
    </cfRule>
  </conditionalFormatting>
  <conditionalFormatting sqref="N452">
    <cfRule type="cellIs" dxfId="6564" priority="617" operator="lessThan">
      <formula>0</formula>
    </cfRule>
  </conditionalFormatting>
  <conditionalFormatting sqref="N452">
    <cfRule type="cellIs" dxfId="6563" priority="616" operator="lessThan">
      <formula>0</formula>
    </cfRule>
  </conditionalFormatting>
  <conditionalFormatting sqref="C458:M458">
    <cfRule type="cellIs" dxfId="6562" priority="615" operator="lessThan">
      <formula>0</formula>
    </cfRule>
  </conditionalFormatting>
  <conditionalFormatting sqref="C458:M458">
    <cfRule type="cellIs" dxfId="6561" priority="614" operator="lessThan">
      <formula>0</formula>
    </cfRule>
  </conditionalFormatting>
  <conditionalFormatting sqref="H458">
    <cfRule type="cellIs" dxfId="6560" priority="613" operator="lessThan">
      <formula>0</formula>
    </cfRule>
  </conditionalFormatting>
  <conditionalFormatting sqref="B458">
    <cfRule type="cellIs" dxfId="6559" priority="612" operator="lessThan">
      <formula>0</formula>
    </cfRule>
  </conditionalFormatting>
  <conditionalFormatting sqref="B458">
    <cfRule type="cellIs" dxfId="6558" priority="611" operator="lessThan">
      <formula>0</formula>
    </cfRule>
  </conditionalFormatting>
  <conditionalFormatting sqref="Q505">
    <cfRule type="cellIs" dxfId="6557" priority="333" operator="lessThan">
      <formula>0</formula>
    </cfRule>
  </conditionalFormatting>
  <conditionalFormatting sqref="P505">
    <cfRule type="cellIs" dxfId="6556" priority="332" operator="lessThan">
      <formula>0</formula>
    </cfRule>
  </conditionalFormatting>
  <conditionalFormatting sqref="Q513">
    <cfRule type="cellIs" dxfId="6555" priority="330" operator="lessThan">
      <formula>0</formula>
    </cfRule>
  </conditionalFormatting>
  <conditionalFormatting sqref="P513">
    <cfRule type="cellIs" dxfId="6554" priority="329" operator="lessThan">
      <formula>0</formula>
    </cfRule>
  </conditionalFormatting>
  <conditionalFormatting sqref="Q522">
    <cfRule type="cellIs" dxfId="6553" priority="327" operator="lessThan">
      <formula>0</formula>
    </cfRule>
  </conditionalFormatting>
  <conditionalFormatting sqref="P522">
    <cfRule type="cellIs" dxfId="6552" priority="326" operator="lessThan">
      <formula>0</formula>
    </cfRule>
  </conditionalFormatting>
  <conditionalFormatting sqref="Q530">
    <cfRule type="cellIs" dxfId="6551" priority="324" operator="lessThan">
      <formula>0</formula>
    </cfRule>
  </conditionalFormatting>
  <conditionalFormatting sqref="C461:C464">
    <cfRule type="expression" dxfId="6550" priority="598">
      <formula>C461/B461&gt;1</formula>
    </cfRule>
    <cfRule type="expression" dxfId="6549" priority="599">
      <formula>C461/B461&lt;1</formula>
    </cfRule>
  </conditionalFormatting>
  <conditionalFormatting sqref="Q538">
    <cfRule type="cellIs" dxfId="6548" priority="321" operator="lessThan">
      <formula>0</formula>
    </cfRule>
  </conditionalFormatting>
  <conditionalFormatting sqref="D461:N464">
    <cfRule type="expression" dxfId="6547" priority="595">
      <formula>D461/C461&gt;1</formula>
    </cfRule>
    <cfRule type="expression" dxfId="6546" priority="596">
      <formula>D461/C461&lt;1</formula>
    </cfRule>
  </conditionalFormatting>
  <conditionalFormatting sqref="Q553">
    <cfRule type="cellIs" dxfId="6545" priority="318" operator="lessThan">
      <formula>0</formula>
    </cfRule>
  </conditionalFormatting>
  <conditionalFormatting sqref="B461:B464 B552:N552 B560:N560 B575:N575 B589:N589">
    <cfRule type="expression" dxfId="6544" priority="592">
      <formula>B461/#REF!&gt;1</formula>
    </cfRule>
    <cfRule type="expression" dxfId="6543" priority="593">
      <formula>B461/#REF!&lt;1</formula>
    </cfRule>
  </conditionalFormatting>
  <conditionalFormatting sqref="Q561">
    <cfRule type="cellIs" dxfId="6542" priority="315" operator="lessThan">
      <formula>0</formula>
    </cfRule>
  </conditionalFormatting>
  <conditionalFormatting sqref="B512">
    <cfRule type="expression" dxfId="6541" priority="589">
      <formula>B512/#REF!&gt;1</formula>
    </cfRule>
    <cfRule type="expression" dxfId="6540" priority="590">
      <formula>B512/#REF!&lt;1</formula>
    </cfRule>
  </conditionalFormatting>
  <conditionalFormatting sqref="Q590">
    <cfRule type="cellIs" dxfId="6539" priority="312" operator="lessThan">
      <formula>0</formula>
    </cfRule>
  </conditionalFormatting>
  <conditionalFormatting sqref="C512">
    <cfRule type="expression" dxfId="6538" priority="586">
      <formula>C512/B512&gt;1</formula>
    </cfRule>
    <cfRule type="expression" dxfId="6537" priority="587">
      <formula>C512/B512&lt;1</formula>
    </cfRule>
  </conditionalFormatting>
  <conditionalFormatting sqref="D512">
    <cfRule type="cellIs" dxfId="6536" priority="585" operator="lessThan">
      <formula>0</formula>
    </cfRule>
  </conditionalFormatting>
  <conditionalFormatting sqref="D512">
    <cfRule type="expression" dxfId="6535" priority="583">
      <formula>D512/C512&gt;1</formula>
    </cfRule>
    <cfRule type="expression" dxfId="6534" priority="584">
      <formula>D512/C512&lt;1</formula>
    </cfRule>
  </conditionalFormatting>
  <conditionalFormatting sqref="E512">
    <cfRule type="cellIs" dxfId="6533" priority="582" operator="lessThan">
      <formula>0</formula>
    </cfRule>
  </conditionalFormatting>
  <conditionalFormatting sqref="E512">
    <cfRule type="expression" dxfId="6532" priority="580">
      <formula>E512/D512&gt;1</formula>
    </cfRule>
    <cfRule type="expression" dxfId="6531" priority="581">
      <formula>E512/D512&lt;1</formula>
    </cfRule>
  </conditionalFormatting>
  <conditionalFormatting sqref="F512">
    <cfRule type="cellIs" dxfId="6530" priority="579" operator="lessThan">
      <formula>0</formula>
    </cfRule>
  </conditionalFormatting>
  <conditionalFormatting sqref="F512">
    <cfRule type="expression" dxfId="6529" priority="577">
      <formula>F512/E512&gt;1</formula>
    </cfRule>
    <cfRule type="expression" dxfId="6528" priority="578">
      <formula>F512/E512&lt;1</formula>
    </cfRule>
  </conditionalFormatting>
  <conditionalFormatting sqref="G512">
    <cfRule type="cellIs" dxfId="6527" priority="576" operator="lessThan">
      <formula>0</formula>
    </cfRule>
  </conditionalFormatting>
  <conditionalFormatting sqref="G512">
    <cfRule type="expression" dxfId="6526" priority="574">
      <formula>G512/F512&gt;1</formula>
    </cfRule>
    <cfRule type="expression" dxfId="6525" priority="575">
      <formula>G512/F512&lt;1</formula>
    </cfRule>
  </conditionalFormatting>
  <conditionalFormatting sqref="H512">
    <cfRule type="cellIs" dxfId="6524" priority="573" operator="lessThan">
      <formula>0</formula>
    </cfRule>
  </conditionalFormatting>
  <conditionalFormatting sqref="H512">
    <cfRule type="expression" dxfId="6523" priority="571">
      <formula>H512/G512&gt;1</formula>
    </cfRule>
    <cfRule type="expression" dxfId="6522" priority="572">
      <formula>H512/G512&lt;1</formula>
    </cfRule>
  </conditionalFormatting>
  <conditionalFormatting sqref="I512:N512">
    <cfRule type="cellIs" dxfId="6521" priority="570" operator="lessThan">
      <formula>0</formula>
    </cfRule>
  </conditionalFormatting>
  <conditionalFormatting sqref="I512:N512">
    <cfRule type="expression" dxfId="6520" priority="568">
      <formula>I512/H512&gt;1</formula>
    </cfRule>
    <cfRule type="expression" dxfId="6519" priority="569">
      <formula>I512/H512&lt;1</formula>
    </cfRule>
  </conditionalFormatting>
  <conditionalFormatting sqref="B552">
    <cfRule type="cellIs" dxfId="6518" priority="567" operator="lessThan">
      <formula>0</formula>
    </cfRule>
  </conditionalFormatting>
  <conditionalFormatting sqref="B552">
    <cfRule type="expression" dxfId="6517" priority="565">
      <formula>B552/#REF!&gt;1</formula>
    </cfRule>
    <cfRule type="expression" dxfId="6516" priority="566">
      <formula>B552/#REF!&lt;1</formula>
    </cfRule>
  </conditionalFormatting>
  <conditionalFormatting sqref="C552">
    <cfRule type="cellIs" dxfId="6515" priority="564" operator="lessThan">
      <formula>0</formula>
    </cfRule>
  </conditionalFormatting>
  <conditionalFormatting sqref="C552">
    <cfRule type="expression" dxfId="6514" priority="562">
      <formula>C552/B552&gt;1</formula>
    </cfRule>
    <cfRule type="expression" dxfId="6513" priority="563">
      <formula>C552/B552&lt;1</formula>
    </cfRule>
  </conditionalFormatting>
  <conditionalFormatting sqref="D552">
    <cfRule type="cellIs" dxfId="6512" priority="561" operator="lessThan">
      <formula>0</formula>
    </cfRule>
  </conditionalFormatting>
  <conditionalFormatting sqref="D552">
    <cfRule type="expression" dxfId="6511" priority="559">
      <formula>D552/C552&gt;1</formula>
    </cfRule>
    <cfRule type="expression" dxfId="6510" priority="560">
      <formula>D552/C552&lt;1</formula>
    </cfRule>
  </conditionalFormatting>
  <conditionalFormatting sqref="E552">
    <cfRule type="cellIs" dxfId="6509" priority="558" operator="lessThan">
      <formula>0</formula>
    </cfRule>
  </conditionalFormatting>
  <conditionalFormatting sqref="E552">
    <cfRule type="expression" dxfId="6508" priority="556">
      <formula>E552/D552&gt;1</formula>
    </cfRule>
    <cfRule type="expression" dxfId="6507" priority="557">
      <formula>E552/D552&lt;1</formula>
    </cfRule>
  </conditionalFormatting>
  <conditionalFormatting sqref="F552">
    <cfRule type="cellIs" dxfId="6506" priority="555" operator="lessThan">
      <formula>0</formula>
    </cfRule>
  </conditionalFormatting>
  <conditionalFormatting sqref="F552">
    <cfRule type="expression" dxfId="6505" priority="553">
      <formula>F552/E552&gt;1</formula>
    </cfRule>
    <cfRule type="expression" dxfId="6504" priority="554">
      <formula>F552/E552&lt;1</formula>
    </cfRule>
  </conditionalFormatting>
  <conditionalFormatting sqref="G552">
    <cfRule type="cellIs" dxfId="6503" priority="552" operator="lessThan">
      <formula>0</formula>
    </cfRule>
  </conditionalFormatting>
  <conditionalFormatting sqref="G552">
    <cfRule type="expression" dxfId="6502" priority="550">
      <formula>G552/F552&gt;1</formula>
    </cfRule>
    <cfRule type="expression" dxfId="6501" priority="551">
      <formula>G552/F552&lt;1</formula>
    </cfRule>
  </conditionalFormatting>
  <conditionalFormatting sqref="H552">
    <cfRule type="cellIs" dxfId="6500" priority="549" operator="lessThan">
      <formula>0</formula>
    </cfRule>
  </conditionalFormatting>
  <conditionalFormatting sqref="H552">
    <cfRule type="expression" dxfId="6499" priority="547">
      <formula>H552/G552&gt;1</formula>
    </cfRule>
    <cfRule type="expression" dxfId="6498" priority="548">
      <formula>H552/G552&lt;1</formula>
    </cfRule>
  </conditionalFormatting>
  <conditionalFormatting sqref="B560">
    <cfRule type="cellIs" dxfId="6497" priority="546" operator="lessThan">
      <formula>0</formula>
    </cfRule>
  </conditionalFormatting>
  <conditionalFormatting sqref="B560">
    <cfRule type="expression" dxfId="6496" priority="544">
      <formula>B560/#REF!&gt;1</formula>
    </cfRule>
    <cfRule type="expression" dxfId="6495" priority="545">
      <formula>B560/#REF!&lt;1</formula>
    </cfRule>
  </conditionalFormatting>
  <conditionalFormatting sqref="C560">
    <cfRule type="cellIs" dxfId="6494" priority="543" operator="lessThan">
      <formula>0</formula>
    </cfRule>
  </conditionalFormatting>
  <conditionalFormatting sqref="C560">
    <cfRule type="expression" dxfId="6493" priority="541">
      <formula>C560/B560&gt;1</formula>
    </cfRule>
    <cfRule type="expression" dxfId="6492" priority="542">
      <formula>C560/B560&lt;1</formula>
    </cfRule>
  </conditionalFormatting>
  <conditionalFormatting sqref="D560">
    <cfRule type="cellIs" dxfId="6491" priority="540" operator="lessThan">
      <formula>0</formula>
    </cfRule>
  </conditionalFormatting>
  <conditionalFormatting sqref="D560">
    <cfRule type="expression" dxfId="6490" priority="538">
      <formula>D560/C560&gt;1</formula>
    </cfRule>
    <cfRule type="expression" dxfId="6489" priority="539">
      <formula>D560/C560&lt;1</formula>
    </cfRule>
  </conditionalFormatting>
  <conditionalFormatting sqref="E560">
    <cfRule type="cellIs" dxfId="6488" priority="537" operator="lessThan">
      <formula>0</formula>
    </cfRule>
  </conditionalFormatting>
  <conditionalFormatting sqref="E560">
    <cfRule type="expression" dxfId="6487" priority="535">
      <formula>E560/D560&gt;1</formula>
    </cfRule>
    <cfRule type="expression" dxfId="6486" priority="536">
      <formula>E560/D560&lt;1</formula>
    </cfRule>
  </conditionalFormatting>
  <conditionalFormatting sqref="F560">
    <cfRule type="cellIs" dxfId="6485" priority="534" operator="lessThan">
      <formula>0</formula>
    </cfRule>
  </conditionalFormatting>
  <conditionalFormatting sqref="F560">
    <cfRule type="expression" dxfId="6484" priority="532">
      <formula>F560/E560&gt;1</formula>
    </cfRule>
    <cfRule type="expression" dxfId="6483" priority="533">
      <formula>F560/E560&lt;1</formula>
    </cfRule>
  </conditionalFormatting>
  <conditionalFormatting sqref="G560">
    <cfRule type="cellIs" dxfId="6482" priority="531" operator="lessThan">
      <formula>0</formula>
    </cfRule>
  </conditionalFormatting>
  <conditionalFormatting sqref="G560">
    <cfRule type="expression" dxfId="6481" priority="529">
      <formula>G560/F560&gt;1</formula>
    </cfRule>
    <cfRule type="expression" dxfId="6480" priority="530">
      <formula>G560/F560&lt;1</formula>
    </cfRule>
  </conditionalFormatting>
  <conditionalFormatting sqref="H560">
    <cfRule type="cellIs" dxfId="6479" priority="528" operator="lessThan">
      <formula>0</formula>
    </cfRule>
  </conditionalFormatting>
  <conditionalFormatting sqref="H560">
    <cfRule type="expression" dxfId="6478" priority="526">
      <formula>H560/G560&gt;1</formula>
    </cfRule>
    <cfRule type="expression" dxfId="6477" priority="527">
      <formula>H560/G560&lt;1</formula>
    </cfRule>
  </conditionalFormatting>
  <conditionalFormatting sqref="O616:O619">
    <cfRule type="cellIs" dxfId="6476" priority="278" operator="lessThan">
      <formula>0</formula>
    </cfRule>
  </conditionalFormatting>
  <conditionalFormatting sqref="B589">
    <cfRule type="expression" dxfId="6475" priority="523">
      <formula>B589/#REF!&gt;1</formula>
    </cfRule>
    <cfRule type="expression" dxfId="6474" priority="524">
      <formula>B589/#REF!&lt;1</formula>
    </cfRule>
  </conditionalFormatting>
  <conditionalFormatting sqref="C589">
    <cfRule type="cellIs" dxfId="6473" priority="522" operator="lessThan">
      <formula>0</formula>
    </cfRule>
  </conditionalFormatting>
  <conditionalFormatting sqref="C589">
    <cfRule type="expression" dxfId="6472" priority="520">
      <formula>C589/B589&gt;1</formula>
    </cfRule>
    <cfRule type="expression" dxfId="6471" priority="521">
      <formula>C589/B589&lt;1</formula>
    </cfRule>
  </conditionalFormatting>
  <conditionalFormatting sqref="O605:O607">
    <cfRule type="cellIs" dxfId="6470" priority="272" operator="lessThan">
      <formula>0</formula>
    </cfRule>
  </conditionalFormatting>
  <conditionalFormatting sqref="D589">
    <cfRule type="expression" dxfId="6469" priority="517">
      <formula>D589/C589&gt;1</formula>
    </cfRule>
    <cfRule type="expression" dxfId="6468" priority="518">
      <formula>D589/C589&lt;1</formula>
    </cfRule>
  </conditionalFormatting>
  <conditionalFormatting sqref="E589">
    <cfRule type="cellIs" dxfId="6467" priority="516" operator="lessThan">
      <formula>0</formula>
    </cfRule>
  </conditionalFormatting>
  <conditionalFormatting sqref="E589">
    <cfRule type="expression" dxfId="6466" priority="514">
      <formula>E589/D589&gt;1</formula>
    </cfRule>
    <cfRule type="expression" dxfId="6465" priority="515">
      <formula>E589/D589&lt;1</formula>
    </cfRule>
  </conditionalFormatting>
  <conditionalFormatting sqref="F589">
    <cfRule type="cellIs" dxfId="6464" priority="513" operator="lessThan">
      <formula>0</formula>
    </cfRule>
  </conditionalFormatting>
  <conditionalFormatting sqref="F589">
    <cfRule type="expression" dxfId="6463" priority="511">
      <formula>F589/E589&gt;1</formula>
    </cfRule>
    <cfRule type="expression" dxfId="6462" priority="512">
      <formula>F589/E589&lt;1</formula>
    </cfRule>
  </conditionalFormatting>
  <conditionalFormatting sqref="O377">
    <cfRule type="cellIs" dxfId="6461" priority="263" operator="lessThan">
      <formula>0</formula>
    </cfRule>
  </conditionalFormatting>
  <conditionalFormatting sqref="G589">
    <cfRule type="expression" dxfId="6460" priority="508">
      <formula>G589/F589&gt;1</formula>
    </cfRule>
    <cfRule type="expression" dxfId="6459" priority="509">
      <formula>G589/F589&lt;1</formula>
    </cfRule>
  </conditionalFormatting>
  <conditionalFormatting sqref="O366">
    <cfRule type="cellIs" dxfId="6458" priority="262" operator="lessThan">
      <formula>0</formula>
    </cfRule>
  </conditionalFormatting>
  <conditionalFormatting sqref="H589">
    <cfRule type="expression" dxfId="6457" priority="505">
      <formula>H589/G589&gt;1</formula>
    </cfRule>
    <cfRule type="expression" dxfId="6456" priority="506">
      <formula>H589/G589&lt;1</formula>
    </cfRule>
  </conditionalFormatting>
  <conditionalFormatting sqref="N596">
    <cfRule type="cellIs" dxfId="6455" priority="504" operator="lessThan">
      <formula>0</formula>
    </cfRule>
  </conditionalFormatting>
  <conditionalFormatting sqref="O387">
    <cfRule type="cellIs" dxfId="6454" priority="257" operator="lessThan">
      <formula>0</formula>
    </cfRule>
  </conditionalFormatting>
  <conditionalFormatting sqref="O387">
    <cfRule type="cellIs" dxfId="6453" priority="258" operator="lessThan">
      <formula>0</formula>
    </cfRule>
  </conditionalFormatting>
  <conditionalFormatting sqref="O387">
    <cfRule type="cellIs" dxfId="6452" priority="255" operator="lessThan">
      <formula>0</formula>
    </cfRule>
  </conditionalFormatting>
  <conditionalFormatting sqref="O387">
    <cfRule type="cellIs" dxfId="6451" priority="256" operator="lessThan">
      <formula>0</formula>
    </cfRule>
  </conditionalFormatting>
  <conditionalFormatting sqref="N600">
    <cfRule type="cellIs" dxfId="6450" priority="503" operator="lessThan">
      <formula>0</formula>
    </cfRule>
  </conditionalFormatting>
  <conditionalFormatting sqref="N600">
    <cfRule type="cellIs" dxfId="6449" priority="502" operator="lessThan">
      <formula>0</formula>
    </cfRule>
  </conditionalFormatting>
  <conditionalFormatting sqref="P363">
    <cfRule type="cellIs" dxfId="6448" priority="501" operator="lessThan">
      <formula>0</formula>
    </cfRule>
  </conditionalFormatting>
  <conditionalFormatting sqref="P364:P365">
    <cfRule type="cellIs" dxfId="6447" priority="500" operator="lessThan">
      <formula>0</formula>
    </cfRule>
  </conditionalFormatting>
  <conditionalFormatting sqref="P461:P464">
    <cfRule type="cellIs" dxfId="6446" priority="499" operator="lessThan">
      <formula>0</formula>
    </cfRule>
  </conditionalFormatting>
  <conditionalFormatting sqref="P361">
    <cfRule type="cellIs" dxfId="6445" priority="498" operator="lessThan">
      <formula>0</formula>
    </cfRule>
  </conditionalFormatting>
  <conditionalFormatting sqref="P366:P367">
    <cfRule type="cellIs" dxfId="6444" priority="497" operator="lessThan">
      <formula>0</formula>
    </cfRule>
  </conditionalFormatting>
  <conditionalFormatting sqref="P369:P373">
    <cfRule type="cellIs" dxfId="6443" priority="496" operator="lessThan">
      <formula>0</formula>
    </cfRule>
  </conditionalFormatting>
  <conditionalFormatting sqref="P378:P379">
    <cfRule type="cellIs" dxfId="6442" priority="495" operator="lessThan">
      <formula>0</formula>
    </cfRule>
  </conditionalFormatting>
  <conditionalFormatting sqref="P384:P385">
    <cfRule type="cellIs" dxfId="6441" priority="494" operator="lessThan">
      <formula>0</formula>
    </cfRule>
  </conditionalFormatting>
  <conditionalFormatting sqref="P390:P391">
    <cfRule type="cellIs" dxfId="6440" priority="493" operator="lessThan">
      <formula>0</formula>
    </cfRule>
  </conditionalFormatting>
  <conditionalFormatting sqref="P396:P397">
    <cfRule type="cellIs" dxfId="6439" priority="492" operator="lessThan">
      <formula>0</formula>
    </cfRule>
  </conditionalFormatting>
  <conditionalFormatting sqref="P402">
    <cfRule type="cellIs" dxfId="6438" priority="491" operator="lessThan">
      <formula>0</formula>
    </cfRule>
  </conditionalFormatting>
  <conditionalFormatting sqref="P408:P409">
    <cfRule type="cellIs" dxfId="6437" priority="490" operator="lessThan">
      <formula>0</formula>
    </cfRule>
  </conditionalFormatting>
  <conditionalFormatting sqref="P414:P415">
    <cfRule type="cellIs" dxfId="6436" priority="489" operator="lessThan">
      <formula>0</formula>
    </cfRule>
  </conditionalFormatting>
  <conditionalFormatting sqref="P420:P421">
    <cfRule type="cellIs" dxfId="6435" priority="488" operator="lessThan">
      <formula>0</formula>
    </cfRule>
  </conditionalFormatting>
  <conditionalFormatting sqref="P426:P427">
    <cfRule type="cellIs" dxfId="6434" priority="487" operator="lessThan">
      <formula>0</formula>
    </cfRule>
  </conditionalFormatting>
  <conditionalFormatting sqref="P432:P433">
    <cfRule type="cellIs" dxfId="6433" priority="486" operator="lessThan">
      <formula>0</formula>
    </cfRule>
  </conditionalFormatting>
  <conditionalFormatting sqref="P438:P439">
    <cfRule type="cellIs" dxfId="6432" priority="485" operator="lessThan">
      <formula>0</formula>
    </cfRule>
  </conditionalFormatting>
  <conditionalFormatting sqref="P444:P445">
    <cfRule type="cellIs" dxfId="6431" priority="484" operator="lessThan">
      <formula>0</formula>
    </cfRule>
  </conditionalFormatting>
  <conditionalFormatting sqref="P451:P452">
    <cfRule type="cellIs" dxfId="6430" priority="483" operator="lessThan">
      <formula>0</formula>
    </cfRule>
  </conditionalFormatting>
  <conditionalFormatting sqref="P457:P458">
    <cfRule type="cellIs" dxfId="6429" priority="482" operator="lessThan">
      <formula>0</formula>
    </cfRule>
  </conditionalFormatting>
  <conditionalFormatting sqref="P465">
    <cfRule type="cellIs" dxfId="6428" priority="481" operator="lessThan">
      <formula>0</formula>
    </cfRule>
  </conditionalFormatting>
  <conditionalFormatting sqref="P472">
    <cfRule type="cellIs" dxfId="6427" priority="480" operator="lessThan">
      <formula>0</formula>
    </cfRule>
  </conditionalFormatting>
  <conditionalFormatting sqref="P503:P504">
    <cfRule type="cellIs" dxfId="6426" priority="479" operator="lessThan">
      <formula>0</formula>
    </cfRule>
  </conditionalFormatting>
  <conditionalFormatting sqref="P511:P512">
    <cfRule type="cellIs" dxfId="6425" priority="478" operator="lessThan">
      <formula>0</formula>
    </cfRule>
  </conditionalFormatting>
  <conditionalFormatting sqref="P520:P521">
    <cfRule type="cellIs" dxfId="6424" priority="477" operator="lessThan">
      <formula>0</formula>
    </cfRule>
  </conditionalFormatting>
  <conditionalFormatting sqref="P528:P529">
    <cfRule type="cellIs" dxfId="6423" priority="476" operator="lessThan">
      <formula>0</formula>
    </cfRule>
  </conditionalFormatting>
  <conditionalFormatting sqref="P544:P545">
    <cfRule type="cellIs" dxfId="6422" priority="475" operator="lessThan">
      <formula>0</formula>
    </cfRule>
  </conditionalFormatting>
  <conditionalFormatting sqref="P536:P537">
    <cfRule type="cellIs" dxfId="6421" priority="474" operator="lessThan">
      <formula>0</formula>
    </cfRule>
  </conditionalFormatting>
  <conditionalFormatting sqref="P551:P552">
    <cfRule type="cellIs" dxfId="6420" priority="473" operator="lessThan">
      <formula>0</formula>
    </cfRule>
  </conditionalFormatting>
  <conditionalFormatting sqref="P559:P560">
    <cfRule type="cellIs" dxfId="6419" priority="472" operator="lessThan">
      <formula>0</formula>
    </cfRule>
  </conditionalFormatting>
  <conditionalFormatting sqref="P567:P568">
    <cfRule type="cellIs" dxfId="6418" priority="471" operator="lessThan">
      <formula>0</formula>
    </cfRule>
  </conditionalFormatting>
  <conditionalFormatting sqref="P574:P575">
    <cfRule type="cellIs" dxfId="6417" priority="470" operator="lessThan">
      <formula>0</formula>
    </cfRule>
  </conditionalFormatting>
  <conditionalFormatting sqref="P581:P582">
    <cfRule type="cellIs" dxfId="6416" priority="469" operator="lessThan">
      <formula>0</formula>
    </cfRule>
  </conditionalFormatting>
  <conditionalFormatting sqref="P588:P589">
    <cfRule type="cellIs" dxfId="6415" priority="468" operator="lessThan">
      <formula>0</formula>
    </cfRule>
  </conditionalFormatting>
  <conditionalFormatting sqref="P596:P597">
    <cfRule type="cellIs" dxfId="6414" priority="467" operator="lessThan">
      <formula>0</formula>
    </cfRule>
  </conditionalFormatting>
  <conditionalFormatting sqref="P603">
    <cfRule type="cellIs" dxfId="6413" priority="466" operator="lessThan">
      <formula>0</formula>
    </cfRule>
  </conditionalFormatting>
  <conditionalFormatting sqref="P608">
    <cfRule type="cellIs" dxfId="6412" priority="465" operator="lessThan">
      <formula>0</formula>
    </cfRule>
  </conditionalFormatting>
  <conditionalFormatting sqref="O405">
    <cfRule type="cellIs" dxfId="6411" priority="215" operator="lessThan">
      <formula>0</formula>
    </cfRule>
  </conditionalFormatting>
  <conditionalFormatting sqref="P632:P634">
    <cfRule type="cellIs" dxfId="6410" priority="464" operator="lessThan">
      <formula>0</formula>
    </cfRule>
  </conditionalFormatting>
  <conditionalFormatting sqref="I710:N710 P708:Q711">
    <cfRule type="cellIs" dxfId="6409" priority="458" operator="lessThan">
      <formula>0</formula>
    </cfRule>
  </conditionalFormatting>
  <conditionalFormatting sqref="P636:P637 P641:P645">
    <cfRule type="cellIs" dxfId="6408" priority="463" operator="lessThan">
      <formula>0</formula>
    </cfRule>
  </conditionalFormatting>
  <conditionalFormatting sqref="P648">
    <cfRule type="cellIs" dxfId="6407" priority="462" operator="lessThan">
      <formula>0</formula>
    </cfRule>
  </conditionalFormatting>
  <conditionalFormatting sqref="P649">
    <cfRule type="cellIs" dxfId="6406" priority="461" operator="lessThan">
      <formula>0</formula>
    </cfRule>
  </conditionalFormatting>
  <conditionalFormatting sqref="P651">
    <cfRule type="cellIs" dxfId="6405" priority="460" operator="lessThan">
      <formula>0</formula>
    </cfRule>
  </conditionalFormatting>
  <conditionalFormatting sqref="P652">
    <cfRule type="cellIs" dxfId="6404" priority="459" operator="lessThan">
      <formula>0</formula>
    </cfRule>
  </conditionalFormatting>
  <conditionalFormatting sqref="D654:N654 D651:N651 D648:N649 D632:N634">
    <cfRule type="expression" dxfId="6403" priority="431">
      <formula>D632/C632&gt;1</formula>
    </cfRule>
    <cfRule type="expression" dxfId="6402" priority="432">
      <formula>D632/C632&lt;1</formula>
    </cfRule>
  </conditionalFormatting>
  <conditionalFormatting sqref="C507:C510">
    <cfRule type="cellIs" dxfId="6401" priority="457" operator="lessThan">
      <formula>0</formula>
    </cfRule>
  </conditionalFormatting>
  <conditionalFormatting sqref="C507:C510">
    <cfRule type="expression" dxfId="6400" priority="455">
      <formula>C507/B507&gt;1</formula>
    </cfRule>
    <cfRule type="expression" dxfId="6399" priority="456">
      <formula>C507/B507&lt;1</formula>
    </cfRule>
  </conditionalFormatting>
  <conditionalFormatting sqref="D507:N510">
    <cfRule type="cellIs" dxfId="6398" priority="454" operator="lessThan">
      <formula>0</formula>
    </cfRule>
  </conditionalFormatting>
  <conditionalFormatting sqref="D507:N510">
    <cfRule type="expression" dxfId="6397" priority="452">
      <formula>D507/C507&gt;1</formula>
    </cfRule>
    <cfRule type="expression" dxfId="6396" priority="453">
      <formula>D507/C507&lt;1</formula>
    </cfRule>
  </conditionalFormatting>
  <conditionalFormatting sqref="B507:B510">
    <cfRule type="cellIs" dxfId="6395" priority="451" operator="lessThan">
      <formula>0</formula>
    </cfRule>
  </conditionalFormatting>
  <conditionalFormatting sqref="B507:B510">
    <cfRule type="expression" dxfId="6394" priority="449">
      <formula>B507/#REF!&gt;1</formula>
    </cfRule>
    <cfRule type="expression" dxfId="6393" priority="450">
      <formula>B507/#REF!&lt;1</formula>
    </cfRule>
  </conditionalFormatting>
  <conditionalFormatting sqref="J588:N588 J574:N574 J559:N559 J551:N551">
    <cfRule type="cellIs" dxfId="6392" priority="448" operator="lessThan">
      <formula>0</formula>
    </cfRule>
  </conditionalFormatting>
  <conditionalFormatting sqref="C588:I588 C584:C587 C574:I574 C570:C573 C559:I559 C555:C558 C551:I551 C547:C550">
    <cfRule type="cellIs" dxfId="6391" priority="447" operator="lessThan">
      <formula>0</formula>
    </cfRule>
  </conditionalFormatting>
  <conditionalFormatting sqref="C588:M588 C574:M574 C559:M559 C551:M551">
    <cfRule type="cellIs" dxfId="6390" priority="446" operator="lessThan">
      <formula>0</formula>
    </cfRule>
  </conditionalFormatting>
  <conditionalFormatting sqref="C584:C587 C570:C573 C555:C558 C547:C550">
    <cfRule type="expression" dxfId="6389" priority="444">
      <formula>C547/B547&gt;1</formula>
    </cfRule>
    <cfRule type="expression" dxfId="6388" priority="445">
      <formula>C547/B547&lt;1</formula>
    </cfRule>
  </conditionalFormatting>
  <conditionalFormatting sqref="D584:N587 D570:N573 D555:N558 D547:N550">
    <cfRule type="cellIs" dxfId="6387" priority="443" operator="lessThan">
      <formula>0</formula>
    </cfRule>
  </conditionalFormatting>
  <conditionalFormatting sqref="D584:N587 D570:N573 D555:N558 D547:N550">
    <cfRule type="expression" dxfId="6386" priority="441">
      <formula>D547/C547&gt;1</formula>
    </cfRule>
    <cfRule type="expression" dxfId="6385" priority="442">
      <formula>D547/C547&lt;1</formula>
    </cfRule>
  </conditionalFormatting>
  <conditionalFormatting sqref="C588:N588 C574:N574 C559:N559 C551:N551">
    <cfRule type="cellIs" dxfId="6384" priority="440" operator="lessThan">
      <formula>0</formula>
    </cfRule>
  </conditionalFormatting>
  <conditionalFormatting sqref="C588:N588 C574:N574 C559:N559 C551:N551">
    <cfRule type="expression" dxfId="6383" priority="438">
      <formula>C551/B551&gt;1</formula>
    </cfRule>
    <cfRule type="expression" dxfId="6382" priority="439">
      <formula>C551/B551&lt;1</formula>
    </cfRule>
  </conditionalFormatting>
  <conditionalFormatting sqref="B654 B651 B648:B649 B632:B634 B641:B645">
    <cfRule type="cellIs" dxfId="6381" priority="437" operator="lessThan">
      <formula>0</formula>
    </cfRule>
  </conditionalFormatting>
  <conditionalFormatting sqref="C654 C651 C648:C649 C632:C634">
    <cfRule type="cellIs" dxfId="6380" priority="436" operator="lessThan">
      <formula>0</formula>
    </cfRule>
  </conditionalFormatting>
  <conditionalFormatting sqref="C654 C651 C648:C649 C632:C634">
    <cfRule type="expression" dxfId="6379" priority="434">
      <formula>C632/B632&gt;1</formula>
    </cfRule>
    <cfRule type="expression" dxfId="6378" priority="435">
      <formula>C632/B632&lt;1</formula>
    </cfRule>
  </conditionalFormatting>
  <conditionalFormatting sqref="D654:N654 D651:N651 D648:N649 D632:N634">
    <cfRule type="cellIs" dxfId="6377" priority="433" operator="lessThan">
      <formula>0</formula>
    </cfRule>
  </conditionalFormatting>
  <conditionalFormatting sqref="B504:N504 B537 B568 B597">
    <cfRule type="expression" dxfId="6376" priority="1193">
      <formula>B504/#REF!&gt;1</formula>
    </cfRule>
    <cfRule type="expression" dxfId="6375" priority="1194">
      <formula>B504/#REF!&lt;1</formula>
    </cfRule>
  </conditionalFormatting>
  <conditionalFormatting sqref="C465">
    <cfRule type="cellIs" dxfId="6374" priority="430" operator="lessThan">
      <formula>0</formula>
    </cfRule>
  </conditionalFormatting>
  <conditionalFormatting sqref="C465">
    <cfRule type="expression" dxfId="6373" priority="428">
      <formula>C465/B465&gt;1</formula>
    </cfRule>
    <cfRule type="expression" dxfId="6372" priority="429">
      <formula>C465/B465&lt;1</formula>
    </cfRule>
  </conditionalFormatting>
  <conditionalFormatting sqref="D465:N465">
    <cfRule type="cellIs" dxfId="6371" priority="427" operator="lessThan">
      <formula>0</formula>
    </cfRule>
  </conditionalFormatting>
  <conditionalFormatting sqref="D465:N465">
    <cfRule type="expression" dxfId="6370" priority="425">
      <formula>D465/C465&gt;1</formula>
    </cfRule>
    <cfRule type="expression" dxfId="6369" priority="426">
      <formula>D465/C465&lt;1</formula>
    </cfRule>
  </conditionalFormatting>
  <conditionalFormatting sqref="B465">
    <cfRule type="cellIs" dxfId="6368" priority="424" operator="lessThan">
      <formula>0</formula>
    </cfRule>
  </conditionalFormatting>
  <conditionalFormatting sqref="B465">
    <cfRule type="expression" dxfId="6367" priority="422">
      <formula>B465/#REF!&gt;1</formula>
    </cfRule>
    <cfRule type="expression" dxfId="6366" priority="423">
      <formula>B465/#REF!&lt;1</formula>
    </cfRule>
  </conditionalFormatting>
  <conditionalFormatting sqref="C511">
    <cfRule type="cellIs" dxfId="6365" priority="421" operator="lessThan">
      <formula>0</formula>
    </cfRule>
  </conditionalFormatting>
  <conditionalFormatting sqref="D511:N511">
    <cfRule type="cellIs" dxfId="6364" priority="418" operator="lessThan">
      <formula>0</formula>
    </cfRule>
  </conditionalFormatting>
  <conditionalFormatting sqref="C511">
    <cfRule type="expression" dxfId="6363" priority="419">
      <formula>C511/B511&gt;1</formula>
    </cfRule>
    <cfRule type="expression" dxfId="6362" priority="420">
      <formula>C511/B511&lt;1</formula>
    </cfRule>
  </conditionalFormatting>
  <conditionalFormatting sqref="D511:N511">
    <cfRule type="expression" dxfId="6361" priority="416">
      <formula>D511/C511&gt;1</formula>
    </cfRule>
    <cfRule type="expression" dxfId="6360" priority="417">
      <formula>D511/C511&lt;1</formula>
    </cfRule>
  </conditionalFormatting>
  <conditionalFormatting sqref="B511">
    <cfRule type="cellIs" dxfId="6359" priority="415" operator="lessThan">
      <formula>0</formula>
    </cfRule>
  </conditionalFormatting>
  <conditionalFormatting sqref="B511">
    <cfRule type="expression" dxfId="6358" priority="413">
      <formula>B511/#REF!&gt;1</formula>
    </cfRule>
    <cfRule type="expression" dxfId="6357" priority="414">
      <formula>B511/#REF!&lt;1</formula>
    </cfRule>
  </conditionalFormatting>
  <conditionalFormatting sqref="B529 B521">
    <cfRule type="cellIs" dxfId="6356" priority="412" operator="lessThan">
      <formula>0</formula>
    </cfRule>
  </conditionalFormatting>
  <conditionalFormatting sqref="B529 B521">
    <cfRule type="expression" dxfId="6355" priority="410">
      <formula>B521/#REF!&gt;1</formula>
    </cfRule>
    <cfRule type="expression" dxfId="6354" priority="411">
      <formula>B521/#REF!&lt;1</formula>
    </cfRule>
  </conditionalFormatting>
  <conditionalFormatting sqref="C521">
    <cfRule type="cellIs" dxfId="6353" priority="409" operator="lessThan">
      <formula>0</formula>
    </cfRule>
  </conditionalFormatting>
  <conditionalFormatting sqref="C521 B636:O637">
    <cfRule type="expression" dxfId="6352" priority="407">
      <formula>B521/A521&gt;1</formula>
    </cfRule>
    <cfRule type="expression" dxfId="6351" priority="408">
      <formula>B521/A521&lt;1</formula>
    </cfRule>
  </conditionalFormatting>
  <conditionalFormatting sqref="C603:N603">
    <cfRule type="expression" dxfId="6350" priority="368">
      <formula>C603/B603&gt;1</formula>
    </cfRule>
    <cfRule type="expression" dxfId="6349" priority="369">
      <formula>C603/B603&lt;1</formula>
    </cfRule>
  </conditionalFormatting>
  <conditionalFormatting sqref="I552:N552">
    <cfRule type="expression" dxfId="6348" priority="392">
      <formula>I552/H552&gt;1</formula>
    </cfRule>
    <cfRule type="expression" dxfId="6347" priority="393">
      <formula>I552/H552&lt;1</formula>
    </cfRule>
  </conditionalFormatting>
  <conditionalFormatting sqref="I560:N560">
    <cfRule type="expression" dxfId="6346" priority="389">
      <formula>I560/H560&gt;1</formula>
    </cfRule>
    <cfRule type="expression" dxfId="6345" priority="390">
      <formula>I560/H560&lt;1</formula>
    </cfRule>
  </conditionalFormatting>
  <conditionalFormatting sqref="B575:N575">
    <cfRule type="cellIs" dxfId="6344" priority="388" operator="lessThan">
      <formula>0</formula>
    </cfRule>
  </conditionalFormatting>
  <conditionalFormatting sqref="B575:N575">
    <cfRule type="expression" dxfId="6343" priority="386">
      <formula>B575/A575&gt;1</formula>
    </cfRule>
    <cfRule type="expression" dxfId="6342" priority="387">
      <formula>B575/A575&lt;1</formula>
    </cfRule>
  </conditionalFormatting>
  <conditionalFormatting sqref="B589:N589">
    <cfRule type="cellIs" dxfId="6341" priority="385" operator="lessThan">
      <formula>0</formula>
    </cfRule>
  </conditionalFormatting>
  <conditionalFormatting sqref="B589:N589">
    <cfRule type="expression" dxfId="6340" priority="383">
      <formula>B589/A589&gt;1</formula>
    </cfRule>
    <cfRule type="expression" dxfId="6339" priority="384">
      <formula>B589/A589&lt;1</formula>
    </cfRule>
  </conditionalFormatting>
  <conditionalFormatting sqref="N608">
    <cfRule type="cellIs" dxfId="6338" priority="361" operator="lessThan">
      <formula>0</formula>
    </cfRule>
  </conditionalFormatting>
  <conditionalFormatting sqref="D521:N521">
    <cfRule type="cellIs" dxfId="6337" priority="406" operator="lessThan">
      <formula>0</formula>
    </cfRule>
  </conditionalFormatting>
  <conditionalFormatting sqref="D521:N521">
    <cfRule type="expression" dxfId="6336" priority="404">
      <formula>D521/C521&gt;1</formula>
    </cfRule>
    <cfRule type="expression" dxfId="6335" priority="405">
      <formula>D521/C521&lt;1</formula>
    </cfRule>
  </conditionalFormatting>
  <conditionalFormatting sqref="C529:N529">
    <cfRule type="cellIs" dxfId="6334" priority="403" operator="lessThan">
      <formula>0</formula>
    </cfRule>
  </conditionalFormatting>
  <conditionalFormatting sqref="C529:N529">
    <cfRule type="expression" dxfId="6333" priority="401">
      <formula>C529/B529&gt;1</formula>
    </cfRule>
    <cfRule type="expression" dxfId="6332" priority="402">
      <formula>C529/B529&lt;1</formula>
    </cfRule>
  </conditionalFormatting>
  <conditionalFormatting sqref="C582:N582">
    <cfRule type="expression" dxfId="6331" priority="377">
      <formula>C582/B582&gt;1</formula>
    </cfRule>
    <cfRule type="expression" dxfId="6330" priority="378">
      <formula>C582/B582&lt;1</formula>
    </cfRule>
  </conditionalFormatting>
  <conditionalFormatting sqref="C537:N537">
    <cfRule type="expression" dxfId="6329" priority="398">
      <formula>C537/B537&gt;1</formula>
    </cfRule>
    <cfRule type="expression" dxfId="6328" priority="399">
      <formula>C537/B537&lt;1</formula>
    </cfRule>
  </conditionalFormatting>
  <conditionalFormatting sqref="C568:N568">
    <cfRule type="expression" dxfId="6327" priority="395">
      <formula>C568/B568&gt;1</formula>
    </cfRule>
    <cfRule type="expression" dxfId="6326" priority="396">
      <formula>C568/B568&lt;1</formula>
    </cfRule>
  </conditionalFormatting>
  <conditionalFormatting sqref="C608:M608">
    <cfRule type="expression" dxfId="6325" priority="363">
      <formula>C608/B608&gt;1</formula>
    </cfRule>
    <cfRule type="expression" dxfId="6324" priority="364">
      <formula>C608/B608&lt;1</formula>
    </cfRule>
  </conditionalFormatting>
  <conditionalFormatting sqref="N608">
    <cfRule type="expression" dxfId="6323" priority="358">
      <formula>N608/M608&gt;1</formula>
    </cfRule>
    <cfRule type="expression" dxfId="6322" priority="359">
      <formula>N608/M608&lt;1</formula>
    </cfRule>
  </conditionalFormatting>
  <conditionalFormatting sqref="C608:M608">
    <cfRule type="cellIs" dxfId="6321" priority="367" operator="lessThan">
      <formula>0</formula>
    </cfRule>
  </conditionalFormatting>
  <conditionalFormatting sqref="C608:M608">
    <cfRule type="cellIs" dxfId="6320" priority="366" operator="lessThan">
      <formula>0</formula>
    </cfRule>
  </conditionalFormatting>
  <conditionalFormatting sqref="B582">
    <cfRule type="cellIs" dxfId="6319" priority="380" operator="lessThan">
      <formula>0</formula>
    </cfRule>
  </conditionalFormatting>
  <conditionalFormatting sqref="B582">
    <cfRule type="expression" dxfId="6318" priority="381">
      <formula>B582/#REF!&gt;1</formula>
    </cfRule>
    <cfRule type="expression" dxfId="6317" priority="382">
      <formula>B582/#REF!&lt;1</formula>
    </cfRule>
  </conditionalFormatting>
  <conditionalFormatting sqref="C582:N582">
    <cfRule type="cellIs" dxfId="6316" priority="379" operator="lessThan">
      <formula>0</formula>
    </cfRule>
  </conditionalFormatting>
  <conditionalFormatting sqref="C597:N597">
    <cfRule type="expression" dxfId="6315" priority="373">
      <formula>C597/B597&gt;1</formula>
    </cfRule>
    <cfRule type="expression" dxfId="6314" priority="374">
      <formula>C597/B597&lt;1</formula>
    </cfRule>
  </conditionalFormatting>
  <conditionalFormatting sqref="N608">
    <cfRule type="cellIs" dxfId="6313" priority="362" operator="lessThan">
      <formula>0</formula>
    </cfRule>
  </conditionalFormatting>
  <conditionalFormatting sqref="C608:M608">
    <cfRule type="cellIs" dxfId="6312" priority="365" operator="lessThan">
      <formula>0</formula>
    </cfRule>
  </conditionalFormatting>
  <conditionalFormatting sqref="N608">
    <cfRule type="cellIs" dxfId="6311" priority="360" operator="lessThan">
      <formula>0</formula>
    </cfRule>
  </conditionalFormatting>
  <conditionalFormatting sqref="B676:N679">
    <cfRule type="cellIs" dxfId="6310" priority="357" operator="lessThan">
      <formula>0</formula>
    </cfRule>
  </conditionalFormatting>
  <conditionalFormatting sqref="I678:N678 P676:Q679">
    <cfRule type="cellIs" dxfId="6309" priority="356" operator="lessThan">
      <formula>0</formula>
    </cfRule>
  </conditionalFormatting>
  <conditionalFormatting sqref="B680:N683">
    <cfRule type="cellIs" dxfId="6308" priority="355" operator="lessThan">
      <formula>0</formula>
    </cfRule>
  </conditionalFormatting>
  <conditionalFormatting sqref="I682:N682 P680:Q683">
    <cfRule type="cellIs" dxfId="6307" priority="354" operator="lessThan">
      <formula>0</formula>
    </cfRule>
  </conditionalFormatting>
  <conditionalFormatting sqref="B684:N687">
    <cfRule type="cellIs" dxfId="6306" priority="353" operator="lessThan">
      <formula>0</formula>
    </cfRule>
  </conditionalFormatting>
  <conditionalFormatting sqref="I686:N686 P684:Q687">
    <cfRule type="cellIs" dxfId="6305" priority="352" operator="lessThan">
      <formula>0</formula>
    </cfRule>
  </conditionalFormatting>
  <conditionalFormatting sqref="B688:N691">
    <cfRule type="cellIs" dxfId="6304" priority="351" operator="lessThan">
      <formula>0</formula>
    </cfRule>
  </conditionalFormatting>
  <conditionalFormatting sqref="I690:N690 P688:Q691">
    <cfRule type="cellIs" dxfId="6303" priority="350" operator="lessThan">
      <formula>0</formula>
    </cfRule>
  </conditionalFormatting>
  <conditionalFormatting sqref="B692:N695 O694">
    <cfRule type="cellIs" dxfId="6302" priority="349" operator="lessThan">
      <formula>0</formula>
    </cfRule>
  </conditionalFormatting>
  <conditionalFormatting sqref="P692:Q695 I694:O694">
    <cfRule type="cellIs" dxfId="6301" priority="348" operator="lessThan">
      <formula>0</formula>
    </cfRule>
  </conditionalFormatting>
  <conditionalFormatting sqref="B696:N699">
    <cfRule type="cellIs" dxfId="6300" priority="347" operator="lessThan">
      <formula>0</formula>
    </cfRule>
  </conditionalFormatting>
  <conditionalFormatting sqref="I698:N698 P696:Q699">
    <cfRule type="cellIs" dxfId="6299" priority="346" operator="lessThan">
      <formula>0</formula>
    </cfRule>
  </conditionalFormatting>
  <conditionalFormatting sqref="B700:N703">
    <cfRule type="cellIs" dxfId="6298" priority="345" operator="lessThan">
      <formula>0</formula>
    </cfRule>
  </conditionalFormatting>
  <conditionalFormatting sqref="I702:N702 P700:Q703">
    <cfRule type="cellIs" dxfId="6297" priority="344" operator="lessThan">
      <formula>0</formula>
    </cfRule>
  </conditionalFormatting>
  <conditionalFormatting sqref="B704:N707">
    <cfRule type="cellIs" dxfId="6296" priority="343" operator="lessThan">
      <formula>0</formula>
    </cfRule>
  </conditionalFormatting>
  <conditionalFormatting sqref="I706:N706 P704:Q707">
    <cfRule type="cellIs" dxfId="6295" priority="342" operator="lessThan">
      <formula>0</formula>
    </cfRule>
  </conditionalFormatting>
  <conditionalFormatting sqref="B712:N715">
    <cfRule type="cellIs" dxfId="6294" priority="341" operator="lessThan">
      <formula>0</formula>
    </cfRule>
  </conditionalFormatting>
  <conditionalFormatting sqref="I714:N714 P712:Q715">
    <cfRule type="cellIs" dxfId="6293" priority="340" operator="lessThan">
      <formula>0</formula>
    </cfRule>
  </conditionalFormatting>
  <conditionalFormatting sqref="B716:N719">
    <cfRule type="cellIs" dxfId="6292" priority="339" operator="lessThan">
      <formula>0</formula>
    </cfRule>
  </conditionalFormatting>
  <conditionalFormatting sqref="I718:N718 P716:Q719">
    <cfRule type="cellIs" dxfId="6291" priority="338" operator="lessThan">
      <formula>0</formula>
    </cfRule>
  </conditionalFormatting>
  <conditionalFormatting sqref="P654">
    <cfRule type="cellIs" dxfId="6290" priority="337" operator="lessThan">
      <formula>0</formula>
    </cfRule>
  </conditionalFormatting>
  <conditionalFormatting sqref="Q466">
    <cfRule type="cellIs" dxfId="6289" priority="336" operator="lessThan">
      <formula>0</formula>
    </cfRule>
  </conditionalFormatting>
  <conditionalFormatting sqref="P466">
    <cfRule type="cellIs" dxfId="6288" priority="335" operator="lessThan">
      <formula>0</formula>
    </cfRule>
  </conditionalFormatting>
  <conditionalFormatting sqref="B466:N466">
    <cfRule type="cellIs" dxfId="6287" priority="334" operator="lessThan">
      <formula>0</formula>
    </cfRule>
  </conditionalFormatting>
  <conditionalFormatting sqref="B505:N505">
    <cfRule type="cellIs" dxfId="6286" priority="331" operator="lessThan">
      <formula>0</formula>
    </cfRule>
  </conditionalFormatting>
  <conditionalFormatting sqref="B513:N513">
    <cfRule type="cellIs" dxfId="6285" priority="328" operator="lessThan">
      <formula>0</formula>
    </cfRule>
  </conditionalFormatting>
  <conditionalFormatting sqref="B522:N522">
    <cfRule type="cellIs" dxfId="6284" priority="325" operator="lessThan">
      <formula>0</formula>
    </cfRule>
  </conditionalFormatting>
  <conditionalFormatting sqref="B530:N530">
    <cfRule type="cellIs" dxfId="6283" priority="322" operator="lessThan">
      <formula>0</formula>
    </cfRule>
  </conditionalFormatting>
  <conditionalFormatting sqref="B538:N538">
    <cfRule type="cellIs" dxfId="6282" priority="319" operator="lessThan">
      <formula>0</formula>
    </cfRule>
  </conditionalFormatting>
  <conditionalFormatting sqref="B553:N553">
    <cfRule type="cellIs" dxfId="6281" priority="316" operator="lessThan">
      <formula>0</formula>
    </cfRule>
  </conditionalFormatting>
  <conditionalFormatting sqref="B561:N561">
    <cfRule type="cellIs" dxfId="6280" priority="313" operator="lessThan">
      <formula>0</formula>
    </cfRule>
  </conditionalFormatting>
  <conditionalFormatting sqref="B590:N590">
    <cfRule type="cellIs" dxfId="6279" priority="310" operator="lessThan">
      <formula>0</formula>
    </cfRule>
  </conditionalFormatting>
  <conditionalFormatting sqref="O608">
    <cfRule type="cellIs" dxfId="6278" priority="51" operator="lessThan">
      <formula>0</formula>
    </cfRule>
  </conditionalFormatting>
  <conditionalFormatting sqref="O608">
    <cfRule type="cellIs" dxfId="6277" priority="52" operator="lessThan">
      <formula>0</formula>
    </cfRule>
  </conditionalFormatting>
  <conditionalFormatting sqref="O603">
    <cfRule type="cellIs" dxfId="6276" priority="55" operator="lessThan">
      <formula>0</formula>
    </cfRule>
  </conditionalFormatting>
  <conditionalFormatting sqref="O603">
    <cfRule type="cellIs" dxfId="6275" priority="56" operator="lessThan">
      <formula>0</formula>
    </cfRule>
  </conditionalFormatting>
  <conditionalFormatting sqref="O603">
    <cfRule type="cellIs" dxfId="6274" priority="57" operator="lessThan">
      <formula>0</formula>
    </cfRule>
  </conditionalFormatting>
  <conditionalFormatting sqref="O608">
    <cfRule type="cellIs" dxfId="6273" priority="50" operator="lessThan">
      <formula>0</formula>
    </cfRule>
  </conditionalFormatting>
  <conditionalFormatting sqref="P491:Q491">
    <cfRule type="cellIs" dxfId="6272" priority="309" operator="lessThan">
      <formula>0</formula>
    </cfRule>
  </conditionalFormatting>
  <conditionalFormatting sqref="Q492:Q496">
    <cfRule type="cellIs" dxfId="6271" priority="308" operator="lessThan">
      <formula>0</formula>
    </cfRule>
  </conditionalFormatting>
  <conditionalFormatting sqref="P492:P495">
    <cfRule type="cellIs" dxfId="6270" priority="307" operator="lessThan">
      <formula>0</formula>
    </cfRule>
  </conditionalFormatting>
  <conditionalFormatting sqref="P496">
    <cfRule type="cellIs" dxfId="6269" priority="306" operator="lessThan">
      <formula>0</formula>
    </cfRule>
  </conditionalFormatting>
  <conditionalFormatting sqref="P473:Q473 B473">
    <cfRule type="cellIs" dxfId="6268" priority="305" operator="lessThan">
      <formula>0</formula>
    </cfRule>
  </conditionalFormatting>
  <conditionalFormatting sqref="Q474:Q478">
    <cfRule type="cellIs" dxfId="6267" priority="304" operator="lessThan">
      <formula>0</formula>
    </cfRule>
  </conditionalFormatting>
  <conditionalFormatting sqref="P474:P477">
    <cfRule type="cellIs" dxfId="6266" priority="303" operator="lessThan">
      <formula>0</formula>
    </cfRule>
  </conditionalFormatting>
  <conditionalFormatting sqref="P478">
    <cfRule type="cellIs" dxfId="6265" priority="302" operator="lessThan">
      <formula>0</formula>
    </cfRule>
  </conditionalFormatting>
  <conditionalFormatting sqref="P479:Q479 B479">
    <cfRule type="cellIs" dxfId="6264" priority="301" operator="lessThan">
      <formula>0</formula>
    </cfRule>
  </conditionalFormatting>
  <conditionalFormatting sqref="Q480:Q484">
    <cfRule type="cellIs" dxfId="6263" priority="300" operator="lessThan">
      <formula>0</formula>
    </cfRule>
  </conditionalFormatting>
  <conditionalFormatting sqref="P480:P483">
    <cfRule type="cellIs" dxfId="6262" priority="299" operator="lessThan">
      <formula>0</formula>
    </cfRule>
  </conditionalFormatting>
  <conditionalFormatting sqref="P484">
    <cfRule type="cellIs" dxfId="6261" priority="298" operator="lessThan">
      <formula>0</formula>
    </cfRule>
  </conditionalFormatting>
  <conditionalFormatting sqref="P485:Q485 B485">
    <cfRule type="cellIs" dxfId="6260" priority="297" operator="lessThan">
      <formula>0</formula>
    </cfRule>
  </conditionalFormatting>
  <conditionalFormatting sqref="Q486:Q490">
    <cfRule type="cellIs" dxfId="6259" priority="296" operator="lessThan">
      <formula>0</formula>
    </cfRule>
  </conditionalFormatting>
  <conditionalFormatting sqref="P486:P489">
    <cfRule type="cellIs" dxfId="6258" priority="295" operator="lessThan">
      <formula>0</formula>
    </cfRule>
  </conditionalFormatting>
  <conditionalFormatting sqref="P490">
    <cfRule type="cellIs" dxfId="625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56" priority="291" operator="lessThan">
      <formula>0</formula>
    </cfRule>
  </conditionalFormatting>
  <conditionalFormatting sqref="O348">
    <cfRule type="cellIs" dxfId="6255" priority="290" operator="lessThan">
      <formula>0</formula>
    </cfRule>
  </conditionalFormatting>
  <conditionalFormatting sqref="O348">
    <cfRule type="cellIs" dxfId="6254" priority="289" operator="lessThan">
      <formula>0</formula>
    </cfRule>
  </conditionalFormatting>
  <conditionalFormatting sqref="O351:O354">
    <cfRule type="cellIs" dxfId="6253" priority="288" operator="lessThan">
      <formula>0</formula>
    </cfRule>
  </conditionalFormatting>
  <conditionalFormatting sqref="O363:O364">
    <cfRule type="cellIs" dxfId="6252" priority="287" operator="lessThan">
      <formula>0</formula>
    </cfRule>
  </conditionalFormatting>
  <conditionalFormatting sqref="O369:O370">
    <cfRule type="cellIs" dxfId="6251" priority="286" operator="lessThan">
      <formula>0</formula>
    </cfRule>
  </conditionalFormatting>
  <conditionalFormatting sqref="O375:O376">
    <cfRule type="cellIs" dxfId="6250" priority="285" operator="lessThan">
      <formula>0</formula>
    </cfRule>
  </conditionalFormatting>
  <conditionalFormatting sqref="O381:O383">
    <cfRule type="cellIs" dxfId="6249" priority="284" operator="lessThan">
      <formula>0</formula>
    </cfRule>
  </conditionalFormatting>
  <conditionalFormatting sqref="O355">
    <cfRule type="cellIs" dxfId="6248" priority="283" operator="lessThan">
      <formula>0</formula>
    </cfRule>
  </conditionalFormatting>
  <conditionalFormatting sqref="O593:O595">
    <cfRule type="cellIs" dxfId="6247" priority="281" operator="lessThan">
      <formula>0</formula>
    </cfRule>
  </conditionalFormatting>
  <conditionalFormatting sqref="O593:O595">
    <cfRule type="cellIs" dxfId="6246" priority="282" operator="lessThan">
      <formula>0</formula>
    </cfRule>
  </conditionalFormatting>
  <conditionalFormatting sqref="O601:O602 O599">
    <cfRule type="cellIs" dxfId="6245" priority="280" operator="lessThan">
      <formula>0</formula>
    </cfRule>
  </conditionalFormatting>
  <conditionalFormatting sqref="O621:O624">
    <cfRule type="cellIs" dxfId="6244" priority="275" operator="lessThan">
      <formula>0</formula>
    </cfRule>
  </conditionalFormatting>
  <conditionalFormatting sqref="O621:O624">
    <cfRule type="cellIs" dxfId="6243" priority="276" operator="lessThan">
      <formula>0</formula>
    </cfRule>
  </conditionalFormatting>
  <conditionalFormatting sqref="O626:O629">
    <cfRule type="cellIs" dxfId="6242" priority="274" operator="lessThan">
      <formula>0</formula>
    </cfRule>
  </conditionalFormatting>
  <conditionalFormatting sqref="O611:O614">
    <cfRule type="cellIs" dxfId="6241" priority="269" operator="lessThan">
      <formula>0</formula>
    </cfRule>
  </conditionalFormatting>
  <conditionalFormatting sqref="O611:O614">
    <cfRule type="cellIs" dxfId="6240" priority="270" operator="lessThan">
      <formula>0</formula>
    </cfRule>
  </conditionalFormatting>
  <conditionalFormatting sqref="O650 O663 O655:O661 O642:O645 O652:O653 O672:O675 O708:O711 O665:O670">
    <cfRule type="cellIs" dxfId="6239" priority="268" operator="lessThan">
      <formula>0</formula>
    </cfRule>
  </conditionalFormatting>
  <conditionalFormatting sqref="O674">
    <cfRule type="cellIs" dxfId="6238" priority="267" operator="lessThan">
      <formula>0</formula>
    </cfRule>
  </conditionalFormatting>
  <conditionalFormatting sqref="O647">
    <cfRule type="cellIs" dxfId="6237" priority="266" operator="lessThan">
      <formula>0</formula>
    </cfRule>
  </conditionalFormatting>
  <conditionalFormatting sqref="O393">
    <cfRule type="cellIs" dxfId="6236" priority="245" operator="lessThan">
      <formula>0</formula>
    </cfRule>
  </conditionalFormatting>
  <conditionalFormatting sqref="O390">
    <cfRule type="cellIs" dxfId="6235" priority="250" operator="lessThan">
      <formula>0</formula>
    </cfRule>
  </conditionalFormatting>
  <conditionalFormatting sqref="O393">
    <cfRule type="cellIs" dxfId="6234" priority="248" operator="lessThan">
      <formula>0</formula>
    </cfRule>
  </conditionalFormatting>
  <conditionalFormatting sqref="O378">
    <cfRule type="cellIs" dxfId="6233" priority="260" operator="lessThan">
      <formula>0</formula>
    </cfRule>
  </conditionalFormatting>
  <conditionalFormatting sqref="O372">
    <cfRule type="cellIs" dxfId="6232" priority="261" operator="lessThan">
      <formula>0</formula>
    </cfRule>
  </conditionalFormatting>
  <conditionalFormatting sqref="O384">
    <cfRule type="cellIs" dxfId="6231" priority="259" operator="lessThan">
      <formula>0</formula>
    </cfRule>
  </conditionalFormatting>
  <conditionalFormatting sqref="O387">
    <cfRule type="cellIs" dxfId="6230" priority="254" operator="lessThan">
      <formula>0</formula>
    </cfRule>
  </conditionalFormatting>
  <conditionalFormatting sqref="O387">
    <cfRule type="cellIs" dxfId="6229" priority="253" operator="lessThan">
      <formula>0</formula>
    </cfRule>
  </conditionalFormatting>
  <conditionalFormatting sqref="O387">
    <cfRule type="cellIs" dxfId="6228" priority="252" operator="lessThan">
      <formula>0</formula>
    </cfRule>
  </conditionalFormatting>
  <conditionalFormatting sqref="O387">
    <cfRule type="cellIs" dxfId="6227" priority="251" operator="lessThan">
      <formula>0</formula>
    </cfRule>
  </conditionalFormatting>
  <conditionalFormatting sqref="O393">
    <cfRule type="cellIs" dxfId="6226" priority="246" operator="lessThan">
      <formula>0</formula>
    </cfRule>
  </conditionalFormatting>
  <conditionalFormatting sqref="O393">
    <cfRule type="cellIs" dxfId="6225" priority="249" operator="lessThan">
      <formula>0</formula>
    </cfRule>
  </conditionalFormatting>
  <conditionalFormatting sqref="O393">
    <cfRule type="cellIs" dxfId="6224" priority="244" operator="lessThan">
      <formula>0</formula>
    </cfRule>
  </conditionalFormatting>
  <conditionalFormatting sqref="O393">
    <cfRule type="cellIs" dxfId="6223" priority="247" operator="lessThan">
      <formula>0</formula>
    </cfRule>
  </conditionalFormatting>
  <conditionalFormatting sqref="O393">
    <cfRule type="cellIs" dxfId="6222" priority="242" operator="lessThan">
      <formula>0</formula>
    </cfRule>
  </conditionalFormatting>
  <conditionalFormatting sqref="O393">
    <cfRule type="cellIs" dxfId="6221" priority="243" operator="lessThan">
      <formula>0</formula>
    </cfRule>
  </conditionalFormatting>
  <conditionalFormatting sqref="O399">
    <cfRule type="cellIs" dxfId="6220" priority="240" operator="lessThan">
      <formula>0</formula>
    </cfRule>
  </conditionalFormatting>
  <conditionalFormatting sqref="O396">
    <cfRule type="cellIs" dxfId="6219" priority="241" operator="lessThan">
      <formula>0</formula>
    </cfRule>
  </conditionalFormatting>
  <conditionalFormatting sqref="O399">
    <cfRule type="cellIs" dxfId="6218" priority="239" operator="lessThan">
      <formula>0</formula>
    </cfRule>
  </conditionalFormatting>
  <conditionalFormatting sqref="O399">
    <cfRule type="cellIs" dxfId="6217" priority="238" operator="lessThan">
      <formula>0</formula>
    </cfRule>
  </conditionalFormatting>
  <conditionalFormatting sqref="O399">
    <cfRule type="cellIs" dxfId="6216" priority="237" operator="lessThan">
      <formula>0</formula>
    </cfRule>
  </conditionalFormatting>
  <conditionalFormatting sqref="O399">
    <cfRule type="cellIs" dxfId="6215" priority="236" operator="lessThan">
      <formula>0</formula>
    </cfRule>
  </conditionalFormatting>
  <conditionalFormatting sqref="O399">
    <cfRule type="cellIs" dxfId="6214" priority="235" operator="lessThan">
      <formula>0</formula>
    </cfRule>
  </conditionalFormatting>
  <conditionalFormatting sqref="O399">
    <cfRule type="cellIs" dxfId="6213" priority="234" operator="lessThan">
      <formula>0</formula>
    </cfRule>
  </conditionalFormatting>
  <conditionalFormatting sqref="O399">
    <cfRule type="cellIs" dxfId="6212" priority="233" operator="lessThan">
      <formula>0</formula>
    </cfRule>
  </conditionalFormatting>
  <conditionalFormatting sqref="O402">
    <cfRule type="cellIs" dxfId="6211" priority="232" operator="lessThan">
      <formula>0</formula>
    </cfRule>
  </conditionalFormatting>
  <conditionalFormatting sqref="O355">
    <cfRule type="cellIs" dxfId="6210" priority="231" operator="lessThan">
      <formula>0</formula>
    </cfRule>
  </conditionalFormatting>
  <conditionalFormatting sqref="O361">
    <cfRule type="cellIs" dxfId="6209" priority="230" operator="lessThan">
      <formula>0</formula>
    </cfRule>
  </conditionalFormatting>
  <conditionalFormatting sqref="O361">
    <cfRule type="cellIs" dxfId="6208" priority="229" operator="lessThan">
      <formula>0</formula>
    </cfRule>
  </conditionalFormatting>
  <conditionalFormatting sqref="O367">
    <cfRule type="cellIs" dxfId="6207" priority="228" operator="lessThan">
      <formula>0</formula>
    </cfRule>
  </conditionalFormatting>
  <conditionalFormatting sqref="O367">
    <cfRule type="cellIs" dxfId="6206" priority="227" operator="lessThan">
      <formula>0</formula>
    </cfRule>
  </conditionalFormatting>
  <conditionalFormatting sqref="O373">
    <cfRule type="cellIs" dxfId="6205" priority="226" operator="lessThan">
      <formula>0</formula>
    </cfRule>
  </conditionalFormatting>
  <conditionalFormatting sqref="O373">
    <cfRule type="cellIs" dxfId="6204" priority="225" operator="lessThan">
      <formula>0</formula>
    </cfRule>
  </conditionalFormatting>
  <conditionalFormatting sqref="O379">
    <cfRule type="cellIs" dxfId="6203" priority="224" operator="lessThan">
      <formula>0</formula>
    </cfRule>
  </conditionalFormatting>
  <conditionalFormatting sqref="O379">
    <cfRule type="cellIs" dxfId="6202" priority="223" operator="lessThan">
      <formula>0</formula>
    </cfRule>
  </conditionalFormatting>
  <conditionalFormatting sqref="O385">
    <cfRule type="cellIs" dxfId="6201" priority="222" operator="lessThan">
      <formula>0</formula>
    </cfRule>
  </conditionalFormatting>
  <conditionalFormatting sqref="O385">
    <cfRule type="cellIs" dxfId="6200" priority="221" operator="lessThan">
      <formula>0</formula>
    </cfRule>
  </conditionalFormatting>
  <conditionalFormatting sqref="O391">
    <cfRule type="cellIs" dxfId="6199" priority="220" operator="lessThan">
      <formula>0</formula>
    </cfRule>
  </conditionalFormatting>
  <conditionalFormatting sqref="O391">
    <cfRule type="cellIs" dxfId="6198" priority="219" operator="lessThan">
      <formula>0</formula>
    </cfRule>
  </conditionalFormatting>
  <conditionalFormatting sqref="O397">
    <cfRule type="cellIs" dxfId="6197" priority="218" operator="lessThan">
      <formula>0</formula>
    </cfRule>
  </conditionalFormatting>
  <conditionalFormatting sqref="O397">
    <cfRule type="cellIs" dxfId="6196" priority="217" operator="lessThan">
      <formula>0</formula>
    </cfRule>
  </conditionalFormatting>
  <conditionalFormatting sqref="O405">
    <cfRule type="cellIs" dxfId="6195" priority="216" operator="lessThan">
      <formula>0</formula>
    </cfRule>
  </conditionalFormatting>
  <conditionalFormatting sqref="O405">
    <cfRule type="cellIs" dxfId="6194" priority="214" operator="lessThan">
      <formula>0</formula>
    </cfRule>
  </conditionalFormatting>
  <conditionalFormatting sqref="O405">
    <cfRule type="cellIs" dxfId="6193" priority="213" operator="lessThan">
      <formula>0</formula>
    </cfRule>
  </conditionalFormatting>
  <conditionalFormatting sqref="O405">
    <cfRule type="cellIs" dxfId="6192" priority="212" operator="lessThan">
      <formula>0</formula>
    </cfRule>
  </conditionalFormatting>
  <conditionalFormatting sqref="O405">
    <cfRule type="cellIs" dxfId="6191" priority="211" operator="lessThan">
      <formula>0</formula>
    </cfRule>
  </conditionalFormatting>
  <conditionalFormatting sqref="O405">
    <cfRule type="cellIs" dxfId="6190" priority="210" operator="lessThan">
      <formula>0</formula>
    </cfRule>
  </conditionalFormatting>
  <conditionalFormatting sqref="O405">
    <cfRule type="cellIs" dxfId="6189" priority="209" operator="lessThan">
      <formula>0</formula>
    </cfRule>
  </conditionalFormatting>
  <conditionalFormatting sqref="O408">
    <cfRule type="cellIs" dxfId="6188" priority="208" operator="lessThan">
      <formula>0</formula>
    </cfRule>
  </conditionalFormatting>
  <conditionalFormatting sqref="O409">
    <cfRule type="cellIs" dxfId="6187" priority="207" operator="lessThan">
      <formula>0</formula>
    </cfRule>
  </conditionalFormatting>
  <conditionalFormatting sqref="O409">
    <cfRule type="cellIs" dxfId="6186" priority="206" operator="lessThan">
      <formula>0</formula>
    </cfRule>
  </conditionalFormatting>
  <conditionalFormatting sqref="O411">
    <cfRule type="cellIs" dxfId="6185" priority="205" operator="lessThan">
      <formula>0</formula>
    </cfRule>
  </conditionalFormatting>
  <conditionalFormatting sqref="O411">
    <cfRule type="cellIs" dxfId="6184" priority="204" operator="lessThan">
      <formula>0</formula>
    </cfRule>
  </conditionalFormatting>
  <conditionalFormatting sqref="O411">
    <cfRule type="cellIs" dxfId="6183" priority="203" operator="lessThan">
      <formula>0</formula>
    </cfRule>
  </conditionalFormatting>
  <conditionalFormatting sqref="O411">
    <cfRule type="cellIs" dxfId="6182" priority="202" operator="lessThan">
      <formula>0</formula>
    </cfRule>
  </conditionalFormatting>
  <conditionalFormatting sqref="O411">
    <cfRule type="cellIs" dxfId="6181" priority="201" operator="lessThan">
      <formula>0</formula>
    </cfRule>
  </conditionalFormatting>
  <conditionalFormatting sqref="O411">
    <cfRule type="cellIs" dxfId="6180" priority="200" operator="lessThan">
      <formula>0</formula>
    </cfRule>
  </conditionalFormatting>
  <conditionalFormatting sqref="O411">
    <cfRule type="cellIs" dxfId="6179" priority="199" operator="lessThan">
      <formula>0</formula>
    </cfRule>
  </conditionalFormatting>
  <conditionalFormatting sqref="O411">
    <cfRule type="cellIs" dxfId="6178" priority="198" operator="lessThan">
      <formula>0</formula>
    </cfRule>
  </conditionalFormatting>
  <conditionalFormatting sqref="O414">
    <cfRule type="cellIs" dxfId="6177" priority="197" operator="lessThan">
      <formula>0</formula>
    </cfRule>
  </conditionalFormatting>
  <conditionalFormatting sqref="O415">
    <cfRule type="cellIs" dxfId="6176" priority="196" operator="lessThan">
      <formula>0</formula>
    </cfRule>
  </conditionalFormatting>
  <conditionalFormatting sqref="O415">
    <cfRule type="cellIs" dxfId="6175" priority="195" operator="lessThan">
      <formula>0</formula>
    </cfRule>
  </conditionalFormatting>
  <conditionalFormatting sqref="O417">
    <cfRule type="cellIs" dxfId="6174" priority="194" operator="lessThan">
      <formula>0</formula>
    </cfRule>
  </conditionalFormatting>
  <conditionalFormatting sqref="O417">
    <cfRule type="cellIs" dxfId="6173" priority="193" operator="lessThan">
      <formula>0</formula>
    </cfRule>
  </conditionalFormatting>
  <conditionalFormatting sqref="O417">
    <cfRule type="cellIs" dxfId="6172" priority="192" operator="lessThan">
      <formula>0</formula>
    </cfRule>
  </conditionalFormatting>
  <conditionalFormatting sqref="O417">
    <cfRule type="cellIs" dxfId="6171" priority="191" operator="lessThan">
      <formula>0</formula>
    </cfRule>
  </conditionalFormatting>
  <conditionalFormatting sqref="O417">
    <cfRule type="cellIs" dxfId="6170" priority="190" operator="lessThan">
      <formula>0</formula>
    </cfRule>
  </conditionalFormatting>
  <conditionalFormatting sqref="O417">
    <cfRule type="cellIs" dxfId="6169" priority="189" operator="lessThan">
      <formula>0</formula>
    </cfRule>
  </conditionalFormatting>
  <conditionalFormatting sqref="O417">
    <cfRule type="cellIs" dxfId="6168" priority="188" operator="lessThan">
      <formula>0</formula>
    </cfRule>
  </conditionalFormatting>
  <conditionalFormatting sqref="O417">
    <cfRule type="cellIs" dxfId="6167" priority="187" operator="lessThan">
      <formula>0</formula>
    </cfRule>
  </conditionalFormatting>
  <conditionalFormatting sqref="O420">
    <cfRule type="cellIs" dxfId="6166" priority="186" operator="lessThan">
      <formula>0</formula>
    </cfRule>
  </conditionalFormatting>
  <conditionalFormatting sqref="O421">
    <cfRule type="cellIs" dxfId="6165" priority="185" operator="lessThan">
      <formula>0</formula>
    </cfRule>
  </conditionalFormatting>
  <conditionalFormatting sqref="O421">
    <cfRule type="cellIs" dxfId="6164" priority="184" operator="lessThan">
      <formula>0</formula>
    </cfRule>
  </conditionalFormatting>
  <conditionalFormatting sqref="O423">
    <cfRule type="cellIs" dxfId="6163" priority="183" operator="lessThan">
      <formula>0</formula>
    </cfRule>
  </conditionalFormatting>
  <conditionalFormatting sqref="O423">
    <cfRule type="cellIs" dxfId="6162" priority="182" operator="lessThan">
      <formula>0</formula>
    </cfRule>
  </conditionalFormatting>
  <conditionalFormatting sqref="O423">
    <cfRule type="cellIs" dxfId="6161" priority="181" operator="lessThan">
      <formula>0</formula>
    </cfRule>
  </conditionalFormatting>
  <conditionalFormatting sqref="O423">
    <cfRule type="cellIs" dxfId="6160" priority="180" operator="lessThan">
      <formula>0</formula>
    </cfRule>
  </conditionalFormatting>
  <conditionalFormatting sqref="O423">
    <cfRule type="cellIs" dxfId="6159" priority="179" operator="lessThan">
      <formula>0</formula>
    </cfRule>
  </conditionalFormatting>
  <conditionalFormatting sqref="O423">
    <cfRule type="cellIs" dxfId="6158" priority="178" operator="lessThan">
      <formula>0</formula>
    </cfRule>
  </conditionalFormatting>
  <conditionalFormatting sqref="O423">
    <cfRule type="cellIs" dxfId="6157" priority="177" operator="lessThan">
      <formula>0</formula>
    </cfRule>
  </conditionalFormatting>
  <conditionalFormatting sqref="O423">
    <cfRule type="cellIs" dxfId="6156" priority="176" operator="lessThan">
      <formula>0</formula>
    </cfRule>
  </conditionalFormatting>
  <conditionalFormatting sqref="O426">
    <cfRule type="cellIs" dxfId="6155" priority="175" operator="lessThan">
      <formula>0</formula>
    </cfRule>
  </conditionalFormatting>
  <conditionalFormatting sqref="O427">
    <cfRule type="cellIs" dxfId="6154" priority="174" operator="lessThan">
      <formula>0</formula>
    </cfRule>
  </conditionalFormatting>
  <conditionalFormatting sqref="O427">
    <cfRule type="cellIs" dxfId="6153" priority="173" operator="lessThan">
      <formula>0</formula>
    </cfRule>
  </conditionalFormatting>
  <conditionalFormatting sqref="O429">
    <cfRule type="cellIs" dxfId="6152" priority="172" operator="lessThan">
      <formula>0</formula>
    </cfRule>
  </conditionalFormatting>
  <conditionalFormatting sqref="O429">
    <cfRule type="cellIs" dxfId="6151" priority="171" operator="lessThan">
      <formula>0</formula>
    </cfRule>
  </conditionalFormatting>
  <conditionalFormatting sqref="O429">
    <cfRule type="cellIs" dxfId="6150" priority="170" operator="lessThan">
      <formula>0</formula>
    </cfRule>
  </conditionalFormatting>
  <conditionalFormatting sqref="O429">
    <cfRule type="cellIs" dxfId="6149" priority="169" operator="lessThan">
      <formula>0</formula>
    </cfRule>
  </conditionalFormatting>
  <conditionalFormatting sqref="O429">
    <cfRule type="cellIs" dxfId="6148" priority="168" operator="lessThan">
      <formula>0</formula>
    </cfRule>
  </conditionalFormatting>
  <conditionalFormatting sqref="O429">
    <cfRule type="cellIs" dxfId="6147" priority="167" operator="lessThan">
      <formula>0</formula>
    </cfRule>
  </conditionalFormatting>
  <conditionalFormatting sqref="O429">
    <cfRule type="cellIs" dxfId="6146" priority="166" operator="lessThan">
      <formula>0</formula>
    </cfRule>
  </conditionalFormatting>
  <conditionalFormatting sqref="O429">
    <cfRule type="cellIs" dxfId="6145" priority="165" operator="lessThan">
      <formula>0</formula>
    </cfRule>
  </conditionalFormatting>
  <conditionalFormatting sqref="O432">
    <cfRule type="cellIs" dxfId="6144" priority="164" operator="lessThan">
      <formula>0</formula>
    </cfRule>
  </conditionalFormatting>
  <conditionalFormatting sqref="O435">
    <cfRule type="cellIs" dxfId="6143" priority="163" operator="lessThan">
      <formula>0</formula>
    </cfRule>
  </conditionalFormatting>
  <conditionalFormatting sqref="O435">
    <cfRule type="cellIs" dxfId="6142" priority="162" operator="lessThan">
      <formula>0</formula>
    </cfRule>
  </conditionalFormatting>
  <conditionalFormatting sqref="O435">
    <cfRule type="cellIs" dxfId="6141" priority="161" operator="lessThan">
      <formula>0</formula>
    </cfRule>
  </conditionalFormatting>
  <conditionalFormatting sqref="O435">
    <cfRule type="cellIs" dxfId="6140" priority="160" operator="lessThan">
      <formula>0</formula>
    </cfRule>
  </conditionalFormatting>
  <conditionalFormatting sqref="O435">
    <cfRule type="cellIs" dxfId="6139" priority="159" operator="lessThan">
      <formula>0</formula>
    </cfRule>
  </conditionalFormatting>
  <conditionalFormatting sqref="O435">
    <cfRule type="cellIs" dxfId="6138" priority="158" operator="lessThan">
      <formula>0</formula>
    </cfRule>
  </conditionalFormatting>
  <conditionalFormatting sqref="O435">
    <cfRule type="cellIs" dxfId="6137" priority="157" operator="lessThan">
      <formula>0</formula>
    </cfRule>
  </conditionalFormatting>
  <conditionalFormatting sqref="O435">
    <cfRule type="cellIs" dxfId="6136" priority="156" operator="lessThan">
      <formula>0</formula>
    </cfRule>
  </conditionalFormatting>
  <conditionalFormatting sqref="O438">
    <cfRule type="cellIs" dxfId="6135" priority="155" operator="lessThan">
      <formula>0</formula>
    </cfRule>
  </conditionalFormatting>
  <conditionalFormatting sqref="O439">
    <cfRule type="cellIs" dxfId="6134" priority="154" operator="lessThan">
      <formula>0</formula>
    </cfRule>
  </conditionalFormatting>
  <conditionalFormatting sqref="O439">
    <cfRule type="cellIs" dxfId="6133" priority="153" operator="lessThan">
      <formula>0</formula>
    </cfRule>
  </conditionalFormatting>
  <conditionalFormatting sqref="O441">
    <cfRule type="cellIs" dxfId="6132" priority="152" operator="lessThan">
      <formula>0</formula>
    </cfRule>
  </conditionalFormatting>
  <conditionalFormatting sqref="O441">
    <cfRule type="cellIs" dxfId="6131" priority="151" operator="lessThan">
      <formula>0</formula>
    </cfRule>
  </conditionalFormatting>
  <conditionalFormatting sqref="O441">
    <cfRule type="cellIs" dxfId="6130" priority="150" operator="lessThan">
      <formula>0</formula>
    </cfRule>
  </conditionalFormatting>
  <conditionalFormatting sqref="O441">
    <cfRule type="cellIs" dxfId="6129" priority="149" operator="lessThan">
      <formula>0</formula>
    </cfRule>
  </conditionalFormatting>
  <conditionalFormatting sqref="O441">
    <cfRule type="cellIs" dxfId="6128" priority="148" operator="lessThan">
      <formula>0</formula>
    </cfRule>
  </conditionalFormatting>
  <conditionalFormatting sqref="O441">
    <cfRule type="cellIs" dxfId="6127" priority="147" operator="lessThan">
      <formula>0</formula>
    </cfRule>
  </conditionalFormatting>
  <conditionalFormatting sqref="O441">
    <cfRule type="cellIs" dxfId="6126" priority="146" operator="lessThan">
      <formula>0</formula>
    </cfRule>
  </conditionalFormatting>
  <conditionalFormatting sqref="O441">
    <cfRule type="cellIs" dxfId="6125" priority="145" operator="lessThan">
      <formula>0</formula>
    </cfRule>
  </conditionalFormatting>
  <conditionalFormatting sqref="O444">
    <cfRule type="cellIs" dxfId="6124" priority="144" operator="lessThan">
      <formula>0</formula>
    </cfRule>
  </conditionalFormatting>
  <conditionalFormatting sqref="O445">
    <cfRule type="cellIs" dxfId="6123" priority="143" operator="lessThan">
      <formula>0</formula>
    </cfRule>
  </conditionalFormatting>
  <conditionalFormatting sqref="O445">
    <cfRule type="cellIs" dxfId="6122" priority="142" operator="lessThan">
      <formula>0</formula>
    </cfRule>
  </conditionalFormatting>
  <conditionalFormatting sqref="O448">
    <cfRule type="cellIs" dxfId="6121" priority="141" operator="lessThan">
      <formula>0</formula>
    </cfRule>
  </conditionalFormatting>
  <conditionalFormatting sqref="O448">
    <cfRule type="cellIs" dxfId="6120" priority="140" operator="lessThan">
      <formula>0</formula>
    </cfRule>
  </conditionalFormatting>
  <conditionalFormatting sqref="O448">
    <cfRule type="cellIs" dxfId="6119" priority="139" operator="lessThan">
      <formula>0</formula>
    </cfRule>
  </conditionalFormatting>
  <conditionalFormatting sqref="O448">
    <cfRule type="cellIs" dxfId="6118" priority="138" operator="lessThan">
      <formula>0</formula>
    </cfRule>
  </conditionalFormatting>
  <conditionalFormatting sqref="O448">
    <cfRule type="cellIs" dxfId="6117" priority="137" operator="lessThan">
      <formula>0</formula>
    </cfRule>
  </conditionalFormatting>
  <conditionalFormatting sqref="O448">
    <cfRule type="cellIs" dxfId="6116" priority="136" operator="lessThan">
      <formula>0</formula>
    </cfRule>
  </conditionalFormatting>
  <conditionalFormatting sqref="O448">
    <cfRule type="cellIs" dxfId="6115" priority="135" operator="lessThan">
      <formula>0</formula>
    </cfRule>
  </conditionalFormatting>
  <conditionalFormatting sqref="O448">
    <cfRule type="cellIs" dxfId="6114" priority="134" operator="lessThan">
      <formula>0</formula>
    </cfRule>
  </conditionalFormatting>
  <conditionalFormatting sqref="O451">
    <cfRule type="cellIs" dxfId="6113" priority="133" operator="lessThan">
      <formula>0</formula>
    </cfRule>
  </conditionalFormatting>
  <conditionalFormatting sqref="O452">
    <cfRule type="cellIs" dxfId="6112" priority="132" operator="lessThan">
      <formula>0</formula>
    </cfRule>
  </conditionalFormatting>
  <conditionalFormatting sqref="O452">
    <cfRule type="cellIs" dxfId="6111" priority="131" operator="lessThan">
      <formula>0</formula>
    </cfRule>
  </conditionalFormatting>
  <conditionalFormatting sqref="O454">
    <cfRule type="cellIs" dxfId="6110" priority="130" operator="lessThan">
      <formula>0</formula>
    </cfRule>
  </conditionalFormatting>
  <conditionalFormatting sqref="O454">
    <cfRule type="cellIs" dxfId="6109" priority="129" operator="lessThan">
      <formula>0</formula>
    </cfRule>
  </conditionalFormatting>
  <conditionalFormatting sqref="O454">
    <cfRule type="cellIs" dxfId="6108" priority="128" operator="lessThan">
      <formula>0</formula>
    </cfRule>
  </conditionalFormatting>
  <conditionalFormatting sqref="O454">
    <cfRule type="cellIs" dxfId="6107" priority="127" operator="lessThan">
      <formula>0</formula>
    </cfRule>
  </conditionalFormatting>
  <conditionalFormatting sqref="O454">
    <cfRule type="cellIs" dxfId="6106" priority="126" operator="lessThan">
      <formula>0</formula>
    </cfRule>
  </conditionalFormatting>
  <conditionalFormatting sqref="O454">
    <cfRule type="cellIs" dxfId="6105" priority="125" operator="lessThan">
      <formula>0</formula>
    </cfRule>
  </conditionalFormatting>
  <conditionalFormatting sqref="O454">
    <cfRule type="cellIs" dxfId="6104" priority="124" operator="lessThan">
      <formula>0</formula>
    </cfRule>
  </conditionalFormatting>
  <conditionalFormatting sqref="O454">
    <cfRule type="cellIs" dxfId="6103" priority="123" operator="lessThan">
      <formula>0</formula>
    </cfRule>
  </conditionalFormatting>
  <conditionalFormatting sqref="O457">
    <cfRule type="cellIs" dxfId="6102" priority="122" operator="lessThan">
      <formula>0</formula>
    </cfRule>
  </conditionalFormatting>
  <conditionalFormatting sqref="O458">
    <cfRule type="cellIs" dxfId="6101" priority="121" operator="lessThan">
      <formula>0</formula>
    </cfRule>
  </conditionalFormatting>
  <conditionalFormatting sqref="O458">
    <cfRule type="cellIs" dxfId="6100" priority="120" operator="lessThan">
      <formula>0</formula>
    </cfRule>
  </conditionalFormatting>
  <conditionalFormatting sqref="O461:O464">
    <cfRule type="cellIs" dxfId="6099" priority="119" operator="lessThan">
      <formula>0</formula>
    </cfRule>
  </conditionalFormatting>
  <conditionalFormatting sqref="O461:O464">
    <cfRule type="expression" dxfId="6098" priority="117">
      <formula>O461/N461&gt;1</formula>
    </cfRule>
    <cfRule type="expression" dxfId="6097" priority="118">
      <formula>O461/N461&lt;1</formula>
    </cfRule>
  </conditionalFormatting>
  <conditionalFormatting sqref="O552 O560 O575 O589">
    <cfRule type="expression" dxfId="6096" priority="115">
      <formula>O552/#REF!&gt;1</formula>
    </cfRule>
    <cfRule type="expression" dxfId="6095" priority="116">
      <formula>O552/#REF!&lt;1</formula>
    </cfRule>
  </conditionalFormatting>
  <conditionalFormatting sqref="O512">
    <cfRule type="cellIs" dxfId="6094" priority="114" operator="lessThan">
      <formula>0</formula>
    </cfRule>
  </conditionalFormatting>
  <conditionalFormatting sqref="O512">
    <cfRule type="expression" dxfId="6093" priority="112">
      <formula>O512/N512&gt;1</formula>
    </cfRule>
    <cfRule type="expression" dxfId="6092" priority="113">
      <formula>O512/N512&lt;1</formula>
    </cfRule>
  </conditionalFormatting>
  <conditionalFormatting sqref="O596">
    <cfRule type="cellIs" dxfId="6091" priority="111" operator="lessThan">
      <formula>0</formula>
    </cfRule>
  </conditionalFormatting>
  <conditionalFormatting sqref="O600">
    <cfRule type="cellIs" dxfId="6090" priority="110" operator="lessThan">
      <formula>0</formula>
    </cfRule>
  </conditionalFormatting>
  <conditionalFormatting sqref="O600">
    <cfRule type="cellIs" dxfId="6089" priority="109" operator="lessThan">
      <formula>0</formula>
    </cfRule>
  </conditionalFormatting>
  <conditionalFormatting sqref="O710">
    <cfRule type="cellIs" dxfId="6088" priority="108" operator="lessThan">
      <formula>0</formula>
    </cfRule>
  </conditionalFormatting>
  <conditionalFormatting sqref="O654 O651 O648:O649 O632:O634">
    <cfRule type="expression" dxfId="6087" priority="95">
      <formula>O632/N632&gt;1</formula>
    </cfRule>
    <cfRule type="expression" dxfId="6086" priority="96">
      <formula>O632/N632&lt;1</formula>
    </cfRule>
  </conditionalFormatting>
  <conditionalFormatting sqref="O507:O510">
    <cfRule type="cellIs" dxfId="6085" priority="107" operator="lessThan">
      <formula>0</formula>
    </cfRule>
  </conditionalFormatting>
  <conditionalFormatting sqref="O507:O510">
    <cfRule type="expression" dxfId="6084" priority="105">
      <formula>O507/N507&gt;1</formula>
    </cfRule>
    <cfRule type="expression" dxfId="6083" priority="106">
      <formula>O507/N507&lt;1</formula>
    </cfRule>
  </conditionalFormatting>
  <conditionalFormatting sqref="O588 O574 O559 O551">
    <cfRule type="cellIs" dxfId="6082" priority="104" operator="lessThan">
      <formula>0</formula>
    </cfRule>
  </conditionalFormatting>
  <conditionalFormatting sqref="O584:O587 O570:O573 O555:O558 O547:O550">
    <cfRule type="cellIs" dxfId="6081" priority="103" operator="lessThan">
      <formula>0</formula>
    </cfRule>
  </conditionalFormatting>
  <conditionalFormatting sqref="O584:O587 O570:O573 O555:O558 O547:O550">
    <cfRule type="expression" dxfId="6080" priority="101">
      <formula>O547/N547&gt;1</formula>
    </cfRule>
    <cfRule type="expression" dxfId="6079" priority="102">
      <formula>O547/N547&lt;1</formula>
    </cfRule>
  </conditionalFormatting>
  <conditionalFormatting sqref="O588 O574 O559 O551">
    <cfRule type="cellIs" dxfId="6078" priority="100" operator="lessThan">
      <formula>0</formula>
    </cfRule>
  </conditionalFormatting>
  <conditionalFormatting sqref="O588 O574 O559 O551">
    <cfRule type="expression" dxfId="6077" priority="98">
      <formula>O551/N551&gt;1</formula>
    </cfRule>
    <cfRule type="expression" dxfId="6076" priority="99">
      <formula>O551/N551&lt;1</formula>
    </cfRule>
  </conditionalFormatting>
  <conditionalFormatting sqref="O654 O651 O648:O649 O632:O634">
    <cfRule type="cellIs" dxfId="6075" priority="97" operator="lessThan">
      <formula>0</formula>
    </cfRule>
  </conditionalFormatting>
  <conditionalFormatting sqref="O504">
    <cfRule type="expression" dxfId="6074" priority="292">
      <formula>O504/#REF!&gt;1</formula>
    </cfRule>
    <cfRule type="expression" dxfId="6073" priority="293">
      <formula>O504/#REF!&lt;1</formula>
    </cfRule>
  </conditionalFormatting>
  <conditionalFormatting sqref="O465">
    <cfRule type="cellIs" dxfId="6072" priority="94" operator="lessThan">
      <formula>0</formula>
    </cfRule>
  </conditionalFormatting>
  <conditionalFormatting sqref="O465">
    <cfRule type="expression" dxfId="6071" priority="92">
      <formula>O465/N465&gt;1</formula>
    </cfRule>
    <cfRule type="expression" dxfId="6070" priority="93">
      <formula>O465/N465&lt;1</formula>
    </cfRule>
  </conditionalFormatting>
  <conditionalFormatting sqref="O511">
    <cfRule type="cellIs" dxfId="6069" priority="91" operator="lessThan">
      <formula>0</formula>
    </cfRule>
  </conditionalFormatting>
  <conditionalFormatting sqref="O511">
    <cfRule type="expression" dxfId="6068" priority="89">
      <formula>O511/N511&gt;1</formula>
    </cfRule>
    <cfRule type="expression" dxfId="6067" priority="90">
      <formula>O511/N511&lt;1</formula>
    </cfRule>
  </conditionalFormatting>
  <conditionalFormatting sqref="O568">
    <cfRule type="cellIs" dxfId="6066" priority="79" operator="lessThan">
      <formula>0</formula>
    </cfRule>
  </conditionalFormatting>
  <conditionalFormatting sqref="O603">
    <cfRule type="expression" dxfId="6065" priority="53">
      <formula>O603/N603&gt;1</formula>
    </cfRule>
    <cfRule type="expression" dxfId="6064" priority="54">
      <formula>O603/N603&lt;1</formula>
    </cfRule>
  </conditionalFormatting>
  <conditionalFormatting sqref="O552">
    <cfRule type="cellIs" dxfId="6063" priority="76" operator="lessThan">
      <formula>0</formula>
    </cfRule>
  </conditionalFormatting>
  <conditionalFormatting sqref="O552">
    <cfRule type="expression" dxfId="6062" priority="74">
      <formula>O552/N552&gt;1</formula>
    </cfRule>
    <cfRule type="expression" dxfId="6061" priority="75">
      <formula>O552/N552&lt;1</formula>
    </cfRule>
  </conditionalFormatting>
  <conditionalFormatting sqref="O560">
    <cfRule type="cellIs" dxfId="6060" priority="73" operator="lessThan">
      <formula>0</formula>
    </cfRule>
  </conditionalFormatting>
  <conditionalFormatting sqref="O560">
    <cfRule type="expression" dxfId="6059" priority="71">
      <formula>O560/N560&gt;1</formula>
    </cfRule>
    <cfRule type="expression" dxfId="6058" priority="72">
      <formula>O560/N560&lt;1</formula>
    </cfRule>
  </conditionalFormatting>
  <conditionalFormatting sqref="O575">
    <cfRule type="cellIs" dxfId="6057" priority="70" operator="lessThan">
      <formula>0</formula>
    </cfRule>
  </conditionalFormatting>
  <conditionalFormatting sqref="O575">
    <cfRule type="expression" dxfId="6056" priority="68">
      <formula>O575/N575&gt;1</formula>
    </cfRule>
    <cfRule type="expression" dxfId="6055" priority="69">
      <formula>O575/N575&lt;1</formula>
    </cfRule>
  </conditionalFormatting>
  <conditionalFormatting sqref="O589">
    <cfRule type="cellIs" dxfId="6054" priority="67" operator="lessThan">
      <formula>0</formula>
    </cfRule>
  </conditionalFormatting>
  <conditionalFormatting sqref="O589">
    <cfRule type="expression" dxfId="6053" priority="65">
      <formula>O589/N589&gt;1</formula>
    </cfRule>
    <cfRule type="expression" dxfId="6052" priority="66">
      <formula>O589/N589&lt;1</formula>
    </cfRule>
  </conditionalFormatting>
  <conditionalFormatting sqref="O521">
    <cfRule type="cellIs" dxfId="6051" priority="88" operator="lessThan">
      <formula>0</formula>
    </cfRule>
  </conditionalFormatting>
  <conditionalFormatting sqref="O521">
    <cfRule type="expression" dxfId="6050" priority="86">
      <formula>O521/N521&gt;1</formula>
    </cfRule>
    <cfRule type="expression" dxfId="6049" priority="87">
      <formula>O521/N521&lt;1</formula>
    </cfRule>
  </conditionalFormatting>
  <conditionalFormatting sqref="O529">
    <cfRule type="cellIs" dxfId="6048" priority="85" operator="lessThan">
      <formula>0</formula>
    </cfRule>
  </conditionalFormatting>
  <conditionalFormatting sqref="O529">
    <cfRule type="expression" dxfId="6047" priority="83">
      <formula>O529/N529&gt;1</formula>
    </cfRule>
    <cfRule type="expression" dxfId="6046" priority="84">
      <formula>O529/N529&lt;1</formula>
    </cfRule>
  </conditionalFormatting>
  <conditionalFormatting sqref="O582">
    <cfRule type="expression" dxfId="6045" priority="62">
      <formula>O582/N582&gt;1</formula>
    </cfRule>
    <cfRule type="expression" dxfId="6044" priority="63">
      <formula>O582/N582&lt;1</formula>
    </cfRule>
  </conditionalFormatting>
  <conditionalFormatting sqref="O537">
    <cfRule type="cellIs" dxfId="6043" priority="82" operator="lessThan">
      <formula>0</formula>
    </cfRule>
  </conditionalFormatting>
  <conditionalFormatting sqref="O537">
    <cfRule type="expression" dxfId="6042" priority="80">
      <formula>O537/N537&gt;1</formula>
    </cfRule>
    <cfRule type="expression" dxfId="6041" priority="81">
      <formula>O537/N537&lt;1</formula>
    </cfRule>
  </conditionalFormatting>
  <conditionalFormatting sqref="O641:O645 B636:O637">
    <cfRule type="cellIs" dxfId="6040" priority="61" operator="lessThan">
      <formula>0</formula>
    </cfRule>
  </conditionalFormatting>
  <conditionalFormatting sqref="O568">
    <cfRule type="expression" dxfId="6039" priority="77">
      <formula>O568/N568&gt;1</formula>
    </cfRule>
    <cfRule type="expression" dxfId="6038" priority="78">
      <formula>O568/N568&lt;1</formula>
    </cfRule>
  </conditionalFormatting>
  <conditionalFormatting sqref="O597">
    <cfRule type="cellIs" dxfId="6037" priority="60" operator="lessThan">
      <formula>0</formula>
    </cfRule>
  </conditionalFormatting>
  <conditionalFormatting sqref="O608">
    <cfRule type="expression" dxfId="6036" priority="48">
      <formula>O608/N608&gt;1</formula>
    </cfRule>
    <cfRule type="expression" dxfId="6035" priority="49">
      <formula>O608/N608&lt;1</formula>
    </cfRule>
  </conditionalFormatting>
  <conditionalFormatting sqref="O582">
    <cfRule type="cellIs" dxfId="6034" priority="64" operator="lessThan">
      <formula>0</formula>
    </cfRule>
  </conditionalFormatting>
  <conditionalFormatting sqref="O597">
    <cfRule type="expression" dxfId="6033" priority="58">
      <formula>O597/N597&gt;1</formula>
    </cfRule>
    <cfRule type="expression" dxfId="6032" priority="59">
      <formula>O597/N597&lt;1</formula>
    </cfRule>
  </conditionalFormatting>
  <conditionalFormatting sqref="O676:O679">
    <cfRule type="cellIs" dxfId="6031" priority="47" operator="lessThan">
      <formula>0</formula>
    </cfRule>
  </conditionalFormatting>
  <conditionalFormatting sqref="O678">
    <cfRule type="cellIs" dxfId="6030" priority="46" operator="lessThan">
      <formula>0</formula>
    </cfRule>
  </conditionalFormatting>
  <conditionalFormatting sqref="O680:O683">
    <cfRule type="cellIs" dxfId="6029" priority="45" operator="lessThan">
      <formula>0</formula>
    </cfRule>
  </conditionalFormatting>
  <conditionalFormatting sqref="O682">
    <cfRule type="cellIs" dxfId="6028" priority="44" operator="lessThan">
      <formula>0</formula>
    </cfRule>
  </conditionalFormatting>
  <conditionalFormatting sqref="O684:O687">
    <cfRule type="cellIs" dxfId="6027" priority="43" operator="lessThan">
      <formula>0</formula>
    </cfRule>
  </conditionalFormatting>
  <conditionalFormatting sqref="O686">
    <cfRule type="cellIs" dxfId="6026" priority="42" operator="lessThan">
      <formula>0</formula>
    </cfRule>
  </conditionalFormatting>
  <conditionalFormatting sqref="O688:O691">
    <cfRule type="cellIs" dxfId="6025" priority="41" operator="lessThan">
      <formula>0</formula>
    </cfRule>
  </conditionalFormatting>
  <conditionalFormatting sqref="O690">
    <cfRule type="cellIs" dxfId="6024" priority="40" operator="lessThan">
      <formula>0</formula>
    </cfRule>
  </conditionalFormatting>
  <conditionalFormatting sqref="O692:O693 O695">
    <cfRule type="cellIs" dxfId="6023" priority="39" operator="lessThan">
      <formula>0</formula>
    </cfRule>
  </conditionalFormatting>
  <conditionalFormatting sqref="O696:O699">
    <cfRule type="cellIs" dxfId="6022" priority="38" operator="lessThan">
      <formula>0</formula>
    </cfRule>
  </conditionalFormatting>
  <conditionalFormatting sqref="O698">
    <cfRule type="cellIs" dxfId="6021" priority="37" operator="lessThan">
      <formula>0</formula>
    </cfRule>
  </conditionalFormatting>
  <conditionalFormatting sqref="O700:O703">
    <cfRule type="cellIs" dxfId="6020" priority="36" operator="lessThan">
      <formula>0</formula>
    </cfRule>
  </conditionalFormatting>
  <conditionalFormatting sqref="O702">
    <cfRule type="cellIs" dxfId="6019" priority="35" operator="lessThan">
      <formula>0</formula>
    </cfRule>
  </conditionalFormatting>
  <conditionalFormatting sqref="O704:O707">
    <cfRule type="cellIs" dxfId="6018" priority="34" operator="lessThan">
      <formula>0</formula>
    </cfRule>
  </conditionalFormatting>
  <conditionalFormatting sqref="O706">
    <cfRule type="cellIs" dxfId="6017" priority="33" operator="lessThan">
      <formula>0</formula>
    </cfRule>
  </conditionalFormatting>
  <conditionalFormatting sqref="O712:O715">
    <cfRule type="cellIs" dxfId="6016" priority="32" operator="lessThan">
      <formula>0</formula>
    </cfRule>
  </conditionalFormatting>
  <conditionalFormatting sqref="O714">
    <cfRule type="cellIs" dxfId="6015" priority="31" operator="lessThan">
      <formula>0</formula>
    </cfRule>
  </conditionalFormatting>
  <conditionalFormatting sqref="O716:O719">
    <cfRule type="cellIs" dxfId="6014" priority="30" operator="lessThan">
      <formula>0</formula>
    </cfRule>
  </conditionalFormatting>
  <conditionalFormatting sqref="O718">
    <cfRule type="cellIs" dxfId="6013" priority="29" operator="lessThan">
      <formula>0</formula>
    </cfRule>
  </conditionalFormatting>
  <conditionalFormatting sqref="O466">
    <cfRule type="cellIs" dxfId="6012" priority="28" operator="lessThan">
      <formula>0</formula>
    </cfRule>
  </conditionalFormatting>
  <conditionalFormatting sqref="O505">
    <cfRule type="cellIs" dxfId="6011" priority="27" operator="lessThan">
      <formula>0</formula>
    </cfRule>
  </conditionalFormatting>
  <conditionalFormatting sqref="O513">
    <cfRule type="cellIs" dxfId="6010" priority="26" operator="lessThan">
      <formula>0</formula>
    </cfRule>
  </conditionalFormatting>
  <conditionalFormatting sqref="O522">
    <cfRule type="cellIs" dxfId="6009" priority="25" operator="lessThan">
      <formula>0</formula>
    </cfRule>
  </conditionalFormatting>
  <conditionalFormatting sqref="O530">
    <cfRule type="cellIs" dxfId="6008" priority="24" operator="lessThan">
      <formula>0</formula>
    </cfRule>
  </conditionalFormatting>
  <conditionalFormatting sqref="O538">
    <cfRule type="cellIs" dxfId="6007" priority="23" operator="lessThan">
      <formula>0</formula>
    </cfRule>
  </conditionalFormatting>
  <conditionalFormatting sqref="O553">
    <cfRule type="cellIs" dxfId="6006" priority="22" operator="lessThan">
      <formula>0</formula>
    </cfRule>
  </conditionalFormatting>
  <conditionalFormatting sqref="O561">
    <cfRule type="cellIs" dxfId="6005" priority="21" operator="lessThan">
      <formula>0</formula>
    </cfRule>
  </conditionalFormatting>
  <conditionalFormatting sqref="O590">
    <cfRule type="cellIs" dxfId="6004" priority="20" operator="lessThan">
      <formula>0</formula>
    </cfRule>
  </conditionalFormatting>
  <conditionalFormatting sqref="B720:N723">
    <cfRule type="cellIs" dxfId="6003" priority="19" operator="lessThan">
      <formula>0</formula>
    </cfRule>
  </conditionalFormatting>
  <conditionalFormatting sqref="I722:N722 P720:Q723">
    <cfRule type="cellIs" dxfId="6002" priority="18" operator="lessThan">
      <formula>0</formula>
    </cfRule>
  </conditionalFormatting>
  <conditionalFormatting sqref="O720:O723">
    <cfRule type="cellIs" dxfId="6001" priority="17" operator="lessThan">
      <formula>0</formula>
    </cfRule>
  </conditionalFormatting>
  <conditionalFormatting sqref="O722">
    <cfRule type="cellIs" dxfId="6000" priority="16" operator="lessThan">
      <formula>0</formula>
    </cfRule>
  </conditionalFormatting>
  <conditionalFormatting sqref="P655:P658">
    <cfRule type="cellIs" dxfId="5999" priority="15" operator="lessThan">
      <formula>0</formula>
    </cfRule>
  </conditionalFormatting>
  <conditionalFormatting sqref="P638:Q638 Q639:Q640">
    <cfRule type="cellIs" dxfId="5998" priority="14" operator="lessThan">
      <formula>0</formula>
    </cfRule>
  </conditionalFormatting>
  <conditionalFormatting sqref="B638">
    <cfRule type="cellIs" dxfId="5997" priority="13" operator="lessThan">
      <formula>0</formula>
    </cfRule>
  </conditionalFormatting>
  <conditionalFormatting sqref="P639:P640">
    <cfRule type="cellIs" dxfId="5996" priority="12" operator="lessThan">
      <formula>0</formula>
    </cfRule>
  </conditionalFormatting>
  <conditionalFormatting sqref="B639:O640">
    <cfRule type="expression" dxfId="5995" priority="10">
      <formula>B639/A639&gt;1</formula>
    </cfRule>
    <cfRule type="expression" dxfId="5994" priority="11">
      <formula>B639/A639&lt;1</formula>
    </cfRule>
  </conditionalFormatting>
  <conditionalFormatting sqref="B639:O640">
    <cfRule type="cellIs" dxfId="5993" priority="9" operator="lessThan">
      <formula>0</formula>
    </cfRule>
  </conditionalFormatting>
  <conditionalFormatting sqref="B491">
    <cfRule type="cellIs" dxfId="5992" priority="8" operator="lessThan">
      <formula>0</formula>
    </cfRule>
  </conditionalFormatting>
  <conditionalFormatting sqref="B492:N496">
    <cfRule type="cellIs" dxfId="5991" priority="7" operator="lessThan">
      <formula>0</formula>
    </cfRule>
  </conditionalFormatting>
  <conditionalFormatting sqref="B492:N496">
    <cfRule type="expression" dxfId="5990" priority="5">
      <formula>B492/A492&gt;1</formula>
    </cfRule>
    <cfRule type="expression" dxfId="5989" priority="6">
      <formula>B492/A492&lt;1</formula>
    </cfRule>
  </conditionalFormatting>
  <conditionalFormatting sqref="O492:O496">
    <cfRule type="cellIs" dxfId="5988" priority="4" operator="lessThan">
      <formula>0</formula>
    </cfRule>
  </conditionalFormatting>
  <conditionalFormatting sqref="O492:O496">
    <cfRule type="expression" dxfId="5987" priority="2">
      <formula>O492/N492&gt;1</formula>
    </cfRule>
    <cfRule type="expression" dxfId="5986" priority="3">
      <formula>O492/N492&lt;1</formula>
    </cfRule>
  </conditionalFormatting>
  <conditionalFormatting sqref="B357:O360">
    <cfRule type="cellIs" dxfId="5985"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D1569-41AE-4E6F-B090-E9CE1E558590}">
  <sheetPr>
    <tabColor rgb="FF00B050"/>
    <outlinePr summaryBelow="0" summaryRight="0"/>
  </sheetPr>
  <dimension ref="A1:DN723"/>
  <sheetViews>
    <sheetView topLeftCell="Z211" zoomScaleNormal="100" workbookViewId="0">
      <selection activeCell="O558" sqref="O558"/>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186544</v>
      </c>
      <c r="C5">
        <v>150023</v>
      </c>
      <c r="D5">
        <v>59708</v>
      </c>
      <c r="E5">
        <v>131666.01</v>
      </c>
      <c r="F5">
        <v>162252</v>
      </c>
      <c r="G5">
        <v>88611</v>
      </c>
      <c r="H5">
        <v>116164</v>
      </c>
      <c r="I5">
        <v>59770.46</v>
      </c>
      <c r="J5">
        <v>65207</v>
      </c>
      <c r="K5">
        <v>115614</v>
      </c>
      <c r="L5">
        <v>151160</v>
      </c>
      <c r="M5">
        <v>185337.5</v>
      </c>
      <c r="N5">
        <v>125349</v>
      </c>
      <c r="O5">
        <v>134564</v>
      </c>
      <c r="P5">
        <v>135465</v>
      </c>
      <c r="Q5">
        <v>110367.47</v>
      </c>
      <c r="R5">
        <v>85036</v>
      </c>
      <c r="S5">
        <v>57340</v>
      </c>
      <c r="T5">
        <v>85327</v>
      </c>
      <c r="U5">
        <v>55273.42</v>
      </c>
      <c r="V5">
        <v>61288</v>
      </c>
      <c r="W5">
        <v>88117</v>
      </c>
      <c r="X5">
        <v>142828</v>
      </c>
      <c r="Y5">
        <v>110470.16</v>
      </c>
      <c r="Z5">
        <v>135317</v>
      </c>
      <c r="AA5">
        <v>111095</v>
      </c>
      <c r="AB5">
        <v>107768</v>
      </c>
      <c r="AC5">
        <v>67464.39</v>
      </c>
      <c r="AD5">
        <v>162678</v>
      </c>
      <c r="AE5">
        <v>93211</v>
      </c>
      <c r="AF5">
        <v>55118</v>
      </c>
      <c r="AG5">
        <v>49414.14</v>
      </c>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777</v>
      </c>
      <c r="B6">
        <v>0</v>
      </c>
      <c r="C6">
        <v>0</v>
      </c>
      <c r="D6">
        <v>0</v>
      </c>
      <c r="E6">
        <v>0</v>
      </c>
      <c r="F6">
        <v>0</v>
      </c>
      <c r="G6">
        <v>0</v>
      </c>
      <c r="H6">
        <v>50200</v>
      </c>
      <c r="I6">
        <v>131626.10999999999</v>
      </c>
      <c r="J6">
        <v>111144</v>
      </c>
      <c r="K6">
        <v>57000</v>
      </c>
      <c r="L6">
        <v>120000</v>
      </c>
      <c r="M6">
        <v>78888.89</v>
      </c>
      <c r="N6">
        <v>48983</v>
      </c>
      <c r="O6">
        <v>0</v>
      </c>
      <c r="P6">
        <v>0</v>
      </c>
      <c r="Q6">
        <v>0</v>
      </c>
      <c r="R6">
        <v>266</v>
      </c>
      <c r="S6">
        <v>588</v>
      </c>
      <c r="T6">
        <v>588</v>
      </c>
      <c r="U6">
        <v>587.96</v>
      </c>
      <c r="V6">
        <v>585</v>
      </c>
      <c r="W6">
        <v>216</v>
      </c>
      <c r="X6">
        <v>133740</v>
      </c>
      <c r="Y6">
        <v>133155.62</v>
      </c>
      <c r="Z6">
        <v>132428</v>
      </c>
      <c r="AA6">
        <v>132047</v>
      </c>
      <c r="AB6">
        <v>171162</v>
      </c>
      <c r="AC6">
        <v>190579.47</v>
      </c>
      <c r="AD6">
        <v>99999</v>
      </c>
      <c r="AE6">
        <v>0</v>
      </c>
      <c r="AF6">
        <v>0</v>
      </c>
      <c r="AG6">
        <v>0</v>
      </c>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778</v>
      </c>
      <c r="B7">
        <v>132276</v>
      </c>
      <c r="C7">
        <v>245076</v>
      </c>
      <c r="D7">
        <v>187414</v>
      </c>
      <c r="E7">
        <v>103679.31</v>
      </c>
      <c r="F7">
        <v>114812</v>
      </c>
      <c r="G7">
        <v>109311</v>
      </c>
      <c r="H7">
        <v>140668</v>
      </c>
      <c r="I7">
        <v>76608.039999999994</v>
      </c>
      <c r="J7">
        <v>70101</v>
      </c>
      <c r="K7">
        <v>84432</v>
      </c>
      <c r="L7">
        <v>124266</v>
      </c>
      <c r="M7">
        <v>80316.53</v>
      </c>
      <c r="N7">
        <v>81772</v>
      </c>
      <c r="O7">
        <v>88691</v>
      </c>
      <c r="P7">
        <v>99842</v>
      </c>
      <c r="Q7">
        <v>83361.45</v>
      </c>
      <c r="R7">
        <v>60382</v>
      </c>
      <c r="S7">
        <v>70818</v>
      </c>
      <c r="T7">
        <v>85486</v>
      </c>
      <c r="U7">
        <v>55084.05</v>
      </c>
      <c r="V7">
        <v>43226</v>
      </c>
      <c r="W7">
        <v>48276</v>
      </c>
      <c r="X7">
        <v>52578</v>
      </c>
      <c r="Y7">
        <v>33477.230000000003</v>
      </c>
      <c r="Z7">
        <v>29919</v>
      </c>
      <c r="AA7">
        <v>64910</v>
      </c>
      <c r="AB7">
        <v>48410</v>
      </c>
      <c r="AC7">
        <v>50228.61</v>
      </c>
      <c r="AD7">
        <v>34237</v>
      </c>
      <c r="AE7">
        <v>50821</v>
      </c>
      <c r="AF7">
        <v>64232</v>
      </c>
      <c r="AG7">
        <v>35583.06</v>
      </c>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1484</v>
      </c>
      <c r="B8">
        <v>0</v>
      </c>
      <c r="C8">
        <v>0</v>
      </c>
      <c r="D8">
        <v>0</v>
      </c>
      <c r="E8">
        <v>0</v>
      </c>
      <c r="F8">
        <v>0</v>
      </c>
      <c r="G8">
        <v>0</v>
      </c>
      <c r="H8">
        <v>0</v>
      </c>
      <c r="I8">
        <v>76608.039999999994</v>
      </c>
      <c r="J8">
        <v>0</v>
      </c>
      <c r="K8">
        <v>0</v>
      </c>
      <c r="L8">
        <v>124266</v>
      </c>
      <c r="M8">
        <v>0</v>
      </c>
      <c r="N8">
        <v>0</v>
      </c>
      <c r="O8">
        <v>0</v>
      </c>
      <c r="P8">
        <v>25080</v>
      </c>
      <c r="Q8">
        <v>0</v>
      </c>
      <c r="R8">
        <v>23417</v>
      </c>
      <c r="S8">
        <v>0</v>
      </c>
      <c r="T8">
        <v>24682</v>
      </c>
      <c r="U8">
        <v>7698.86</v>
      </c>
      <c r="V8">
        <v>9364</v>
      </c>
      <c r="W8">
        <v>0</v>
      </c>
      <c r="X8">
        <v>0</v>
      </c>
      <c r="Y8">
        <v>0</v>
      </c>
      <c r="Z8">
        <v>0</v>
      </c>
      <c r="AA8">
        <v>0</v>
      </c>
      <c r="AB8">
        <v>0</v>
      </c>
      <c r="AC8">
        <v>0</v>
      </c>
      <c r="AD8">
        <v>0</v>
      </c>
      <c r="AE8">
        <v>5792</v>
      </c>
      <c r="AF8">
        <v>5181</v>
      </c>
      <c r="AG8">
        <v>5147.43</v>
      </c>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1485</v>
      </c>
      <c r="B9">
        <v>15334</v>
      </c>
      <c r="C9">
        <v>19439</v>
      </c>
      <c r="D9">
        <v>16582</v>
      </c>
      <c r="E9">
        <v>103679.31</v>
      </c>
      <c r="F9">
        <v>114812</v>
      </c>
      <c r="G9">
        <v>109311</v>
      </c>
      <c r="H9">
        <v>140668</v>
      </c>
      <c r="I9">
        <v>0</v>
      </c>
      <c r="J9">
        <v>70101</v>
      </c>
      <c r="K9">
        <v>84432</v>
      </c>
      <c r="L9">
        <v>0</v>
      </c>
      <c r="M9">
        <v>80316.53</v>
      </c>
      <c r="N9">
        <v>81772</v>
      </c>
      <c r="O9">
        <v>88691</v>
      </c>
      <c r="P9">
        <v>74762</v>
      </c>
      <c r="Q9">
        <v>83361.45</v>
      </c>
      <c r="R9">
        <v>36965</v>
      </c>
      <c r="S9">
        <v>70818</v>
      </c>
      <c r="T9">
        <v>60804</v>
      </c>
      <c r="U9">
        <v>47385.19</v>
      </c>
      <c r="V9">
        <v>33862</v>
      </c>
      <c r="W9">
        <v>48276</v>
      </c>
      <c r="X9">
        <v>52578</v>
      </c>
      <c r="Y9">
        <v>33477.230000000003</v>
      </c>
      <c r="Z9">
        <v>29919</v>
      </c>
      <c r="AA9">
        <v>64910</v>
      </c>
      <c r="AB9">
        <v>48410</v>
      </c>
      <c r="AC9">
        <v>50228.61</v>
      </c>
      <c r="AD9">
        <v>34237</v>
      </c>
      <c r="AE9">
        <v>45029</v>
      </c>
      <c r="AF9">
        <v>59051</v>
      </c>
      <c r="AG9">
        <v>30435.63</v>
      </c>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779</v>
      </c>
      <c r="B10">
        <v>171919</v>
      </c>
      <c r="C10">
        <v>168092</v>
      </c>
      <c r="D10">
        <v>160547</v>
      </c>
      <c r="E10">
        <v>98007.18</v>
      </c>
      <c r="F10">
        <v>92317</v>
      </c>
      <c r="G10">
        <v>108028</v>
      </c>
      <c r="H10">
        <v>112664</v>
      </c>
      <c r="I10">
        <v>87831.51</v>
      </c>
      <c r="J10">
        <v>116733</v>
      </c>
      <c r="K10">
        <v>126475</v>
      </c>
      <c r="L10">
        <v>119390</v>
      </c>
      <c r="M10">
        <v>88427.71</v>
      </c>
      <c r="N10">
        <v>108967</v>
      </c>
      <c r="O10">
        <v>111302</v>
      </c>
      <c r="P10">
        <v>106017</v>
      </c>
      <c r="Q10">
        <v>81134.16</v>
      </c>
      <c r="R10">
        <v>100559</v>
      </c>
      <c r="S10">
        <v>117534</v>
      </c>
      <c r="T10">
        <v>112681</v>
      </c>
      <c r="U10">
        <v>85221.99</v>
      </c>
      <c r="V10">
        <v>100997</v>
      </c>
      <c r="W10">
        <v>92853</v>
      </c>
      <c r="X10">
        <v>95801</v>
      </c>
      <c r="Y10">
        <v>78881.91</v>
      </c>
      <c r="Z10">
        <v>82278</v>
      </c>
      <c r="AA10">
        <v>82017</v>
      </c>
      <c r="AB10">
        <v>83985</v>
      </c>
      <c r="AC10">
        <v>60727.29</v>
      </c>
      <c r="AD10">
        <v>65910</v>
      </c>
      <c r="AE10">
        <v>67537</v>
      </c>
      <c r="AF10">
        <v>53554</v>
      </c>
      <c r="AG10">
        <v>46287.67</v>
      </c>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1487</v>
      </c>
      <c r="B11">
        <v>0</v>
      </c>
      <c r="C11">
        <v>0</v>
      </c>
      <c r="D11">
        <v>0</v>
      </c>
      <c r="E11">
        <v>336248.09</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1728</v>
      </c>
      <c r="B12">
        <v>152034</v>
      </c>
      <c r="C12">
        <v>236221</v>
      </c>
      <c r="D12">
        <v>406967</v>
      </c>
      <c r="E12">
        <v>0</v>
      </c>
      <c r="F12">
        <v>225414</v>
      </c>
      <c r="G12">
        <v>200890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1729</v>
      </c>
      <c r="B13">
        <v>152034</v>
      </c>
      <c r="C13">
        <v>236221</v>
      </c>
      <c r="D13">
        <v>406967</v>
      </c>
      <c r="E13">
        <v>0</v>
      </c>
      <c r="F13">
        <v>225414</v>
      </c>
      <c r="G13">
        <v>200890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1488</v>
      </c>
      <c r="B14">
        <v>2961</v>
      </c>
      <c r="C14">
        <v>3240</v>
      </c>
      <c r="D14">
        <v>2673</v>
      </c>
      <c r="E14">
        <v>2652.79</v>
      </c>
      <c r="F14">
        <v>2635</v>
      </c>
      <c r="G14">
        <v>2508</v>
      </c>
      <c r="H14">
        <v>2756</v>
      </c>
      <c r="I14">
        <v>2855.86</v>
      </c>
      <c r="J14">
        <v>3198</v>
      </c>
      <c r="K14">
        <v>2728</v>
      </c>
      <c r="L14">
        <v>2620</v>
      </c>
      <c r="M14">
        <v>2581.65</v>
      </c>
      <c r="N14">
        <v>2705</v>
      </c>
      <c r="O14">
        <v>2070</v>
      </c>
      <c r="P14">
        <v>2089</v>
      </c>
      <c r="Q14">
        <v>2309.9299999999998</v>
      </c>
      <c r="R14">
        <v>2485</v>
      </c>
      <c r="S14">
        <v>3603</v>
      </c>
      <c r="T14">
        <v>3463</v>
      </c>
      <c r="U14">
        <v>14052.07</v>
      </c>
      <c r="V14">
        <v>13065</v>
      </c>
      <c r="W14">
        <v>29332</v>
      </c>
      <c r="X14">
        <v>36853</v>
      </c>
      <c r="Y14">
        <v>18561.060000000001</v>
      </c>
      <c r="Z14">
        <v>15905</v>
      </c>
      <c r="AA14">
        <v>11818</v>
      </c>
      <c r="AB14">
        <v>10066</v>
      </c>
      <c r="AC14">
        <v>8397.08</v>
      </c>
      <c r="AD14">
        <v>8394</v>
      </c>
      <c r="AE14">
        <v>3578</v>
      </c>
      <c r="AF14">
        <v>2913</v>
      </c>
      <c r="AG14">
        <v>2367.79</v>
      </c>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1489</v>
      </c>
      <c r="B15">
        <v>2961</v>
      </c>
      <c r="C15">
        <v>3240</v>
      </c>
      <c r="D15">
        <v>2673</v>
      </c>
      <c r="E15">
        <v>0</v>
      </c>
      <c r="F15">
        <v>0</v>
      </c>
      <c r="G15">
        <v>0</v>
      </c>
      <c r="H15">
        <v>0</v>
      </c>
      <c r="I15">
        <v>2855.86</v>
      </c>
      <c r="J15">
        <v>0</v>
      </c>
      <c r="K15">
        <v>0</v>
      </c>
      <c r="L15">
        <v>2620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780</v>
      </c>
      <c r="B16">
        <v>645734</v>
      </c>
      <c r="C16">
        <v>802652</v>
      </c>
      <c r="D16">
        <v>817309</v>
      </c>
      <c r="E16">
        <v>672253.38</v>
      </c>
      <c r="F16">
        <v>597430</v>
      </c>
      <c r="G16">
        <v>509348</v>
      </c>
      <c r="H16">
        <v>422452</v>
      </c>
      <c r="I16">
        <v>358691.98</v>
      </c>
      <c r="J16">
        <v>366383</v>
      </c>
      <c r="K16">
        <v>386249</v>
      </c>
      <c r="L16">
        <v>517436</v>
      </c>
      <c r="M16">
        <v>435552.29</v>
      </c>
      <c r="N16">
        <v>367776</v>
      </c>
      <c r="O16">
        <v>336627</v>
      </c>
      <c r="P16">
        <v>343413</v>
      </c>
      <c r="Q16">
        <v>277173.02</v>
      </c>
      <c r="R16">
        <v>248728</v>
      </c>
      <c r="S16">
        <v>249883</v>
      </c>
      <c r="T16">
        <v>287545</v>
      </c>
      <c r="U16">
        <v>210219.49</v>
      </c>
      <c r="V16">
        <v>219161</v>
      </c>
      <c r="W16">
        <v>258794</v>
      </c>
      <c r="X16">
        <v>461800</v>
      </c>
      <c r="Y16">
        <v>374545.98</v>
      </c>
      <c r="Z16">
        <v>395847</v>
      </c>
      <c r="AA16">
        <v>401887</v>
      </c>
      <c r="AB16">
        <v>421391</v>
      </c>
      <c r="AC16">
        <v>377396.84</v>
      </c>
      <c r="AD16">
        <v>371218</v>
      </c>
      <c r="AE16">
        <v>215147</v>
      </c>
      <c r="AF16">
        <v>175817</v>
      </c>
      <c r="AG16">
        <v>133652.67000000001</v>
      </c>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1490</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1745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2164</v>
      </c>
      <c r="X18">
        <v>2161</v>
      </c>
      <c r="Y18">
        <v>38115.65</v>
      </c>
      <c r="Z18">
        <v>37966</v>
      </c>
      <c r="AA18">
        <v>37959</v>
      </c>
      <c r="AB18">
        <v>2355</v>
      </c>
      <c r="AC18">
        <v>2350.5700000000002</v>
      </c>
      <c r="AD18">
        <v>2509</v>
      </c>
      <c r="AE18">
        <v>2498</v>
      </c>
      <c r="AF18">
        <v>2492</v>
      </c>
      <c r="AG18">
        <v>2486.13</v>
      </c>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1500</v>
      </c>
      <c r="B19">
        <v>2518</v>
      </c>
      <c r="C19">
        <v>2554</v>
      </c>
      <c r="D19">
        <v>2536</v>
      </c>
      <c r="E19">
        <v>1389.93</v>
      </c>
      <c r="F19">
        <v>1304</v>
      </c>
      <c r="G19">
        <v>3097</v>
      </c>
      <c r="H19">
        <v>3191</v>
      </c>
      <c r="I19">
        <v>1316.89</v>
      </c>
      <c r="J19">
        <v>1314</v>
      </c>
      <c r="K19">
        <v>1597</v>
      </c>
      <c r="L19">
        <v>1602</v>
      </c>
      <c r="M19">
        <v>1579.09</v>
      </c>
      <c r="N19">
        <v>1584</v>
      </c>
      <c r="O19">
        <v>1660</v>
      </c>
      <c r="P19">
        <v>1678</v>
      </c>
      <c r="Q19">
        <v>1641.19</v>
      </c>
      <c r="R19">
        <v>1651</v>
      </c>
      <c r="S19">
        <v>1701</v>
      </c>
      <c r="T19">
        <v>3073</v>
      </c>
      <c r="U19">
        <v>0</v>
      </c>
      <c r="V19">
        <v>0</v>
      </c>
      <c r="W19">
        <v>0</v>
      </c>
      <c r="X19">
        <v>0</v>
      </c>
      <c r="Y19">
        <v>0</v>
      </c>
      <c r="Z19">
        <v>0</v>
      </c>
      <c r="AA19">
        <v>0</v>
      </c>
      <c r="AB19">
        <v>0</v>
      </c>
      <c r="AC19">
        <v>0</v>
      </c>
      <c r="AD19">
        <v>0</v>
      </c>
      <c r="AE19">
        <v>0</v>
      </c>
      <c r="AF19">
        <v>0</v>
      </c>
      <c r="AG19">
        <v>0</v>
      </c>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1501</v>
      </c>
      <c r="B20">
        <v>2518</v>
      </c>
      <c r="C20">
        <v>2554</v>
      </c>
      <c r="D20">
        <v>2536</v>
      </c>
      <c r="E20">
        <v>1389.93</v>
      </c>
      <c r="F20">
        <v>1304</v>
      </c>
      <c r="G20">
        <v>3097</v>
      </c>
      <c r="H20">
        <v>3191</v>
      </c>
      <c r="I20">
        <v>1316.89</v>
      </c>
      <c r="J20">
        <v>1314</v>
      </c>
      <c r="K20">
        <v>1597</v>
      </c>
      <c r="L20">
        <v>1602</v>
      </c>
      <c r="M20">
        <v>1579.09</v>
      </c>
      <c r="N20">
        <v>1584</v>
      </c>
      <c r="O20">
        <v>1660</v>
      </c>
      <c r="P20">
        <v>1678</v>
      </c>
      <c r="Q20">
        <v>1641.19</v>
      </c>
      <c r="R20">
        <v>1651</v>
      </c>
      <c r="S20">
        <v>1701</v>
      </c>
      <c r="T20">
        <v>3073</v>
      </c>
      <c r="U20">
        <v>0</v>
      </c>
      <c r="V20">
        <v>0</v>
      </c>
      <c r="W20">
        <v>0</v>
      </c>
      <c r="X20">
        <v>0</v>
      </c>
      <c r="Y20">
        <v>0</v>
      </c>
      <c r="Z20">
        <v>0</v>
      </c>
      <c r="AA20">
        <v>0</v>
      </c>
      <c r="AB20">
        <v>0</v>
      </c>
      <c r="AC20">
        <v>0</v>
      </c>
      <c r="AD20">
        <v>0</v>
      </c>
      <c r="AE20">
        <v>0</v>
      </c>
      <c r="AF20">
        <v>0</v>
      </c>
      <c r="AG20">
        <v>0</v>
      </c>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1502</v>
      </c>
      <c r="B21">
        <v>43988</v>
      </c>
      <c r="C21">
        <v>43988</v>
      </c>
      <c r="D21">
        <v>43988</v>
      </c>
      <c r="E21">
        <v>43987.5</v>
      </c>
      <c r="F21">
        <v>43988</v>
      </c>
      <c r="G21">
        <v>43988</v>
      </c>
      <c r="H21">
        <v>43988</v>
      </c>
      <c r="I21">
        <v>43987.5</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781</v>
      </c>
      <c r="B22">
        <v>528803</v>
      </c>
      <c r="C22">
        <v>474761</v>
      </c>
      <c r="D22">
        <v>471209</v>
      </c>
      <c r="E22">
        <v>516561.01</v>
      </c>
      <c r="F22">
        <v>525555</v>
      </c>
      <c r="G22">
        <v>537571</v>
      </c>
      <c r="H22">
        <v>548279</v>
      </c>
      <c r="I22">
        <v>517777.81</v>
      </c>
      <c r="J22">
        <v>565473</v>
      </c>
      <c r="K22">
        <v>563849</v>
      </c>
      <c r="L22">
        <v>568131</v>
      </c>
      <c r="M22">
        <v>541725.46</v>
      </c>
      <c r="N22">
        <v>462741</v>
      </c>
      <c r="O22">
        <v>454688</v>
      </c>
      <c r="P22">
        <v>451653</v>
      </c>
      <c r="Q22">
        <v>457564.54</v>
      </c>
      <c r="R22">
        <v>464938</v>
      </c>
      <c r="S22">
        <v>467653</v>
      </c>
      <c r="T22">
        <v>469413</v>
      </c>
      <c r="U22">
        <v>474272.12</v>
      </c>
      <c r="V22">
        <v>462923</v>
      </c>
      <c r="W22">
        <v>429330</v>
      </c>
      <c r="X22">
        <v>363907</v>
      </c>
      <c r="Y22">
        <v>193603.7</v>
      </c>
      <c r="Z22">
        <v>150615</v>
      </c>
      <c r="AA22">
        <v>111740</v>
      </c>
      <c r="AB22">
        <v>97414</v>
      </c>
      <c r="AC22">
        <v>91307.76</v>
      </c>
      <c r="AD22">
        <v>92896</v>
      </c>
      <c r="AE22">
        <v>94226</v>
      </c>
      <c r="AF22">
        <v>96028</v>
      </c>
      <c r="AG22">
        <v>95428.59</v>
      </c>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1503</v>
      </c>
      <c r="B23">
        <v>36623</v>
      </c>
      <c r="C23">
        <v>40447</v>
      </c>
      <c r="D23">
        <v>42915</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782</v>
      </c>
      <c r="B24">
        <v>7461</v>
      </c>
      <c r="C24">
        <v>7835</v>
      </c>
      <c r="D24">
        <v>8348</v>
      </c>
      <c r="E24">
        <v>8850.0499999999993</v>
      </c>
      <c r="F24">
        <v>9408</v>
      </c>
      <c r="G24">
        <v>9813</v>
      </c>
      <c r="H24">
        <v>10315</v>
      </c>
      <c r="I24">
        <v>10462.67</v>
      </c>
      <c r="J24">
        <v>11146</v>
      </c>
      <c r="K24">
        <v>10976</v>
      </c>
      <c r="L24">
        <v>10787</v>
      </c>
      <c r="M24">
        <v>10713.43</v>
      </c>
      <c r="N24">
        <v>10603</v>
      </c>
      <c r="O24">
        <v>9176</v>
      </c>
      <c r="P24">
        <v>9250</v>
      </c>
      <c r="Q24">
        <v>9331.8700000000008</v>
      </c>
      <c r="R24">
        <v>7115</v>
      </c>
      <c r="S24">
        <v>7484</v>
      </c>
      <c r="T24">
        <v>7222</v>
      </c>
      <c r="U24">
        <v>7325.4</v>
      </c>
      <c r="V24">
        <v>7433</v>
      </c>
      <c r="W24">
        <v>6578</v>
      </c>
      <c r="X24">
        <v>6916</v>
      </c>
      <c r="Y24">
        <v>7276.15</v>
      </c>
      <c r="Z24">
        <v>7691</v>
      </c>
      <c r="AA24">
        <v>7229</v>
      </c>
      <c r="AB24">
        <v>7530</v>
      </c>
      <c r="AC24">
        <v>6970.39</v>
      </c>
      <c r="AD24">
        <v>6974</v>
      </c>
      <c r="AE24">
        <v>7030</v>
      </c>
      <c r="AF24">
        <v>6836</v>
      </c>
      <c r="AG24">
        <v>6897.48</v>
      </c>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1504</v>
      </c>
      <c r="B25">
        <v>7461</v>
      </c>
      <c r="C25">
        <v>7835</v>
      </c>
      <c r="D25">
        <v>8348</v>
      </c>
      <c r="E25">
        <v>8850.0499999999993</v>
      </c>
      <c r="F25">
        <v>9408</v>
      </c>
      <c r="G25">
        <v>9813</v>
      </c>
      <c r="H25">
        <v>10315</v>
      </c>
      <c r="I25">
        <v>10462.67</v>
      </c>
      <c r="J25">
        <v>11146</v>
      </c>
      <c r="K25">
        <v>10976</v>
      </c>
      <c r="L25">
        <v>10787</v>
      </c>
      <c r="M25">
        <v>10713.43</v>
      </c>
      <c r="N25">
        <v>10603</v>
      </c>
      <c r="O25">
        <v>9176</v>
      </c>
      <c r="P25">
        <v>9250</v>
      </c>
      <c r="Q25">
        <v>9331.8700000000008</v>
      </c>
      <c r="R25">
        <v>7115</v>
      </c>
      <c r="S25">
        <v>7484</v>
      </c>
      <c r="T25">
        <v>7222</v>
      </c>
      <c r="U25">
        <v>7325.4</v>
      </c>
      <c r="V25">
        <v>7433</v>
      </c>
      <c r="W25">
        <v>6578</v>
      </c>
      <c r="X25">
        <v>6916</v>
      </c>
      <c r="Y25">
        <v>7276.15</v>
      </c>
      <c r="Z25">
        <v>7691</v>
      </c>
      <c r="AA25">
        <v>7229</v>
      </c>
      <c r="AB25">
        <v>7530</v>
      </c>
      <c r="AC25">
        <v>6970.39</v>
      </c>
      <c r="AD25">
        <v>6974</v>
      </c>
      <c r="AE25">
        <v>7030</v>
      </c>
      <c r="AF25">
        <v>6836</v>
      </c>
      <c r="AG25">
        <v>6897.48</v>
      </c>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1506</v>
      </c>
      <c r="B26">
        <v>1995</v>
      </c>
      <c r="C26">
        <v>1325</v>
      </c>
      <c r="D26">
        <v>1455</v>
      </c>
      <c r="E26">
        <v>1333.43</v>
      </c>
      <c r="F26">
        <v>1638</v>
      </c>
      <c r="G26">
        <v>1349</v>
      </c>
      <c r="H26">
        <v>1156</v>
      </c>
      <c r="I26">
        <v>1493.54</v>
      </c>
      <c r="J26">
        <v>2345</v>
      </c>
      <c r="K26">
        <v>2175</v>
      </c>
      <c r="L26">
        <v>2071</v>
      </c>
      <c r="M26">
        <v>2006.85</v>
      </c>
      <c r="N26">
        <v>1890</v>
      </c>
      <c r="O26">
        <v>3099</v>
      </c>
      <c r="P26">
        <v>3479</v>
      </c>
      <c r="Q26">
        <v>3894.59</v>
      </c>
      <c r="R26">
        <v>2694</v>
      </c>
      <c r="S26">
        <v>2493</v>
      </c>
      <c r="T26">
        <v>2421</v>
      </c>
      <c r="U26">
        <v>2014.39</v>
      </c>
      <c r="V26">
        <v>3170</v>
      </c>
      <c r="W26">
        <v>11518</v>
      </c>
      <c r="X26">
        <v>0</v>
      </c>
      <c r="Y26">
        <v>0</v>
      </c>
      <c r="Z26">
        <v>0</v>
      </c>
      <c r="AA26">
        <v>0</v>
      </c>
      <c r="AB26">
        <v>0</v>
      </c>
      <c r="AC26">
        <v>0</v>
      </c>
      <c r="AD26">
        <v>0</v>
      </c>
      <c r="AE26">
        <v>0</v>
      </c>
      <c r="AF26">
        <v>0</v>
      </c>
      <c r="AG26">
        <v>0</v>
      </c>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1507</v>
      </c>
      <c r="B27">
        <v>0</v>
      </c>
      <c r="C27">
        <v>0</v>
      </c>
      <c r="D27">
        <v>0</v>
      </c>
      <c r="E27">
        <v>0</v>
      </c>
      <c r="F27">
        <v>0</v>
      </c>
      <c r="G27">
        <v>0</v>
      </c>
      <c r="H27">
        <v>0</v>
      </c>
      <c r="I27">
        <v>0</v>
      </c>
      <c r="J27">
        <v>0</v>
      </c>
      <c r="K27">
        <v>0</v>
      </c>
      <c r="L27">
        <v>0</v>
      </c>
      <c r="M27">
        <v>0</v>
      </c>
      <c r="N27">
        <v>0</v>
      </c>
      <c r="O27">
        <v>0</v>
      </c>
      <c r="P27">
        <v>0</v>
      </c>
      <c r="Q27">
        <v>0</v>
      </c>
      <c r="R27">
        <v>0</v>
      </c>
      <c r="S27">
        <v>0</v>
      </c>
      <c r="T27">
        <v>0</v>
      </c>
      <c r="U27">
        <v>2360.81</v>
      </c>
      <c r="V27">
        <v>2320</v>
      </c>
      <c r="W27">
        <v>2432</v>
      </c>
      <c r="X27">
        <v>2403</v>
      </c>
      <c r="Y27">
        <v>2265.75</v>
      </c>
      <c r="Z27">
        <v>916</v>
      </c>
      <c r="AA27">
        <v>921</v>
      </c>
      <c r="AB27">
        <v>880</v>
      </c>
      <c r="AC27">
        <v>486.95</v>
      </c>
      <c r="AD27">
        <v>466</v>
      </c>
      <c r="AE27">
        <v>334</v>
      </c>
      <c r="AF27">
        <v>349</v>
      </c>
      <c r="AG27">
        <v>403.17</v>
      </c>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1508</v>
      </c>
      <c r="B28">
        <v>0</v>
      </c>
      <c r="C28">
        <v>0</v>
      </c>
      <c r="D28">
        <v>0</v>
      </c>
      <c r="E28">
        <v>0</v>
      </c>
      <c r="F28">
        <v>0</v>
      </c>
      <c r="G28">
        <v>0</v>
      </c>
      <c r="H28">
        <v>0</v>
      </c>
      <c r="I28">
        <v>0</v>
      </c>
      <c r="J28">
        <v>0</v>
      </c>
      <c r="K28">
        <v>0</v>
      </c>
      <c r="L28">
        <v>0</v>
      </c>
      <c r="M28">
        <v>0</v>
      </c>
      <c r="N28">
        <v>0</v>
      </c>
      <c r="O28">
        <v>0</v>
      </c>
      <c r="P28">
        <v>0</v>
      </c>
      <c r="Q28">
        <v>0</v>
      </c>
      <c r="R28">
        <v>0</v>
      </c>
      <c r="S28">
        <v>0</v>
      </c>
      <c r="T28">
        <v>0</v>
      </c>
      <c r="U28">
        <v>2360.81</v>
      </c>
      <c r="V28">
        <v>2320</v>
      </c>
      <c r="W28">
        <v>2432</v>
      </c>
      <c r="X28">
        <v>2403</v>
      </c>
      <c r="Y28">
        <v>2265.75</v>
      </c>
      <c r="Z28">
        <v>916</v>
      </c>
      <c r="AA28">
        <v>921</v>
      </c>
      <c r="AB28">
        <v>880</v>
      </c>
      <c r="AC28">
        <v>486.95</v>
      </c>
      <c r="AD28">
        <v>466</v>
      </c>
      <c r="AE28">
        <v>334</v>
      </c>
      <c r="AF28">
        <v>349</v>
      </c>
      <c r="AG28">
        <v>403.17</v>
      </c>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783</v>
      </c>
      <c r="B29">
        <v>621388</v>
      </c>
      <c r="C29">
        <v>570910</v>
      </c>
      <c r="D29">
        <v>570451</v>
      </c>
      <c r="E29">
        <v>572121.92000000004</v>
      </c>
      <c r="F29">
        <v>581893</v>
      </c>
      <c r="G29">
        <v>595818</v>
      </c>
      <c r="H29">
        <v>606929</v>
      </c>
      <c r="I29">
        <v>575038.41</v>
      </c>
      <c r="J29">
        <v>580278</v>
      </c>
      <c r="K29">
        <v>578597</v>
      </c>
      <c r="L29">
        <v>582591</v>
      </c>
      <c r="M29">
        <v>556024.82999999996</v>
      </c>
      <c r="N29">
        <v>476818</v>
      </c>
      <c r="O29">
        <v>468623</v>
      </c>
      <c r="P29">
        <v>466060</v>
      </c>
      <c r="Q29">
        <v>472432.19</v>
      </c>
      <c r="R29">
        <v>476398</v>
      </c>
      <c r="S29">
        <v>479331</v>
      </c>
      <c r="T29">
        <v>482129</v>
      </c>
      <c r="U29">
        <v>485972.72</v>
      </c>
      <c r="V29">
        <v>475846</v>
      </c>
      <c r="W29">
        <v>452022</v>
      </c>
      <c r="X29">
        <v>375387</v>
      </c>
      <c r="Y29">
        <v>241261.25</v>
      </c>
      <c r="Z29">
        <v>197188</v>
      </c>
      <c r="AA29">
        <v>157849</v>
      </c>
      <c r="AB29">
        <v>108179</v>
      </c>
      <c r="AC29">
        <v>101115.67</v>
      </c>
      <c r="AD29">
        <v>102845</v>
      </c>
      <c r="AE29">
        <v>104088</v>
      </c>
      <c r="AF29">
        <v>105705</v>
      </c>
      <c r="AG29">
        <v>105215.37</v>
      </c>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784</v>
      </c>
      <c r="B30">
        <v>1267122</v>
      </c>
      <c r="C30">
        <v>1373562</v>
      </c>
      <c r="D30">
        <v>1387760</v>
      </c>
      <c r="E30">
        <v>1244375.3</v>
      </c>
      <c r="F30">
        <v>1179323</v>
      </c>
      <c r="G30">
        <v>1105166</v>
      </c>
      <c r="H30">
        <v>1029381</v>
      </c>
      <c r="I30">
        <v>933730.39</v>
      </c>
      <c r="J30">
        <v>946661</v>
      </c>
      <c r="K30">
        <v>964846</v>
      </c>
      <c r="L30">
        <v>1100027</v>
      </c>
      <c r="M30">
        <v>991577.12</v>
      </c>
      <c r="N30">
        <v>844594</v>
      </c>
      <c r="O30">
        <v>805250</v>
      </c>
      <c r="P30">
        <v>809473</v>
      </c>
      <c r="Q30">
        <v>749605.21</v>
      </c>
      <c r="R30">
        <v>725126</v>
      </c>
      <c r="S30">
        <v>729214</v>
      </c>
      <c r="T30">
        <v>769674</v>
      </c>
      <c r="U30">
        <v>696192.2</v>
      </c>
      <c r="V30">
        <v>695007</v>
      </c>
      <c r="W30">
        <v>710816</v>
      </c>
      <c r="X30">
        <v>837187</v>
      </c>
      <c r="Y30">
        <v>615807.23</v>
      </c>
      <c r="Z30">
        <v>593035</v>
      </c>
      <c r="AA30">
        <v>559736</v>
      </c>
      <c r="AB30">
        <v>529570</v>
      </c>
      <c r="AC30">
        <v>478512.51</v>
      </c>
      <c r="AD30">
        <v>474063</v>
      </c>
      <c r="AE30">
        <v>319235</v>
      </c>
      <c r="AF30">
        <v>281522</v>
      </c>
      <c r="AG30">
        <v>238868.04</v>
      </c>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1509</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1510</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785</v>
      </c>
      <c r="B33">
        <v>0</v>
      </c>
      <c r="C33">
        <v>0</v>
      </c>
      <c r="D33">
        <v>0</v>
      </c>
      <c r="E33">
        <v>0</v>
      </c>
      <c r="F33">
        <v>0</v>
      </c>
      <c r="G33">
        <v>0</v>
      </c>
      <c r="H33">
        <v>0</v>
      </c>
      <c r="I33">
        <v>0</v>
      </c>
      <c r="J33">
        <v>0</v>
      </c>
      <c r="K33">
        <v>0</v>
      </c>
      <c r="L33">
        <v>0</v>
      </c>
      <c r="M33">
        <v>0</v>
      </c>
      <c r="N33">
        <v>0</v>
      </c>
      <c r="O33">
        <v>0</v>
      </c>
      <c r="P33">
        <v>0</v>
      </c>
      <c r="Q33">
        <v>0</v>
      </c>
      <c r="R33">
        <v>0</v>
      </c>
      <c r="S33">
        <v>0</v>
      </c>
      <c r="T33">
        <v>4810</v>
      </c>
      <c r="U33">
        <v>13530.72</v>
      </c>
      <c r="V33">
        <v>12385</v>
      </c>
      <c r="W33">
        <v>5336</v>
      </c>
      <c r="X33">
        <v>141255</v>
      </c>
      <c r="Y33">
        <v>33282.1</v>
      </c>
      <c r="Z33">
        <v>26609</v>
      </c>
      <c r="AA33">
        <v>1963</v>
      </c>
      <c r="AB33">
        <v>1282</v>
      </c>
      <c r="AC33">
        <v>884.06</v>
      </c>
      <c r="AD33">
        <v>464</v>
      </c>
      <c r="AE33">
        <v>2296</v>
      </c>
      <c r="AF33">
        <v>3184</v>
      </c>
      <c r="AG33">
        <v>2043.16</v>
      </c>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786</v>
      </c>
      <c r="B34">
        <v>178808</v>
      </c>
      <c r="C34">
        <v>205699</v>
      </c>
      <c r="D34">
        <v>182840</v>
      </c>
      <c r="E34">
        <v>161379.96</v>
      </c>
      <c r="F34">
        <v>168032</v>
      </c>
      <c r="G34">
        <v>118676</v>
      </c>
      <c r="H34">
        <v>115545</v>
      </c>
      <c r="I34">
        <v>105461.19</v>
      </c>
      <c r="J34">
        <v>112204</v>
      </c>
      <c r="K34">
        <v>118478</v>
      </c>
      <c r="L34">
        <v>171171</v>
      </c>
      <c r="M34">
        <v>215006.51</v>
      </c>
      <c r="N34">
        <v>131220</v>
      </c>
      <c r="O34">
        <v>115395</v>
      </c>
      <c r="P34">
        <v>139167</v>
      </c>
      <c r="Q34">
        <v>125780.95</v>
      </c>
      <c r="R34">
        <v>108818</v>
      </c>
      <c r="S34">
        <v>126425</v>
      </c>
      <c r="T34">
        <v>149378</v>
      </c>
      <c r="U34">
        <v>133686.74</v>
      </c>
      <c r="V34">
        <v>138382</v>
      </c>
      <c r="W34">
        <v>164394</v>
      </c>
      <c r="X34">
        <v>164400</v>
      </c>
      <c r="Y34">
        <v>85699.26</v>
      </c>
      <c r="Z34">
        <v>84065</v>
      </c>
      <c r="AA34">
        <v>101204</v>
      </c>
      <c r="AB34">
        <v>107162</v>
      </c>
      <c r="AC34">
        <v>78376.92</v>
      </c>
      <c r="AD34">
        <v>85289</v>
      </c>
      <c r="AE34">
        <v>98953</v>
      </c>
      <c r="AF34">
        <v>86953</v>
      </c>
      <c r="AG34">
        <v>58098.27</v>
      </c>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1484</v>
      </c>
      <c r="B35">
        <v>0</v>
      </c>
      <c r="C35">
        <v>0</v>
      </c>
      <c r="D35">
        <v>0</v>
      </c>
      <c r="E35">
        <v>0</v>
      </c>
      <c r="F35">
        <v>0</v>
      </c>
      <c r="G35">
        <v>0</v>
      </c>
      <c r="H35">
        <v>0</v>
      </c>
      <c r="I35">
        <v>105461.19</v>
      </c>
      <c r="J35">
        <v>0</v>
      </c>
      <c r="K35">
        <v>0</v>
      </c>
      <c r="L35">
        <v>171171</v>
      </c>
      <c r="M35">
        <v>0</v>
      </c>
      <c r="N35">
        <v>0</v>
      </c>
      <c r="O35">
        <v>0</v>
      </c>
      <c r="P35">
        <v>55221</v>
      </c>
      <c r="Q35">
        <v>0</v>
      </c>
      <c r="R35">
        <v>59663</v>
      </c>
      <c r="S35">
        <v>0</v>
      </c>
      <c r="T35">
        <v>56332</v>
      </c>
      <c r="U35">
        <v>74647.14</v>
      </c>
      <c r="V35">
        <v>75155</v>
      </c>
      <c r="W35">
        <v>0</v>
      </c>
      <c r="X35">
        <v>0</v>
      </c>
      <c r="Y35">
        <v>0</v>
      </c>
      <c r="Z35">
        <v>0</v>
      </c>
      <c r="AA35">
        <v>0</v>
      </c>
      <c r="AB35">
        <v>0</v>
      </c>
      <c r="AC35">
        <v>0</v>
      </c>
      <c r="AD35">
        <v>0</v>
      </c>
      <c r="AE35">
        <v>32517</v>
      </c>
      <c r="AF35">
        <v>23036</v>
      </c>
      <c r="AG35">
        <v>23161.23</v>
      </c>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1511</v>
      </c>
      <c r="B36">
        <v>84374</v>
      </c>
      <c r="C36">
        <v>87262</v>
      </c>
      <c r="D36">
        <v>63635</v>
      </c>
      <c r="E36">
        <v>161379.96</v>
      </c>
      <c r="F36">
        <v>168032</v>
      </c>
      <c r="G36">
        <v>118676</v>
      </c>
      <c r="H36">
        <v>115545</v>
      </c>
      <c r="I36">
        <v>0</v>
      </c>
      <c r="J36">
        <v>112204</v>
      </c>
      <c r="K36">
        <v>118478</v>
      </c>
      <c r="L36">
        <v>0</v>
      </c>
      <c r="M36">
        <v>215006.51</v>
      </c>
      <c r="N36">
        <v>131220</v>
      </c>
      <c r="O36">
        <v>115395</v>
      </c>
      <c r="P36">
        <v>83946</v>
      </c>
      <c r="Q36">
        <v>125780.95</v>
      </c>
      <c r="R36">
        <v>49155</v>
      </c>
      <c r="S36">
        <v>126425</v>
      </c>
      <c r="T36">
        <v>93046</v>
      </c>
      <c r="U36">
        <v>59039.6</v>
      </c>
      <c r="V36">
        <v>63227</v>
      </c>
      <c r="W36">
        <v>164394</v>
      </c>
      <c r="X36">
        <v>164400</v>
      </c>
      <c r="Y36">
        <v>85699.26</v>
      </c>
      <c r="Z36">
        <v>84065</v>
      </c>
      <c r="AA36">
        <v>101204</v>
      </c>
      <c r="AB36">
        <v>107162</v>
      </c>
      <c r="AC36">
        <v>78376.92</v>
      </c>
      <c r="AD36">
        <v>85289</v>
      </c>
      <c r="AE36">
        <v>66436</v>
      </c>
      <c r="AF36">
        <v>63917</v>
      </c>
      <c r="AG36">
        <v>34937.040000000001</v>
      </c>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788</v>
      </c>
      <c r="B37">
        <v>0</v>
      </c>
      <c r="C37">
        <v>8939</v>
      </c>
      <c r="D37">
        <v>9128</v>
      </c>
      <c r="E37">
        <v>0</v>
      </c>
      <c r="F37">
        <v>3518</v>
      </c>
      <c r="G37">
        <v>7451</v>
      </c>
      <c r="H37">
        <v>11384</v>
      </c>
      <c r="I37">
        <v>15317</v>
      </c>
      <c r="J37">
        <v>15732</v>
      </c>
      <c r="K37">
        <v>15732</v>
      </c>
      <c r="L37">
        <v>15732</v>
      </c>
      <c r="M37">
        <v>15732</v>
      </c>
      <c r="N37">
        <v>15732</v>
      </c>
      <c r="O37">
        <v>15732</v>
      </c>
      <c r="P37">
        <v>15732</v>
      </c>
      <c r="Q37">
        <v>13587</v>
      </c>
      <c r="R37">
        <v>11442</v>
      </c>
      <c r="S37">
        <v>9297</v>
      </c>
      <c r="T37">
        <v>7152</v>
      </c>
      <c r="U37">
        <v>0</v>
      </c>
      <c r="V37">
        <v>0</v>
      </c>
      <c r="W37">
        <v>0</v>
      </c>
      <c r="X37">
        <v>0</v>
      </c>
      <c r="Y37">
        <v>0</v>
      </c>
      <c r="Z37">
        <v>0</v>
      </c>
      <c r="AA37">
        <v>0</v>
      </c>
      <c r="AB37">
        <v>330</v>
      </c>
      <c r="AC37">
        <v>930.32</v>
      </c>
      <c r="AD37">
        <v>4051</v>
      </c>
      <c r="AE37">
        <v>3998</v>
      </c>
      <c r="AF37">
        <v>3946</v>
      </c>
      <c r="AG37">
        <v>3879.33</v>
      </c>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1513</v>
      </c>
      <c r="B38">
        <v>0</v>
      </c>
      <c r="C38">
        <v>0</v>
      </c>
      <c r="D38">
        <v>0</v>
      </c>
      <c r="E38">
        <v>0</v>
      </c>
      <c r="F38">
        <v>3518</v>
      </c>
      <c r="G38">
        <v>7451</v>
      </c>
      <c r="H38">
        <v>11384</v>
      </c>
      <c r="I38">
        <v>15317</v>
      </c>
      <c r="J38">
        <v>15732</v>
      </c>
      <c r="K38">
        <v>15732</v>
      </c>
      <c r="L38">
        <v>15732</v>
      </c>
      <c r="M38">
        <v>15732</v>
      </c>
      <c r="N38">
        <v>15732</v>
      </c>
      <c r="O38">
        <v>15732</v>
      </c>
      <c r="P38">
        <v>15732</v>
      </c>
      <c r="Q38">
        <v>13587</v>
      </c>
      <c r="R38">
        <v>11442</v>
      </c>
      <c r="S38">
        <v>9297</v>
      </c>
      <c r="T38">
        <v>7152</v>
      </c>
      <c r="U38">
        <v>0</v>
      </c>
      <c r="V38">
        <v>0</v>
      </c>
      <c r="W38">
        <v>0</v>
      </c>
      <c r="X38">
        <v>0</v>
      </c>
      <c r="Y38">
        <v>0</v>
      </c>
      <c r="Z38">
        <v>0</v>
      </c>
      <c r="AA38">
        <v>0</v>
      </c>
      <c r="AB38">
        <v>330</v>
      </c>
      <c r="AC38">
        <v>930.32</v>
      </c>
      <c r="AD38">
        <v>4051</v>
      </c>
      <c r="AE38">
        <v>3998</v>
      </c>
      <c r="AF38">
        <v>3946</v>
      </c>
      <c r="AG38">
        <v>3879.33</v>
      </c>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1515</v>
      </c>
      <c r="B39">
        <v>0</v>
      </c>
      <c r="C39">
        <v>8939</v>
      </c>
      <c r="D39">
        <v>9128</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2339</v>
      </c>
      <c r="B40">
        <v>3469</v>
      </c>
      <c r="C40">
        <v>1560</v>
      </c>
      <c r="D40">
        <v>2193</v>
      </c>
      <c r="E40">
        <v>0</v>
      </c>
      <c r="F40">
        <v>1643</v>
      </c>
      <c r="G40">
        <v>0</v>
      </c>
      <c r="H40">
        <v>21238</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2340</v>
      </c>
      <c r="B41">
        <v>3469</v>
      </c>
      <c r="C41">
        <v>1560</v>
      </c>
      <c r="D41">
        <v>2193</v>
      </c>
      <c r="E41">
        <v>0</v>
      </c>
      <c r="F41">
        <v>1643</v>
      </c>
      <c r="G41">
        <v>0</v>
      </c>
      <c r="H41">
        <v>21238</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1517</v>
      </c>
      <c r="B42">
        <v>16790</v>
      </c>
      <c r="C42">
        <v>12700</v>
      </c>
      <c r="D42">
        <v>15028</v>
      </c>
      <c r="E42">
        <v>6139.3</v>
      </c>
      <c r="F42">
        <v>13323</v>
      </c>
      <c r="G42">
        <v>8834</v>
      </c>
      <c r="H42">
        <v>5759</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1518</v>
      </c>
      <c r="B43">
        <v>16790</v>
      </c>
      <c r="C43">
        <v>12700</v>
      </c>
      <c r="D43">
        <v>15028</v>
      </c>
      <c r="E43">
        <v>6139.3</v>
      </c>
      <c r="F43">
        <v>13323</v>
      </c>
      <c r="G43">
        <v>8834</v>
      </c>
      <c r="H43">
        <v>5759</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1519</v>
      </c>
      <c r="B44">
        <v>8279</v>
      </c>
      <c r="C44">
        <v>0</v>
      </c>
      <c r="D44">
        <v>0</v>
      </c>
      <c r="E44">
        <v>8253.2900000000009</v>
      </c>
      <c r="F44">
        <v>8788</v>
      </c>
      <c r="G44">
        <v>9297</v>
      </c>
      <c r="H44">
        <v>10438</v>
      </c>
      <c r="I44">
        <v>3894.5</v>
      </c>
      <c r="J44">
        <v>4154</v>
      </c>
      <c r="K44">
        <v>5001</v>
      </c>
      <c r="L44">
        <v>5568</v>
      </c>
      <c r="M44">
        <v>5654.4</v>
      </c>
      <c r="N44">
        <v>5913</v>
      </c>
      <c r="O44">
        <v>4566</v>
      </c>
      <c r="P44">
        <v>4260</v>
      </c>
      <c r="Q44">
        <v>4402.7299999999996</v>
      </c>
      <c r="R44">
        <v>4543</v>
      </c>
      <c r="S44">
        <v>4681</v>
      </c>
      <c r="T44">
        <v>4748</v>
      </c>
      <c r="U44">
        <v>4638.57</v>
      </c>
      <c r="V44">
        <v>4136</v>
      </c>
      <c r="W44">
        <v>3018</v>
      </c>
      <c r="X44">
        <v>2877</v>
      </c>
      <c r="Y44">
        <v>2744.77</v>
      </c>
      <c r="Z44">
        <v>1838</v>
      </c>
      <c r="AA44">
        <v>2030</v>
      </c>
      <c r="AB44">
        <v>437</v>
      </c>
      <c r="AC44">
        <v>804.64</v>
      </c>
      <c r="AD44">
        <v>1245</v>
      </c>
      <c r="AE44">
        <v>1460</v>
      </c>
      <c r="AF44">
        <v>1673</v>
      </c>
      <c r="AG44">
        <v>1729.97</v>
      </c>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1520</v>
      </c>
      <c r="B45">
        <v>2927</v>
      </c>
      <c r="C45">
        <v>12360</v>
      </c>
      <c r="D45">
        <v>12698</v>
      </c>
      <c r="E45">
        <v>7946.77</v>
      </c>
      <c r="F45">
        <v>5367</v>
      </c>
      <c r="G45">
        <v>3980</v>
      </c>
      <c r="H45">
        <v>912</v>
      </c>
      <c r="I45">
        <v>0</v>
      </c>
      <c r="J45">
        <v>0</v>
      </c>
      <c r="K45">
        <v>3630</v>
      </c>
      <c r="L45">
        <v>8804</v>
      </c>
      <c r="M45">
        <v>5463.09</v>
      </c>
      <c r="N45">
        <v>1994</v>
      </c>
      <c r="O45">
        <v>5879</v>
      </c>
      <c r="P45">
        <v>2825</v>
      </c>
      <c r="Q45">
        <v>0</v>
      </c>
      <c r="R45">
        <v>0</v>
      </c>
      <c r="S45">
        <v>6808</v>
      </c>
      <c r="T45">
        <v>6235</v>
      </c>
      <c r="U45">
        <v>3634.62</v>
      </c>
      <c r="V45">
        <v>3143</v>
      </c>
      <c r="W45">
        <v>15879</v>
      </c>
      <c r="X45">
        <v>0</v>
      </c>
      <c r="Y45">
        <v>0</v>
      </c>
      <c r="Z45">
        <v>0</v>
      </c>
      <c r="AA45">
        <v>0</v>
      </c>
      <c r="AB45">
        <v>0</v>
      </c>
      <c r="AC45">
        <v>0</v>
      </c>
      <c r="AD45">
        <v>0</v>
      </c>
      <c r="AE45">
        <v>0</v>
      </c>
      <c r="AF45">
        <v>0</v>
      </c>
      <c r="AG45">
        <v>0</v>
      </c>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1521</v>
      </c>
      <c r="B46">
        <v>343</v>
      </c>
      <c r="C46">
        <v>535</v>
      </c>
      <c r="D46">
        <v>505</v>
      </c>
      <c r="E46">
        <v>852.17</v>
      </c>
      <c r="F46">
        <v>1595</v>
      </c>
      <c r="G46">
        <v>3166</v>
      </c>
      <c r="H46">
        <v>532</v>
      </c>
      <c r="I46">
        <v>600.91999999999996</v>
      </c>
      <c r="J46">
        <v>1216</v>
      </c>
      <c r="K46">
        <v>883</v>
      </c>
      <c r="L46">
        <v>593</v>
      </c>
      <c r="M46">
        <v>742.27</v>
      </c>
      <c r="N46">
        <v>766</v>
      </c>
      <c r="O46">
        <v>493</v>
      </c>
      <c r="P46">
        <v>374</v>
      </c>
      <c r="Q46">
        <v>514.49</v>
      </c>
      <c r="R46">
        <v>625</v>
      </c>
      <c r="S46">
        <v>563</v>
      </c>
      <c r="T46">
        <v>440</v>
      </c>
      <c r="U46">
        <v>544.75</v>
      </c>
      <c r="V46">
        <v>655</v>
      </c>
      <c r="W46">
        <v>1052</v>
      </c>
      <c r="X46">
        <v>624</v>
      </c>
      <c r="Y46">
        <v>807.92</v>
      </c>
      <c r="Z46">
        <v>388</v>
      </c>
      <c r="AA46">
        <v>423</v>
      </c>
      <c r="AB46">
        <v>379</v>
      </c>
      <c r="AC46">
        <v>386.35</v>
      </c>
      <c r="AD46">
        <v>487</v>
      </c>
      <c r="AE46">
        <v>315</v>
      </c>
      <c r="AF46">
        <v>366</v>
      </c>
      <c r="AG46">
        <v>398.85</v>
      </c>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789</v>
      </c>
      <c r="B47">
        <v>210616</v>
      </c>
      <c r="C47">
        <v>241793</v>
      </c>
      <c r="D47">
        <v>222392</v>
      </c>
      <c r="E47">
        <v>184571.48</v>
      </c>
      <c r="F47">
        <v>202266</v>
      </c>
      <c r="G47">
        <v>151404</v>
      </c>
      <c r="H47">
        <v>165808</v>
      </c>
      <c r="I47">
        <v>125273.61</v>
      </c>
      <c r="J47">
        <v>133306</v>
      </c>
      <c r="K47">
        <v>143724</v>
      </c>
      <c r="L47">
        <v>201868</v>
      </c>
      <c r="M47">
        <v>242598.26</v>
      </c>
      <c r="N47">
        <v>155625</v>
      </c>
      <c r="O47">
        <v>142065</v>
      </c>
      <c r="P47">
        <v>162358</v>
      </c>
      <c r="Q47">
        <v>144285.16</v>
      </c>
      <c r="R47">
        <v>125428</v>
      </c>
      <c r="S47">
        <v>147774</v>
      </c>
      <c r="T47">
        <v>172763</v>
      </c>
      <c r="U47">
        <v>156035.41</v>
      </c>
      <c r="V47">
        <v>158701</v>
      </c>
      <c r="W47">
        <v>189679</v>
      </c>
      <c r="X47">
        <v>309156</v>
      </c>
      <c r="Y47">
        <v>122534.05</v>
      </c>
      <c r="Z47">
        <v>112900</v>
      </c>
      <c r="AA47">
        <v>105620</v>
      </c>
      <c r="AB47">
        <v>109590</v>
      </c>
      <c r="AC47">
        <v>81382.289999999994</v>
      </c>
      <c r="AD47">
        <v>91536</v>
      </c>
      <c r="AE47">
        <v>107022</v>
      </c>
      <c r="AF47">
        <v>96122</v>
      </c>
      <c r="AG47">
        <v>66149.570000000007</v>
      </c>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1522</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790</v>
      </c>
      <c r="B49">
        <v>0</v>
      </c>
      <c r="C49">
        <v>0</v>
      </c>
      <c r="D49">
        <v>0</v>
      </c>
      <c r="E49">
        <v>0</v>
      </c>
      <c r="F49">
        <v>0</v>
      </c>
      <c r="G49">
        <v>0</v>
      </c>
      <c r="H49">
        <v>0</v>
      </c>
      <c r="I49">
        <v>0</v>
      </c>
      <c r="J49">
        <v>3518</v>
      </c>
      <c r="K49">
        <v>7451</v>
      </c>
      <c r="L49">
        <v>11384</v>
      </c>
      <c r="M49">
        <v>15317</v>
      </c>
      <c r="N49">
        <v>19250</v>
      </c>
      <c r="O49">
        <v>23183</v>
      </c>
      <c r="P49">
        <v>27116</v>
      </c>
      <c r="Q49">
        <v>31049</v>
      </c>
      <c r="R49">
        <v>34982</v>
      </c>
      <c r="S49">
        <v>38915</v>
      </c>
      <c r="T49">
        <v>42848</v>
      </c>
      <c r="U49">
        <v>0</v>
      </c>
      <c r="V49">
        <v>0</v>
      </c>
      <c r="W49">
        <v>0</v>
      </c>
      <c r="X49">
        <v>0</v>
      </c>
      <c r="Y49">
        <v>0</v>
      </c>
      <c r="Z49">
        <v>0</v>
      </c>
      <c r="AA49">
        <v>0</v>
      </c>
      <c r="AB49">
        <v>0</v>
      </c>
      <c r="AC49">
        <v>0</v>
      </c>
      <c r="AD49">
        <v>7481</v>
      </c>
      <c r="AE49">
        <v>8511</v>
      </c>
      <c r="AF49">
        <v>9531</v>
      </c>
      <c r="AG49">
        <v>10543.34</v>
      </c>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1513</v>
      </c>
      <c r="B50">
        <v>0</v>
      </c>
      <c r="C50">
        <v>0</v>
      </c>
      <c r="D50">
        <v>0</v>
      </c>
      <c r="E50">
        <v>0</v>
      </c>
      <c r="F50">
        <v>0</v>
      </c>
      <c r="G50">
        <v>0</v>
      </c>
      <c r="H50">
        <v>0</v>
      </c>
      <c r="I50">
        <v>0</v>
      </c>
      <c r="J50">
        <v>3518</v>
      </c>
      <c r="K50">
        <v>7451</v>
      </c>
      <c r="L50">
        <v>11384</v>
      </c>
      <c r="M50">
        <v>15317</v>
      </c>
      <c r="N50">
        <v>19250</v>
      </c>
      <c r="O50">
        <v>23183</v>
      </c>
      <c r="P50">
        <v>27116</v>
      </c>
      <c r="Q50">
        <v>31049</v>
      </c>
      <c r="R50">
        <v>34982</v>
      </c>
      <c r="S50">
        <v>38915</v>
      </c>
      <c r="T50">
        <v>42848</v>
      </c>
      <c r="U50">
        <v>0</v>
      </c>
      <c r="V50">
        <v>0</v>
      </c>
      <c r="W50">
        <v>0</v>
      </c>
      <c r="X50">
        <v>0</v>
      </c>
      <c r="Y50">
        <v>0</v>
      </c>
      <c r="Z50">
        <v>0</v>
      </c>
      <c r="AA50">
        <v>0</v>
      </c>
      <c r="AB50">
        <v>0</v>
      </c>
      <c r="AC50">
        <v>0</v>
      </c>
      <c r="AD50">
        <v>7481</v>
      </c>
      <c r="AE50">
        <v>8511</v>
      </c>
      <c r="AF50">
        <v>9531</v>
      </c>
      <c r="AG50">
        <v>10543.34</v>
      </c>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1524</v>
      </c>
      <c r="B51">
        <v>27353</v>
      </c>
      <c r="C51">
        <v>28589</v>
      </c>
      <c r="D51">
        <v>30029</v>
      </c>
      <c r="E51">
        <v>29418.34</v>
      </c>
      <c r="F51">
        <v>29454</v>
      </c>
      <c r="G51">
        <v>31460</v>
      </c>
      <c r="H51">
        <v>33289</v>
      </c>
      <c r="I51">
        <v>5262.38</v>
      </c>
      <c r="J51">
        <v>6072</v>
      </c>
      <c r="K51">
        <v>6974</v>
      </c>
      <c r="L51">
        <v>8073</v>
      </c>
      <c r="M51">
        <v>7259.49</v>
      </c>
      <c r="N51">
        <v>8534</v>
      </c>
      <c r="O51">
        <v>3954</v>
      </c>
      <c r="P51">
        <v>4219</v>
      </c>
      <c r="Q51">
        <v>5289.71</v>
      </c>
      <c r="R51">
        <v>6345</v>
      </c>
      <c r="S51">
        <v>7386</v>
      </c>
      <c r="T51">
        <v>8479</v>
      </c>
      <c r="U51">
        <v>9692.43</v>
      </c>
      <c r="V51">
        <v>9119</v>
      </c>
      <c r="W51">
        <v>6559</v>
      </c>
      <c r="X51">
        <v>6873</v>
      </c>
      <c r="Y51">
        <v>7609.01</v>
      </c>
      <c r="Z51">
        <v>4684</v>
      </c>
      <c r="AA51">
        <v>5155</v>
      </c>
      <c r="AB51">
        <v>0</v>
      </c>
      <c r="AC51">
        <v>0</v>
      </c>
      <c r="AD51">
        <v>0</v>
      </c>
      <c r="AE51">
        <v>220</v>
      </c>
      <c r="AF51">
        <v>437</v>
      </c>
      <c r="AG51">
        <v>804.64</v>
      </c>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1735</v>
      </c>
      <c r="B52">
        <v>922</v>
      </c>
      <c r="C52">
        <v>922</v>
      </c>
      <c r="D52">
        <v>922</v>
      </c>
      <c r="E52">
        <v>921.68</v>
      </c>
      <c r="F52">
        <v>922</v>
      </c>
      <c r="G52">
        <v>922</v>
      </c>
      <c r="H52">
        <v>922</v>
      </c>
      <c r="I52">
        <v>0</v>
      </c>
      <c r="J52">
        <v>0</v>
      </c>
      <c r="K52">
        <v>0</v>
      </c>
      <c r="L52">
        <v>0</v>
      </c>
      <c r="M52">
        <v>0</v>
      </c>
      <c r="N52">
        <v>0</v>
      </c>
      <c r="O52">
        <v>0</v>
      </c>
      <c r="P52">
        <v>0</v>
      </c>
      <c r="Q52">
        <v>0</v>
      </c>
      <c r="R52">
        <v>0</v>
      </c>
      <c r="S52">
        <v>0</v>
      </c>
      <c r="T52">
        <v>819</v>
      </c>
      <c r="U52">
        <v>0</v>
      </c>
      <c r="V52">
        <v>0</v>
      </c>
      <c r="W52">
        <v>0</v>
      </c>
      <c r="X52">
        <v>0</v>
      </c>
      <c r="Y52">
        <v>0</v>
      </c>
      <c r="Z52">
        <v>0</v>
      </c>
      <c r="AA52">
        <v>0</v>
      </c>
      <c r="AB52">
        <v>0</v>
      </c>
      <c r="AC52">
        <v>0</v>
      </c>
      <c r="AD52">
        <v>0</v>
      </c>
      <c r="AE52">
        <v>0</v>
      </c>
      <c r="AF52">
        <v>0</v>
      </c>
      <c r="AG52">
        <v>0</v>
      </c>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1527</v>
      </c>
      <c r="B53">
        <v>3084</v>
      </c>
      <c r="C53">
        <v>2983</v>
      </c>
      <c r="D53">
        <v>2882</v>
      </c>
      <c r="E53">
        <v>2781.28</v>
      </c>
      <c r="F53">
        <v>2685</v>
      </c>
      <c r="G53">
        <v>2588</v>
      </c>
      <c r="H53">
        <v>2492</v>
      </c>
      <c r="I53">
        <v>2395.1</v>
      </c>
      <c r="J53">
        <v>2301</v>
      </c>
      <c r="K53">
        <v>2206</v>
      </c>
      <c r="L53">
        <v>1134</v>
      </c>
      <c r="M53">
        <v>1101.07</v>
      </c>
      <c r="N53">
        <v>1065</v>
      </c>
      <c r="O53">
        <v>1030</v>
      </c>
      <c r="P53">
        <v>994</v>
      </c>
      <c r="Q53">
        <v>958.13</v>
      </c>
      <c r="R53">
        <v>912</v>
      </c>
      <c r="S53">
        <v>865</v>
      </c>
      <c r="T53">
        <v>0</v>
      </c>
      <c r="U53">
        <v>772.85</v>
      </c>
      <c r="V53">
        <v>914</v>
      </c>
      <c r="W53">
        <v>875</v>
      </c>
      <c r="X53">
        <v>836</v>
      </c>
      <c r="Y53">
        <v>797.66</v>
      </c>
      <c r="Z53">
        <v>762</v>
      </c>
      <c r="AA53">
        <v>726</v>
      </c>
      <c r="AB53">
        <v>691</v>
      </c>
      <c r="AC53">
        <v>655.5</v>
      </c>
      <c r="AD53">
        <v>616</v>
      </c>
      <c r="AE53">
        <v>576</v>
      </c>
      <c r="AF53">
        <v>536</v>
      </c>
      <c r="AG53">
        <v>496.05</v>
      </c>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791</v>
      </c>
      <c r="B54">
        <v>31359</v>
      </c>
      <c r="C54">
        <v>32494</v>
      </c>
      <c r="D54">
        <v>33833</v>
      </c>
      <c r="E54">
        <v>33121.300000000003</v>
      </c>
      <c r="F54">
        <v>33061</v>
      </c>
      <c r="G54">
        <v>34970</v>
      </c>
      <c r="H54">
        <v>36703</v>
      </c>
      <c r="I54">
        <v>7657.48</v>
      </c>
      <c r="J54">
        <v>11891</v>
      </c>
      <c r="K54">
        <v>16631</v>
      </c>
      <c r="L54">
        <v>20591</v>
      </c>
      <c r="M54">
        <v>23677.56</v>
      </c>
      <c r="N54">
        <v>28849</v>
      </c>
      <c r="O54">
        <v>28167</v>
      </c>
      <c r="P54">
        <v>32329</v>
      </c>
      <c r="Q54">
        <v>37296.839999999997</v>
      </c>
      <c r="R54">
        <v>42239</v>
      </c>
      <c r="S54">
        <v>47166</v>
      </c>
      <c r="T54">
        <v>52146</v>
      </c>
      <c r="U54">
        <v>10465.290000000001</v>
      </c>
      <c r="V54">
        <v>10033</v>
      </c>
      <c r="W54">
        <v>7434</v>
      </c>
      <c r="X54">
        <v>7709</v>
      </c>
      <c r="Y54">
        <v>8406.67</v>
      </c>
      <c r="Z54">
        <v>5446</v>
      </c>
      <c r="AA54">
        <v>5881</v>
      </c>
      <c r="AB54">
        <v>691</v>
      </c>
      <c r="AC54">
        <v>655.5</v>
      </c>
      <c r="AD54">
        <v>8097</v>
      </c>
      <c r="AE54">
        <v>9307</v>
      </c>
      <c r="AF54">
        <v>10504</v>
      </c>
      <c r="AG54">
        <v>11844.03</v>
      </c>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792</v>
      </c>
      <c r="B55">
        <v>241975</v>
      </c>
      <c r="C55">
        <v>274287</v>
      </c>
      <c r="D55">
        <v>256225</v>
      </c>
      <c r="E55">
        <v>217692.78</v>
      </c>
      <c r="F55">
        <v>235327</v>
      </c>
      <c r="G55">
        <v>186374</v>
      </c>
      <c r="H55">
        <v>202511</v>
      </c>
      <c r="I55">
        <v>132931.09</v>
      </c>
      <c r="J55">
        <v>145197</v>
      </c>
      <c r="K55">
        <v>160355</v>
      </c>
      <c r="L55">
        <v>222459</v>
      </c>
      <c r="M55">
        <v>266275.82</v>
      </c>
      <c r="N55">
        <v>184474</v>
      </c>
      <c r="O55">
        <v>170232</v>
      </c>
      <c r="P55">
        <v>194687</v>
      </c>
      <c r="Q55">
        <v>181582</v>
      </c>
      <c r="R55">
        <v>167667</v>
      </c>
      <c r="S55">
        <v>194940</v>
      </c>
      <c r="T55">
        <v>224909</v>
      </c>
      <c r="U55">
        <v>166500.70000000001</v>
      </c>
      <c r="V55">
        <v>168734</v>
      </c>
      <c r="W55">
        <v>197113</v>
      </c>
      <c r="X55">
        <v>316865</v>
      </c>
      <c r="Y55">
        <v>130940.72</v>
      </c>
      <c r="Z55">
        <v>118346</v>
      </c>
      <c r="AA55">
        <v>111501</v>
      </c>
      <c r="AB55">
        <v>110281</v>
      </c>
      <c r="AC55">
        <v>82037.78</v>
      </c>
      <c r="AD55">
        <v>99633</v>
      </c>
      <c r="AE55">
        <v>116329</v>
      </c>
      <c r="AF55">
        <v>106626</v>
      </c>
      <c r="AG55">
        <v>77993.600000000006</v>
      </c>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1530</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1531</v>
      </c>
      <c r="B57">
        <v>214132</v>
      </c>
      <c r="C57">
        <v>214132</v>
      </c>
      <c r="D57">
        <v>212540</v>
      </c>
      <c r="E57">
        <v>212540</v>
      </c>
      <c r="F57">
        <v>212540</v>
      </c>
      <c r="G57">
        <v>212540</v>
      </c>
      <c r="H57">
        <v>212540</v>
      </c>
      <c r="I57">
        <v>212540</v>
      </c>
      <c r="J57">
        <v>212540</v>
      </c>
      <c r="K57">
        <v>212540</v>
      </c>
      <c r="L57">
        <v>211850</v>
      </c>
      <c r="M57">
        <v>211850</v>
      </c>
      <c r="N57">
        <v>211850</v>
      </c>
      <c r="O57">
        <v>211850</v>
      </c>
      <c r="P57">
        <v>211850</v>
      </c>
      <c r="Q57">
        <v>211850</v>
      </c>
      <c r="R57">
        <v>211850</v>
      </c>
      <c r="S57">
        <v>211850</v>
      </c>
      <c r="T57">
        <v>211850</v>
      </c>
      <c r="U57">
        <v>211850</v>
      </c>
      <c r="V57">
        <v>211850</v>
      </c>
      <c r="W57">
        <v>211850</v>
      </c>
      <c r="X57">
        <v>176750</v>
      </c>
      <c r="Y57">
        <v>176750</v>
      </c>
      <c r="Z57">
        <v>176750</v>
      </c>
      <c r="AA57">
        <v>176750</v>
      </c>
      <c r="AB57">
        <v>175000</v>
      </c>
      <c r="AC57">
        <v>175000</v>
      </c>
      <c r="AD57">
        <v>175000</v>
      </c>
      <c r="AE57">
        <v>175000</v>
      </c>
      <c r="AF57">
        <v>175000</v>
      </c>
      <c r="AG57">
        <v>175000</v>
      </c>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1532</v>
      </c>
      <c r="B58">
        <v>214132</v>
      </c>
      <c r="C58">
        <v>214132</v>
      </c>
      <c r="D58">
        <v>212540</v>
      </c>
      <c r="E58">
        <v>212540</v>
      </c>
      <c r="F58">
        <v>212540</v>
      </c>
      <c r="G58">
        <v>212540</v>
      </c>
      <c r="H58">
        <v>212540</v>
      </c>
      <c r="I58">
        <v>212540</v>
      </c>
      <c r="J58">
        <v>212540</v>
      </c>
      <c r="K58">
        <v>212540</v>
      </c>
      <c r="L58">
        <v>211850</v>
      </c>
      <c r="M58">
        <v>211850</v>
      </c>
      <c r="N58">
        <v>211850</v>
      </c>
      <c r="O58">
        <v>211850</v>
      </c>
      <c r="P58">
        <v>211850</v>
      </c>
      <c r="Q58">
        <v>211850</v>
      </c>
      <c r="R58">
        <v>211850</v>
      </c>
      <c r="S58">
        <v>211850</v>
      </c>
      <c r="T58">
        <v>211850</v>
      </c>
      <c r="U58">
        <v>211850</v>
      </c>
      <c r="V58">
        <v>211850</v>
      </c>
      <c r="W58">
        <v>211850</v>
      </c>
      <c r="X58">
        <v>176750</v>
      </c>
      <c r="Y58">
        <v>176750</v>
      </c>
      <c r="Z58">
        <v>176750</v>
      </c>
      <c r="AA58">
        <v>176750</v>
      </c>
      <c r="AB58">
        <v>175000</v>
      </c>
      <c r="AC58">
        <v>175000</v>
      </c>
      <c r="AD58">
        <v>175000</v>
      </c>
      <c r="AE58">
        <v>175000</v>
      </c>
      <c r="AF58">
        <v>175000</v>
      </c>
      <c r="AG58">
        <v>175000</v>
      </c>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1533</v>
      </c>
      <c r="B59">
        <v>212382</v>
      </c>
      <c r="C59">
        <v>212382</v>
      </c>
      <c r="D59">
        <v>212382</v>
      </c>
      <c r="E59">
        <v>212382.19</v>
      </c>
      <c r="F59">
        <v>212382</v>
      </c>
      <c r="G59">
        <v>212382</v>
      </c>
      <c r="H59">
        <v>212382</v>
      </c>
      <c r="I59">
        <v>212382.19</v>
      </c>
      <c r="J59">
        <v>212382</v>
      </c>
      <c r="K59">
        <v>212382</v>
      </c>
      <c r="L59">
        <v>187421</v>
      </c>
      <c r="M59">
        <v>176847.33</v>
      </c>
      <c r="N59">
        <v>176847</v>
      </c>
      <c r="O59">
        <v>176847</v>
      </c>
      <c r="P59">
        <v>176115</v>
      </c>
      <c r="Q59">
        <v>176114.92</v>
      </c>
      <c r="R59">
        <v>176115</v>
      </c>
      <c r="S59">
        <v>175415</v>
      </c>
      <c r="T59">
        <v>175415</v>
      </c>
      <c r="U59">
        <v>175410.75</v>
      </c>
      <c r="V59">
        <v>175411</v>
      </c>
      <c r="W59">
        <v>175000</v>
      </c>
      <c r="X59">
        <v>175000</v>
      </c>
      <c r="Y59">
        <v>175000</v>
      </c>
      <c r="Z59">
        <v>175000</v>
      </c>
      <c r="AA59">
        <v>175000</v>
      </c>
      <c r="AB59">
        <v>175000</v>
      </c>
      <c r="AC59">
        <v>175000</v>
      </c>
      <c r="AD59">
        <v>175000</v>
      </c>
      <c r="AE59">
        <v>140000</v>
      </c>
      <c r="AF59">
        <v>140000</v>
      </c>
      <c r="AG59">
        <v>140000</v>
      </c>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1534</v>
      </c>
      <c r="B60">
        <v>212382</v>
      </c>
      <c r="C60">
        <v>212382</v>
      </c>
      <c r="D60">
        <v>212382</v>
      </c>
      <c r="E60">
        <v>212382.19</v>
      </c>
      <c r="F60">
        <v>212382</v>
      </c>
      <c r="G60">
        <v>212382</v>
      </c>
      <c r="H60">
        <v>212382</v>
      </c>
      <c r="I60">
        <v>212382.19</v>
      </c>
      <c r="J60">
        <v>212382</v>
      </c>
      <c r="K60">
        <v>212382</v>
      </c>
      <c r="L60">
        <v>187421</v>
      </c>
      <c r="M60">
        <v>176847.33</v>
      </c>
      <c r="N60">
        <v>176847</v>
      </c>
      <c r="O60">
        <v>176847</v>
      </c>
      <c r="P60">
        <v>176115</v>
      </c>
      <c r="Q60">
        <v>176114.92</v>
      </c>
      <c r="R60">
        <v>176115</v>
      </c>
      <c r="S60">
        <v>175415</v>
      </c>
      <c r="T60">
        <v>175415</v>
      </c>
      <c r="U60">
        <v>175410.75</v>
      </c>
      <c r="V60">
        <v>175411</v>
      </c>
      <c r="W60">
        <v>175000</v>
      </c>
      <c r="X60">
        <v>175000</v>
      </c>
      <c r="Y60">
        <v>175000</v>
      </c>
      <c r="Z60">
        <v>175000</v>
      </c>
      <c r="AA60">
        <v>175000</v>
      </c>
      <c r="AB60">
        <v>175000</v>
      </c>
      <c r="AC60">
        <v>175000</v>
      </c>
      <c r="AD60">
        <v>175000</v>
      </c>
      <c r="AE60">
        <v>140000</v>
      </c>
      <c r="AF60">
        <v>140000</v>
      </c>
      <c r="AG60">
        <v>140000</v>
      </c>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2343</v>
      </c>
      <c r="B61">
        <v>0</v>
      </c>
      <c r="C61">
        <v>0</v>
      </c>
      <c r="D61">
        <v>0</v>
      </c>
      <c r="E61">
        <v>7486.68</v>
      </c>
      <c r="F61">
        <v>0</v>
      </c>
      <c r="G61">
        <v>7487</v>
      </c>
      <c r="H61">
        <v>7487</v>
      </c>
      <c r="I61">
        <v>0</v>
      </c>
      <c r="J61">
        <v>0</v>
      </c>
      <c r="K61">
        <v>0</v>
      </c>
      <c r="L61">
        <v>0</v>
      </c>
      <c r="M61">
        <v>0</v>
      </c>
      <c r="N61">
        <v>7487</v>
      </c>
      <c r="O61">
        <v>7487</v>
      </c>
      <c r="P61">
        <v>9709</v>
      </c>
      <c r="Q61">
        <v>8972.8700000000008</v>
      </c>
      <c r="R61">
        <v>8230</v>
      </c>
      <c r="S61">
        <v>11294</v>
      </c>
      <c r="T61">
        <v>9319</v>
      </c>
      <c r="U61">
        <v>0</v>
      </c>
      <c r="V61">
        <v>0</v>
      </c>
      <c r="W61">
        <v>0</v>
      </c>
      <c r="X61">
        <v>0</v>
      </c>
      <c r="Y61">
        <v>0</v>
      </c>
      <c r="Z61">
        <v>0</v>
      </c>
      <c r="AA61">
        <v>0</v>
      </c>
      <c r="AB61">
        <v>0</v>
      </c>
      <c r="AC61">
        <v>0</v>
      </c>
      <c r="AD61">
        <v>0</v>
      </c>
      <c r="AE61">
        <v>0</v>
      </c>
      <c r="AF61">
        <v>0</v>
      </c>
      <c r="AG61">
        <v>0</v>
      </c>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1535</v>
      </c>
      <c r="B62">
        <v>374862</v>
      </c>
      <c r="C62">
        <v>374862</v>
      </c>
      <c r="D62">
        <v>374862</v>
      </c>
      <c r="E62">
        <v>374861.74</v>
      </c>
      <c r="F62">
        <v>374862</v>
      </c>
      <c r="G62">
        <v>374862</v>
      </c>
      <c r="H62">
        <v>374862</v>
      </c>
      <c r="I62">
        <v>374861.74</v>
      </c>
      <c r="J62">
        <v>374862</v>
      </c>
      <c r="K62">
        <v>374862</v>
      </c>
      <c r="L62">
        <v>204781</v>
      </c>
      <c r="M62">
        <v>130760.39</v>
      </c>
      <c r="N62">
        <v>130760</v>
      </c>
      <c r="O62">
        <v>130760</v>
      </c>
      <c r="P62">
        <v>124007</v>
      </c>
      <c r="Q62">
        <v>124006.89</v>
      </c>
      <c r="R62">
        <v>124007</v>
      </c>
      <c r="S62">
        <v>117624</v>
      </c>
      <c r="T62">
        <v>117624</v>
      </c>
      <c r="U62">
        <v>117594.17</v>
      </c>
      <c r="V62">
        <v>115336</v>
      </c>
      <c r="W62">
        <v>113825</v>
      </c>
      <c r="X62">
        <v>122320</v>
      </c>
      <c r="Y62">
        <v>122016.49</v>
      </c>
      <c r="Z62">
        <v>121709</v>
      </c>
      <c r="AA62">
        <v>121402</v>
      </c>
      <c r="AB62">
        <v>121312</v>
      </c>
      <c r="AC62">
        <v>121311.58</v>
      </c>
      <c r="AD62">
        <v>121312</v>
      </c>
      <c r="AE62">
        <v>0</v>
      </c>
      <c r="AF62">
        <v>0</v>
      </c>
      <c r="AG62">
        <v>0</v>
      </c>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1536</v>
      </c>
      <c r="B63">
        <v>374862</v>
      </c>
      <c r="C63">
        <v>374862</v>
      </c>
      <c r="D63">
        <v>374862</v>
      </c>
      <c r="E63">
        <v>374861.74</v>
      </c>
      <c r="F63">
        <v>374862</v>
      </c>
      <c r="G63">
        <v>374862</v>
      </c>
      <c r="H63">
        <v>374862</v>
      </c>
      <c r="I63">
        <v>374861.74</v>
      </c>
      <c r="J63">
        <v>374862</v>
      </c>
      <c r="K63">
        <v>374862</v>
      </c>
      <c r="L63">
        <v>204781</v>
      </c>
      <c r="M63">
        <v>130760.39</v>
      </c>
      <c r="N63">
        <v>130760</v>
      </c>
      <c r="O63">
        <v>130760</v>
      </c>
      <c r="P63">
        <v>124007</v>
      </c>
      <c r="Q63">
        <v>124006.89</v>
      </c>
      <c r="R63">
        <v>124007</v>
      </c>
      <c r="S63">
        <v>117624</v>
      </c>
      <c r="T63">
        <v>117624</v>
      </c>
      <c r="U63">
        <v>117594.17</v>
      </c>
      <c r="V63">
        <v>115336</v>
      </c>
      <c r="W63">
        <v>113825</v>
      </c>
      <c r="X63">
        <v>122320</v>
      </c>
      <c r="Y63">
        <v>122016.49</v>
      </c>
      <c r="Z63">
        <v>121709</v>
      </c>
      <c r="AA63">
        <v>121402</v>
      </c>
      <c r="AB63">
        <v>121312</v>
      </c>
      <c r="AC63">
        <v>121311.58</v>
      </c>
      <c r="AD63">
        <v>121312</v>
      </c>
      <c r="AE63">
        <v>0</v>
      </c>
      <c r="AF63">
        <v>0</v>
      </c>
      <c r="AG63">
        <v>0</v>
      </c>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1538</v>
      </c>
      <c r="B64">
        <v>430416</v>
      </c>
      <c r="C64">
        <v>504544</v>
      </c>
      <c r="D64">
        <v>536804</v>
      </c>
      <c r="E64">
        <v>431951.93</v>
      </c>
      <c r="F64">
        <v>349265</v>
      </c>
      <c r="G64">
        <v>324061</v>
      </c>
      <c r="H64">
        <v>232139</v>
      </c>
      <c r="I64">
        <v>205567.81</v>
      </c>
      <c r="J64">
        <v>206618</v>
      </c>
      <c r="K64">
        <v>209760</v>
      </c>
      <c r="L64">
        <v>477879</v>
      </c>
      <c r="M64">
        <v>410206.9</v>
      </c>
      <c r="N64">
        <v>345026</v>
      </c>
      <c r="O64">
        <v>319924</v>
      </c>
      <c r="P64">
        <v>304955</v>
      </c>
      <c r="Q64">
        <v>258928.54</v>
      </c>
      <c r="R64">
        <v>249107</v>
      </c>
      <c r="S64">
        <v>229941</v>
      </c>
      <c r="T64">
        <v>242407</v>
      </c>
      <c r="U64">
        <v>227969.35</v>
      </c>
      <c r="V64">
        <v>225166</v>
      </c>
      <c r="W64">
        <v>215134</v>
      </c>
      <c r="X64">
        <v>220209</v>
      </c>
      <c r="Y64">
        <v>185426.27</v>
      </c>
      <c r="Z64">
        <v>175945</v>
      </c>
      <c r="AA64">
        <v>150178</v>
      </c>
      <c r="AB64">
        <v>121815</v>
      </c>
      <c r="AC64">
        <v>99583.679999999993</v>
      </c>
      <c r="AD64">
        <v>78119</v>
      </c>
      <c r="AE64">
        <v>55419</v>
      </c>
      <c r="AF64">
        <v>27409</v>
      </c>
      <c r="AG64">
        <v>13387.76</v>
      </c>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1539</v>
      </c>
      <c r="B65">
        <v>21254</v>
      </c>
      <c r="C65">
        <v>21254</v>
      </c>
      <c r="D65">
        <v>21254</v>
      </c>
      <c r="E65">
        <v>21254</v>
      </c>
      <c r="F65">
        <v>21254</v>
      </c>
      <c r="G65">
        <v>21254</v>
      </c>
      <c r="H65">
        <v>21185</v>
      </c>
      <c r="I65">
        <v>21185</v>
      </c>
      <c r="J65">
        <v>21185</v>
      </c>
      <c r="K65">
        <v>21185</v>
      </c>
      <c r="L65">
        <v>21185</v>
      </c>
      <c r="M65">
        <v>21185</v>
      </c>
      <c r="N65">
        <v>21185</v>
      </c>
      <c r="O65">
        <v>21185</v>
      </c>
      <c r="P65">
        <v>21185</v>
      </c>
      <c r="Q65">
        <v>21185</v>
      </c>
      <c r="R65">
        <v>21185</v>
      </c>
      <c r="S65">
        <v>21185</v>
      </c>
      <c r="T65">
        <v>17675</v>
      </c>
      <c r="U65">
        <v>17675</v>
      </c>
      <c r="V65">
        <v>17675</v>
      </c>
      <c r="W65">
        <v>17675</v>
      </c>
      <c r="X65">
        <v>17675</v>
      </c>
      <c r="Y65">
        <v>17675</v>
      </c>
      <c r="Z65">
        <v>14633</v>
      </c>
      <c r="AA65">
        <v>14633</v>
      </c>
      <c r="AB65">
        <v>14633</v>
      </c>
      <c r="AC65">
        <v>14633.09</v>
      </c>
      <c r="AD65">
        <v>10323</v>
      </c>
      <c r="AE65">
        <v>10323</v>
      </c>
      <c r="AF65">
        <v>10323</v>
      </c>
      <c r="AG65">
        <v>10323.290000000001</v>
      </c>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1540</v>
      </c>
      <c r="B66">
        <v>21254</v>
      </c>
      <c r="C66">
        <v>21254</v>
      </c>
      <c r="D66">
        <v>21254</v>
      </c>
      <c r="E66">
        <v>21254</v>
      </c>
      <c r="F66">
        <v>21254</v>
      </c>
      <c r="G66">
        <v>21254</v>
      </c>
      <c r="H66">
        <v>21185</v>
      </c>
      <c r="I66">
        <v>21185</v>
      </c>
      <c r="J66">
        <v>21185</v>
      </c>
      <c r="K66">
        <v>21185</v>
      </c>
      <c r="L66">
        <v>21185</v>
      </c>
      <c r="M66">
        <v>21185</v>
      </c>
      <c r="N66">
        <v>21185</v>
      </c>
      <c r="O66">
        <v>21185</v>
      </c>
      <c r="P66">
        <v>21185</v>
      </c>
      <c r="Q66">
        <v>21185</v>
      </c>
      <c r="R66">
        <v>21185</v>
      </c>
      <c r="S66">
        <v>21185</v>
      </c>
      <c r="T66">
        <v>17675</v>
      </c>
      <c r="U66">
        <v>17675</v>
      </c>
      <c r="V66">
        <v>17675</v>
      </c>
      <c r="W66">
        <v>17675</v>
      </c>
      <c r="X66">
        <v>17675</v>
      </c>
      <c r="Y66">
        <v>17675</v>
      </c>
      <c r="Z66">
        <v>14633</v>
      </c>
      <c r="AA66">
        <v>14633</v>
      </c>
      <c r="AB66">
        <v>14633</v>
      </c>
      <c r="AC66">
        <v>14633.09</v>
      </c>
      <c r="AD66">
        <v>10323</v>
      </c>
      <c r="AE66">
        <v>10323</v>
      </c>
      <c r="AF66">
        <v>10323</v>
      </c>
      <c r="AG66">
        <v>10323.290000000001</v>
      </c>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793</v>
      </c>
      <c r="B67">
        <v>409162</v>
      </c>
      <c r="C67">
        <v>483290</v>
      </c>
      <c r="D67">
        <v>515550</v>
      </c>
      <c r="E67">
        <v>410697.93</v>
      </c>
      <c r="F67">
        <v>328011</v>
      </c>
      <c r="G67">
        <v>302807</v>
      </c>
      <c r="H67">
        <v>210954</v>
      </c>
      <c r="I67">
        <v>184382.81</v>
      </c>
      <c r="J67">
        <v>185433</v>
      </c>
      <c r="K67">
        <v>188575</v>
      </c>
      <c r="L67">
        <v>456694</v>
      </c>
      <c r="M67">
        <v>389021.9</v>
      </c>
      <c r="N67">
        <v>323841</v>
      </c>
      <c r="O67">
        <v>298739</v>
      </c>
      <c r="P67">
        <v>283770</v>
      </c>
      <c r="Q67">
        <v>237743.54</v>
      </c>
      <c r="R67">
        <v>227922</v>
      </c>
      <c r="S67">
        <v>208756</v>
      </c>
      <c r="T67">
        <v>224732</v>
      </c>
      <c r="U67">
        <v>210294.35</v>
      </c>
      <c r="V67">
        <v>207491</v>
      </c>
      <c r="W67">
        <v>197459</v>
      </c>
      <c r="X67">
        <v>202534</v>
      </c>
      <c r="Y67">
        <v>167751.26999999999</v>
      </c>
      <c r="Z67">
        <v>161312</v>
      </c>
      <c r="AA67">
        <v>135545</v>
      </c>
      <c r="AB67">
        <v>107182</v>
      </c>
      <c r="AC67">
        <v>84950.59</v>
      </c>
      <c r="AD67">
        <v>67796</v>
      </c>
      <c r="AE67">
        <v>45096</v>
      </c>
      <c r="AF67">
        <v>17086</v>
      </c>
      <c r="AG67">
        <v>3064.47</v>
      </c>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1541</v>
      </c>
      <c r="B68">
        <v>7487</v>
      </c>
      <c r="C68">
        <v>7487</v>
      </c>
      <c r="D68">
        <v>7487</v>
      </c>
      <c r="E68">
        <v>0</v>
      </c>
      <c r="F68">
        <v>7487</v>
      </c>
      <c r="G68">
        <v>0</v>
      </c>
      <c r="H68">
        <v>0</v>
      </c>
      <c r="I68">
        <v>7987.56</v>
      </c>
      <c r="J68">
        <v>7602</v>
      </c>
      <c r="K68">
        <v>7487</v>
      </c>
      <c r="L68">
        <v>7487</v>
      </c>
      <c r="M68">
        <v>7486.68</v>
      </c>
      <c r="N68">
        <v>0</v>
      </c>
      <c r="O68">
        <v>0</v>
      </c>
      <c r="P68">
        <v>0</v>
      </c>
      <c r="Q68">
        <v>0</v>
      </c>
      <c r="R68">
        <v>0</v>
      </c>
      <c r="S68">
        <v>0</v>
      </c>
      <c r="T68">
        <v>0</v>
      </c>
      <c r="U68">
        <v>8717.25</v>
      </c>
      <c r="V68">
        <v>10360</v>
      </c>
      <c r="W68">
        <v>9744</v>
      </c>
      <c r="X68">
        <v>2793</v>
      </c>
      <c r="Y68">
        <v>2423.75</v>
      </c>
      <c r="Z68">
        <v>2035</v>
      </c>
      <c r="AA68">
        <v>1655</v>
      </c>
      <c r="AB68">
        <v>1162</v>
      </c>
      <c r="AC68">
        <v>579.47</v>
      </c>
      <c r="AD68">
        <v>-1</v>
      </c>
      <c r="AE68">
        <v>7487</v>
      </c>
      <c r="AF68">
        <v>7487</v>
      </c>
      <c r="AG68">
        <v>7486.68</v>
      </c>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1542</v>
      </c>
      <c r="B69">
        <v>0</v>
      </c>
      <c r="C69">
        <v>0</v>
      </c>
      <c r="D69">
        <v>0</v>
      </c>
      <c r="E69">
        <v>0</v>
      </c>
      <c r="F69">
        <v>7487</v>
      </c>
      <c r="G69">
        <v>0</v>
      </c>
      <c r="H69">
        <v>0</v>
      </c>
      <c r="I69">
        <v>7486.68</v>
      </c>
      <c r="J69">
        <v>7602</v>
      </c>
      <c r="K69">
        <v>7487</v>
      </c>
      <c r="L69">
        <v>7487</v>
      </c>
      <c r="M69">
        <v>7486.68</v>
      </c>
      <c r="N69">
        <v>0</v>
      </c>
      <c r="O69">
        <v>0</v>
      </c>
      <c r="P69">
        <v>0</v>
      </c>
      <c r="Q69">
        <v>0</v>
      </c>
      <c r="R69">
        <v>0</v>
      </c>
      <c r="S69">
        <v>0</v>
      </c>
      <c r="T69">
        <v>0</v>
      </c>
      <c r="U69">
        <v>8717.25</v>
      </c>
      <c r="V69">
        <v>10360</v>
      </c>
      <c r="W69">
        <v>9744</v>
      </c>
      <c r="X69">
        <v>0</v>
      </c>
      <c r="Y69">
        <v>0</v>
      </c>
      <c r="Z69">
        <v>2035</v>
      </c>
      <c r="AA69">
        <v>1655</v>
      </c>
      <c r="AB69">
        <v>0</v>
      </c>
      <c r="AC69">
        <v>0</v>
      </c>
      <c r="AD69">
        <v>-1</v>
      </c>
      <c r="AE69">
        <v>7487</v>
      </c>
      <c r="AF69">
        <v>7487</v>
      </c>
      <c r="AG69">
        <v>7486.68</v>
      </c>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1545</v>
      </c>
      <c r="B70">
        <v>0</v>
      </c>
      <c r="C70">
        <v>0</v>
      </c>
      <c r="D70">
        <v>0</v>
      </c>
      <c r="E70">
        <v>0</v>
      </c>
      <c r="F70">
        <v>7487</v>
      </c>
      <c r="G70">
        <v>0</v>
      </c>
      <c r="H70">
        <v>0</v>
      </c>
      <c r="I70">
        <v>7486.68</v>
      </c>
      <c r="J70">
        <v>7602</v>
      </c>
      <c r="K70">
        <v>7487</v>
      </c>
      <c r="L70">
        <v>7487</v>
      </c>
      <c r="M70">
        <v>7486.68</v>
      </c>
      <c r="N70">
        <v>0</v>
      </c>
      <c r="O70">
        <v>0</v>
      </c>
      <c r="P70">
        <v>0</v>
      </c>
      <c r="Q70">
        <v>0</v>
      </c>
      <c r="R70">
        <v>0</v>
      </c>
      <c r="S70">
        <v>0</v>
      </c>
      <c r="T70">
        <v>0</v>
      </c>
      <c r="U70">
        <v>8717.25</v>
      </c>
      <c r="V70">
        <v>10360</v>
      </c>
      <c r="W70">
        <v>0</v>
      </c>
      <c r="X70">
        <v>0</v>
      </c>
      <c r="Y70">
        <v>0</v>
      </c>
      <c r="Z70">
        <v>2035</v>
      </c>
      <c r="AA70">
        <v>1655</v>
      </c>
      <c r="AB70">
        <v>0</v>
      </c>
      <c r="AC70">
        <v>0</v>
      </c>
      <c r="AD70">
        <v>-1</v>
      </c>
      <c r="AE70">
        <v>7487</v>
      </c>
      <c r="AF70">
        <v>7487</v>
      </c>
      <c r="AG70">
        <v>7486.68</v>
      </c>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2344</v>
      </c>
      <c r="B71">
        <v>7487</v>
      </c>
      <c r="C71">
        <v>7487</v>
      </c>
      <c r="D71">
        <v>7487</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1547</v>
      </c>
      <c r="B72">
        <v>0</v>
      </c>
      <c r="C72">
        <v>0</v>
      </c>
      <c r="D72">
        <v>0</v>
      </c>
      <c r="E72">
        <v>0</v>
      </c>
      <c r="F72">
        <v>0</v>
      </c>
      <c r="G72">
        <v>0</v>
      </c>
      <c r="H72">
        <v>0</v>
      </c>
      <c r="I72">
        <v>500.89</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794</v>
      </c>
      <c r="B73">
        <v>1025147</v>
      </c>
      <c r="C73">
        <v>1099275</v>
      </c>
      <c r="D73">
        <v>1131535</v>
      </c>
      <c r="E73">
        <v>1026682.53</v>
      </c>
      <c r="F73">
        <v>943996</v>
      </c>
      <c r="G73">
        <v>918792</v>
      </c>
      <c r="H73">
        <v>826870</v>
      </c>
      <c r="I73">
        <v>800799.3</v>
      </c>
      <c r="J73">
        <v>801464</v>
      </c>
      <c r="K73">
        <v>804491</v>
      </c>
      <c r="L73">
        <v>877568</v>
      </c>
      <c r="M73">
        <v>725301.3</v>
      </c>
      <c r="N73">
        <v>660120</v>
      </c>
      <c r="O73">
        <v>635018</v>
      </c>
      <c r="P73">
        <v>614786</v>
      </c>
      <c r="Q73">
        <v>568023.21</v>
      </c>
      <c r="R73">
        <v>557459</v>
      </c>
      <c r="S73">
        <v>534274</v>
      </c>
      <c r="T73">
        <v>544765</v>
      </c>
      <c r="U73">
        <v>529691.5</v>
      </c>
      <c r="V73">
        <v>526273</v>
      </c>
      <c r="W73">
        <v>513703</v>
      </c>
      <c r="X73">
        <v>520322</v>
      </c>
      <c r="Y73">
        <v>484866.51</v>
      </c>
      <c r="Z73">
        <v>474689</v>
      </c>
      <c r="AA73">
        <v>448235</v>
      </c>
      <c r="AB73">
        <v>419289</v>
      </c>
      <c r="AC73">
        <v>396474.73</v>
      </c>
      <c r="AD73">
        <v>374430</v>
      </c>
      <c r="AE73">
        <v>202906</v>
      </c>
      <c r="AF73">
        <v>174896</v>
      </c>
      <c r="AG73">
        <v>160874.44</v>
      </c>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1549</v>
      </c>
      <c r="B74">
        <v>1025147</v>
      </c>
      <c r="C74">
        <v>1099275</v>
      </c>
      <c r="D74">
        <v>1131535</v>
      </c>
      <c r="E74">
        <v>1026682.53</v>
      </c>
      <c r="F74">
        <v>943996</v>
      </c>
      <c r="G74">
        <v>918792</v>
      </c>
      <c r="H74">
        <v>826870</v>
      </c>
      <c r="I74">
        <v>800799.3</v>
      </c>
      <c r="J74">
        <v>801464</v>
      </c>
      <c r="K74">
        <v>804491</v>
      </c>
      <c r="L74">
        <v>877568</v>
      </c>
      <c r="M74">
        <v>725301.3</v>
      </c>
      <c r="N74">
        <v>660120</v>
      </c>
      <c r="O74">
        <v>635018</v>
      </c>
      <c r="P74">
        <v>614786</v>
      </c>
      <c r="Q74">
        <v>568023.21</v>
      </c>
      <c r="R74">
        <v>557459</v>
      </c>
      <c r="S74">
        <v>534274</v>
      </c>
      <c r="T74">
        <v>544765</v>
      </c>
      <c r="U74">
        <v>529691.5</v>
      </c>
      <c r="V74">
        <v>526273</v>
      </c>
      <c r="W74">
        <v>513703</v>
      </c>
      <c r="X74">
        <v>520322</v>
      </c>
      <c r="Y74">
        <v>484866.51</v>
      </c>
      <c r="Z74">
        <v>474689</v>
      </c>
      <c r="AA74">
        <v>448235</v>
      </c>
      <c r="AB74">
        <v>419289</v>
      </c>
      <c r="AC74">
        <v>396474.73</v>
      </c>
      <c r="AD74">
        <v>374430</v>
      </c>
      <c r="AE74">
        <v>202906</v>
      </c>
      <c r="AF74">
        <v>174896</v>
      </c>
      <c r="AG74">
        <v>160874.44</v>
      </c>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1550</v>
      </c>
      <c r="B75">
        <v>1267122</v>
      </c>
      <c r="C75">
        <v>1373562</v>
      </c>
      <c r="D75">
        <v>1387760</v>
      </c>
      <c r="E75">
        <v>1244375.3</v>
      </c>
      <c r="F75">
        <v>1179323</v>
      </c>
      <c r="G75">
        <v>1105166</v>
      </c>
      <c r="H75">
        <v>1029381</v>
      </c>
      <c r="I75">
        <v>933730.39</v>
      </c>
      <c r="J75">
        <v>946661</v>
      </c>
      <c r="K75">
        <v>964846</v>
      </c>
      <c r="L75">
        <v>1100027</v>
      </c>
      <c r="M75">
        <v>991577.12</v>
      </c>
      <c r="N75">
        <v>844594</v>
      </c>
      <c r="O75">
        <v>805250</v>
      </c>
      <c r="P75">
        <v>809473</v>
      </c>
      <c r="Q75">
        <v>749605.21</v>
      </c>
      <c r="R75">
        <v>725126</v>
      </c>
      <c r="S75">
        <v>729214</v>
      </c>
      <c r="T75">
        <v>769674</v>
      </c>
      <c r="U75">
        <v>696192.2</v>
      </c>
      <c r="V75">
        <v>695007</v>
      </c>
      <c r="W75">
        <v>710816</v>
      </c>
      <c r="X75">
        <v>837187</v>
      </c>
      <c r="Y75">
        <v>615807.23</v>
      </c>
      <c r="Z75">
        <v>593035</v>
      </c>
      <c r="AA75">
        <v>559736</v>
      </c>
      <c r="AB75">
        <v>529570</v>
      </c>
      <c r="AC75">
        <v>478512.51</v>
      </c>
      <c r="AD75">
        <v>474063</v>
      </c>
      <c r="AE75">
        <v>319235</v>
      </c>
      <c r="AF75">
        <v>281522</v>
      </c>
      <c r="AG75">
        <v>238868.04</v>
      </c>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1666</v>
      </c>
      <c r="B76" t="s">
        <v>2333</v>
      </c>
      <c r="C76" t="s">
        <v>2005</v>
      </c>
      <c r="D76" t="s">
        <v>1667</v>
      </c>
      <c r="E76" t="s">
        <v>1668</v>
      </c>
      <c r="F76" t="s">
        <v>1669</v>
      </c>
      <c r="G76" t="s">
        <v>1670</v>
      </c>
      <c r="H76" t="s">
        <v>1671</v>
      </c>
      <c r="I76" t="s">
        <v>1672</v>
      </c>
      <c r="J76" t="s">
        <v>1673</v>
      </c>
      <c r="K76" t="s">
        <v>1674</v>
      </c>
      <c r="L76" t="s">
        <v>1675</v>
      </c>
      <c r="M76" t="s">
        <v>1676</v>
      </c>
      <c r="N76" t="s">
        <v>1677</v>
      </c>
      <c r="O76" t="s">
        <v>1678</v>
      </c>
      <c r="P76" t="s">
        <v>1679</v>
      </c>
      <c r="Q76" t="s">
        <v>1680</v>
      </c>
      <c r="R76" t="s">
        <v>1681</v>
      </c>
      <c r="S76" t="s">
        <v>1682</v>
      </c>
      <c r="T76" t="s">
        <v>1683</v>
      </c>
      <c r="U76" t="s">
        <v>1684</v>
      </c>
      <c r="V76" t="s">
        <v>1685</v>
      </c>
      <c r="W76" t="s">
        <v>1686</v>
      </c>
      <c r="X76" t="s">
        <v>1687</v>
      </c>
      <c r="Y76" t="s">
        <v>1688</v>
      </c>
      <c r="Z76" t="s">
        <v>1689</v>
      </c>
      <c r="AA76" t="s">
        <v>1690</v>
      </c>
      <c r="AB76" t="s">
        <v>1691</v>
      </c>
      <c r="AC76" t="s">
        <v>1692</v>
      </c>
      <c r="AD76" t="s">
        <v>1693</v>
      </c>
      <c r="AE76" t="s">
        <v>1694</v>
      </c>
      <c r="AF76" t="s">
        <v>1695</v>
      </c>
      <c r="AG76" t="s">
        <v>1696</v>
      </c>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t="s">
        <v>1720</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4810</v>
      </c>
      <c r="U119" s="132">
        <f t="shared" si="0"/>
        <v>13530.72</v>
      </c>
      <c r="V119" s="132">
        <f t="shared" si="0"/>
        <v>12385</v>
      </c>
      <c r="W119" s="132">
        <f t="shared" si="0"/>
        <v>5336</v>
      </c>
      <c r="X119" s="132">
        <f t="shared" si="0"/>
        <v>141255</v>
      </c>
      <c r="Y119" s="132">
        <f t="shared" si="0"/>
        <v>33282.1</v>
      </c>
      <c r="Z119" s="132">
        <f t="shared" si="0"/>
        <v>26609</v>
      </c>
      <c r="AA119" s="132">
        <f t="shared" si="0"/>
        <v>1963</v>
      </c>
      <c r="AB119" s="132">
        <f t="shared" si="0"/>
        <v>1282</v>
      </c>
      <c r="AC119" s="132">
        <f t="shared" si="0"/>
        <v>884.06</v>
      </c>
      <c r="AD119" s="132">
        <f t="shared" si="0"/>
        <v>464</v>
      </c>
      <c r="AE119" s="132">
        <f t="shared" si="0"/>
        <v>2296</v>
      </c>
      <c r="AF119" s="132">
        <f t="shared" si="0"/>
        <v>3184</v>
      </c>
      <c r="AG119" s="132">
        <f t="shared" si="0"/>
        <v>2043.16</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8939</v>
      </c>
      <c r="D121" s="132">
        <f t="shared" si="2"/>
        <v>9128</v>
      </c>
      <c r="E121" s="132">
        <f t="shared" si="2"/>
        <v>0</v>
      </c>
      <c r="F121" s="132">
        <f t="shared" si="2"/>
        <v>3518</v>
      </c>
      <c r="G121" s="132">
        <f t="shared" si="2"/>
        <v>7451</v>
      </c>
      <c r="H121" s="132">
        <f t="shared" si="2"/>
        <v>11384</v>
      </c>
      <c r="I121" s="132">
        <f t="shared" si="2"/>
        <v>15317</v>
      </c>
      <c r="J121" s="132">
        <f t="shared" si="2"/>
        <v>15732</v>
      </c>
      <c r="K121" s="132">
        <f t="shared" si="2"/>
        <v>15732</v>
      </c>
      <c r="L121" s="132">
        <f t="shared" si="2"/>
        <v>15732</v>
      </c>
      <c r="M121" s="132">
        <f t="shared" si="2"/>
        <v>15732</v>
      </c>
      <c r="N121" s="132">
        <f t="shared" si="2"/>
        <v>15732</v>
      </c>
      <c r="O121" s="132">
        <f t="shared" si="2"/>
        <v>15732</v>
      </c>
      <c r="P121" s="132">
        <f t="shared" si="2"/>
        <v>15732</v>
      </c>
      <c r="Q121" s="132">
        <f t="shared" si="2"/>
        <v>13587</v>
      </c>
      <c r="R121" s="132">
        <f t="shared" si="2"/>
        <v>11442</v>
      </c>
      <c r="S121" s="132">
        <f t="shared" si="2"/>
        <v>9297</v>
      </c>
      <c r="T121" s="132">
        <f t="shared" si="2"/>
        <v>7152</v>
      </c>
      <c r="U121" s="132">
        <f t="shared" si="2"/>
        <v>0</v>
      </c>
      <c r="V121" s="132">
        <f t="shared" si="2"/>
        <v>0</v>
      </c>
      <c r="W121" s="132">
        <f t="shared" si="2"/>
        <v>0</v>
      </c>
      <c r="X121" s="132">
        <f t="shared" si="2"/>
        <v>0</v>
      </c>
      <c r="Y121" s="132">
        <f t="shared" si="2"/>
        <v>0</v>
      </c>
      <c r="Z121" s="132">
        <f t="shared" si="2"/>
        <v>0</v>
      </c>
      <c r="AA121" s="132">
        <f t="shared" si="2"/>
        <v>0</v>
      </c>
      <c r="AB121" s="132">
        <f t="shared" si="2"/>
        <v>330</v>
      </c>
      <c r="AC121" s="132">
        <f t="shared" si="2"/>
        <v>930.32</v>
      </c>
      <c r="AD121" s="132">
        <f t="shared" si="2"/>
        <v>4051</v>
      </c>
      <c r="AE121" s="132">
        <f t="shared" si="2"/>
        <v>3998</v>
      </c>
      <c r="AF121" s="132">
        <f t="shared" si="2"/>
        <v>3946</v>
      </c>
      <c r="AG121" s="132">
        <f t="shared" si="2"/>
        <v>3879.33</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3518</v>
      </c>
      <c r="K122" s="132">
        <f>IFERROR(INDEX(K$3:K$117,MATCH($A$122,$A3:$A$117,0),1),0)</f>
        <v>7451</v>
      </c>
      <c r="L122" s="132">
        <f>IFERROR(INDEX(L$3:L$117,MATCH($A$122,$A3:$A$117,0),1),0)</f>
        <v>11384</v>
      </c>
      <c r="M122" s="132">
        <f>IFERROR(INDEX(M$3:M$117,MATCH($A$122,$A3:$A$117,0),1),0)</f>
        <v>15317</v>
      </c>
      <c r="N122" s="132">
        <f>IFERROR(INDEX(N$3:N$117,MATCH($A$122,$A3:$A$117,0),1),0)</f>
        <v>19250</v>
      </c>
      <c r="O122" s="132">
        <f>IFERROR(INDEX(O$3:O$117,MATCH($A$122,$A3:$A$117,0),1),0)</f>
        <v>23183</v>
      </c>
      <c r="P122" s="132">
        <f>IFERROR(INDEX(P$3:P$117,MATCH($A$122,$A3:$A$117,0),1),0)</f>
        <v>27116</v>
      </c>
      <c r="Q122" s="132">
        <f>IFERROR(INDEX(Q$3:Q$117,MATCH($A$122,$A3:$A$117,0),1),0)</f>
        <v>31049</v>
      </c>
      <c r="R122" s="132">
        <f>IFERROR(INDEX(R$3:R$117,MATCH($A$122,$A3:$A$117,0),1),0)</f>
        <v>34982</v>
      </c>
      <c r="S122" s="132">
        <f>IFERROR(INDEX(S$3:S$117,MATCH($A$122,$A3:$A$117,0),1),0)</f>
        <v>38915</v>
      </c>
      <c r="T122" s="132">
        <f>IFERROR(INDEX(T$3:T$117,MATCH($A$122,$A3:$A$117,0),1),0)</f>
        <v>42848</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7481</v>
      </c>
      <c r="AE122" s="132">
        <f>IFERROR(INDEX(AE$3:AE$117,MATCH($A$122,$A3:$A$117,0),1),0)</f>
        <v>8511</v>
      </c>
      <c r="AF122" s="132">
        <f>IFERROR(INDEX(AF$3:AF$117,MATCH($A$122,$A3:$A$117,0),1),0)</f>
        <v>9531</v>
      </c>
      <c r="AG122" s="132">
        <f>IFERROR(INDEX(AG$3:AG$117,MATCH($A$122,$A3:$A$117,0),1),0)</f>
        <v>10543.34</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8939</v>
      </c>
      <c r="D123" s="80">
        <f t="shared" si="3"/>
        <v>9128</v>
      </c>
      <c r="E123" s="80">
        <f t="shared" si="3"/>
        <v>0</v>
      </c>
      <c r="F123" s="80">
        <f t="shared" si="3"/>
        <v>3518</v>
      </c>
      <c r="G123" s="80">
        <f t="shared" si="3"/>
        <v>7451</v>
      </c>
      <c r="H123" s="80">
        <f t="shared" si="3"/>
        <v>11384</v>
      </c>
      <c r="I123" s="80">
        <f t="shared" si="3"/>
        <v>15317</v>
      </c>
      <c r="J123" s="80">
        <f t="shared" si="3"/>
        <v>15732</v>
      </c>
      <c r="K123" s="80">
        <f t="shared" si="3"/>
        <v>15732</v>
      </c>
      <c r="L123" s="80">
        <f t="shared" si="3"/>
        <v>15732</v>
      </c>
      <c r="M123" s="80">
        <f t="shared" si="3"/>
        <v>15732</v>
      </c>
      <c r="N123" s="80">
        <f t="shared" si="3"/>
        <v>15732</v>
      </c>
      <c r="O123" s="80">
        <f t="shared" si="3"/>
        <v>15732</v>
      </c>
      <c r="P123" s="80">
        <f t="shared" si="3"/>
        <v>15732</v>
      </c>
      <c r="Q123" s="80">
        <f t="shared" si="3"/>
        <v>13587</v>
      </c>
      <c r="R123" s="80">
        <f t="shared" si="3"/>
        <v>11442</v>
      </c>
      <c r="S123" s="80">
        <f t="shared" si="3"/>
        <v>9297</v>
      </c>
      <c r="T123" s="80">
        <f t="shared" si="3"/>
        <v>11962</v>
      </c>
      <c r="U123" s="80">
        <f t="shared" si="3"/>
        <v>13530.72</v>
      </c>
      <c r="V123" s="80">
        <f t="shared" si="3"/>
        <v>12385</v>
      </c>
      <c r="W123" s="80">
        <f t="shared" si="3"/>
        <v>5336</v>
      </c>
      <c r="X123" s="80">
        <f t="shared" si="3"/>
        <v>141255</v>
      </c>
      <c r="Y123" s="80">
        <f t="shared" si="3"/>
        <v>33282.1</v>
      </c>
      <c r="Z123" s="80">
        <f t="shared" si="3"/>
        <v>26609</v>
      </c>
      <c r="AA123" s="80">
        <f t="shared" si="3"/>
        <v>1963</v>
      </c>
      <c r="AB123" s="80">
        <f t="shared" si="3"/>
        <v>1612</v>
      </c>
      <c r="AC123" s="80">
        <f t="shared" si="3"/>
        <v>1814.38</v>
      </c>
      <c r="AD123" s="80">
        <f t="shared" si="3"/>
        <v>4515</v>
      </c>
      <c r="AE123" s="80">
        <f t="shared" si="3"/>
        <v>6294</v>
      </c>
      <c r="AF123" s="80">
        <f t="shared" si="3"/>
        <v>7130</v>
      </c>
      <c r="AG123" s="80">
        <f t="shared" si="3"/>
        <v>5922.49</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3518</v>
      </c>
      <c r="K124" s="80">
        <f t="shared" si="5"/>
        <v>7451</v>
      </c>
      <c r="L124" s="80">
        <f t="shared" si="5"/>
        <v>11384</v>
      </c>
      <c r="M124" s="80">
        <f t="shared" si="5"/>
        <v>15317</v>
      </c>
      <c r="N124" s="80">
        <f t="shared" si="5"/>
        <v>19250</v>
      </c>
      <c r="O124" s="80">
        <f t="shared" si="5"/>
        <v>23183</v>
      </c>
      <c r="P124" s="80">
        <f t="shared" si="5"/>
        <v>27116</v>
      </c>
      <c r="Q124" s="80">
        <f t="shared" si="5"/>
        <v>31049</v>
      </c>
      <c r="R124" s="80">
        <f t="shared" si="5"/>
        <v>34982</v>
      </c>
      <c r="S124" s="80">
        <f t="shared" si="5"/>
        <v>38915</v>
      </c>
      <c r="T124" s="80">
        <f t="shared" si="5"/>
        <v>42848</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7481</v>
      </c>
      <c r="AE124" s="80">
        <f t="shared" si="5"/>
        <v>8511</v>
      </c>
      <c r="AF124" s="80">
        <f t="shared" si="5"/>
        <v>9531</v>
      </c>
      <c r="AG124" s="80">
        <f t="shared" si="5"/>
        <v>10543.34</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8939</v>
      </c>
      <c r="D125" s="82">
        <f t="shared" si="6"/>
        <v>9128</v>
      </c>
      <c r="E125" s="82">
        <f t="shared" si="6"/>
        <v>0</v>
      </c>
      <c r="F125" s="82">
        <f t="shared" si="6"/>
        <v>3518</v>
      </c>
      <c r="G125" s="82">
        <f t="shared" si="6"/>
        <v>7451</v>
      </c>
      <c r="H125" s="82">
        <f t="shared" si="6"/>
        <v>11384</v>
      </c>
      <c r="I125" s="82">
        <f t="shared" si="6"/>
        <v>15317</v>
      </c>
      <c r="J125" s="82">
        <f t="shared" si="6"/>
        <v>19250</v>
      </c>
      <c r="K125" s="82">
        <f t="shared" si="6"/>
        <v>23183</v>
      </c>
      <c r="L125" s="82">
        <f t="shared" si="6"/>
        <v>27116</v>
      </c>
      <c r="M125" s="82">
        <f t="shared" si="6"/>
        <v>31049</v>
      </c>
      <c r="N125" s="82">
        <f t="shared" si="6"/>
        <v>34982</v>
      </c>
      <c r="O125" s="82">
        <f t="shared" si="6"/>
        <v>38915</v>
      </c>
      <c r="P125" s="82">
        <f t="shared" si="6"/>
        <v>42848</v>
      </c>
      <c r="Q125" s="82">
        <f t="shared" si="6"/>
        <v>44636</v>
      </c>
      <c r="R125" s="82">
        <f t="shared" si="6"/>
        <v>46424</v>
      </c>
      <c r="S125" s="82">
        <f t="shared" si="6"/>
        <v>48212</v>
      </c>
      <c r="T125" s="82">
        <f t="shared" si="6"/>
        <v>54810</v>
      </c>
      <c r="U125" s="82">
        <f t="shared" si="6"/>
        <v>13530.72</v>
      </c>
      <c r="V125" s="82">
        <f t="shared" si="6"/>
        <v>12385</v>
      </c>
      <c r="W125" s="82">
        <f t="shared" si="6"/>
        <v>5336</v>
      </c>
      <c r="X125" s="82">
        <f t="shared" si="6"/>
        <v>141255</v>
      </c>
      <c r="Y125" s="82">
        <f t="shared" si="6"/>
        <v>33282.1</v>
      </c>
      <c r="Z125" s="82">
        <f t="shared" si="6"/>
        <v>26609</v>
      </c>
      <c r="AA125" s="82">
        <f t="shared" si="6"/>
        <v>1963</v>
      </c>
      <c r="AB125" s="82">
        <f t="shared" si="6"/>
        <v>1612</v>
      </c>
      <c r="AC125" s="82">
        <f t="shared" si="6"/>
        <v>1814.38</v>
      </c>
      <c r="AD125" s="82">
        <f t="shared" si="6"/>
        <v>11996</v>
      </c>
      <c r="AE125" s="82">
        <f t="shared" si="6"/>
        <v>14805</v>
      </c>
      <c r="AF125" s="82">
        <f t="shared" si="6"/>
        <v>16661</v>
      </c>
      <c r="AG125" s="82">
        <f t="shared" si="6"/>
        <v>16465.830000000002</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341903</v>
      </c>
      <c r="C131">
        <v>456396</v>
      </c>
      <c r="D131">
        <v>351539</v>
      </c>
      <c r="E131">
        <v>310323.8</v>
      </c>
      <c r="F131">
        <v>345533</v>
      </c>
      <c r="G131">
        <v>339342</v>
      </c>
      <c r="H131">
        <v>272462</v>
      </c>
      <c r="I131">
        <v>225591.14</v>
      </c>
      <c r="J131">
        <v>252761</v>
      </c>
      <c r="K131">
        <v>210142</v>
      </c>
      <c r="L131">
        <v>302224</v>
      </c>
      <c r="M131">
        <v>312347.53999999998</v>
      </c>
      <c r="N131">
        <v>301008</v>
      </c>
      <c r="O131">
        <v>263477</v>
      </c>
      <c r="P131">
        <v>268157</v>
      </c>
      <c r="Q131">
        <v>238360.29</v>
      </c>
      <c r="R131">
        <v>224583</v>
      </c>
      <c r="S131">
        <v>227236</v>
      </c>
      <c r="T131">
        <v>254865</v>
      </c>
      <c r="U131">
        <v>222891.42</v>
      </c>
      <c r="V131">
        <v>199794</v>
      </c>
      <c r="W131">
        <v>234383</v>
      </c>
      <c r="X131">
        <v>221123</v>
      </c>
      <c r="Y131">
        <v>186150.9</v>
      </c>
      <c r="Z131">
        <v>178199</v>
      </c>
      <c r="AA131">
        <v>201435</v>
      </c>
      <c r="AB131">
        <v>174327</v>
      </c>
      <c r="AC131">
        <v>170074.09</v>
      </c>
      <c r="AD131">
        <v>183415</v>
      </c>
      <c r="AE131">
        <v>202289</v>
      </c>
      <c r="AF131">
        <v>179174</v>
      </c>
      <c r="AG131">
        <v>152163.01999999999</v>
      </c>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1736</v>
      </c>
      <c r="B132">
        <v>341903</v>
      </c>
      <c r="C132">
        <v>456396</v>
      </c>
      <c r="D132">
        <v>351539</v>
      </c>
      <c r="E132">
        <v>310323.8</v>
      </c>
      <c r="F132">
        <v>345533</v>
      </c>
      <c r="G132">
        <v>339342</v>
      </c>
      <c r="H132">
        <v>272462</v>
      </c>
      <c r="I132">
        <v>225591.14</v>
      </c>
      <c r="J132">
        <v>252761</v>
      </c>
      <c r="K132">
        <v>210142</v>
      </c>
      <c r="L132">
        <v>302224</v>
      </c>
      <c r="M132">
        <v>312347.53999999998</v>
      </c>
      <c r="N132">
        <v>301008</v>
      </c>
      <c r="O132">
        <v>263477</v>
      </c>
      <c r="P132">
        <v>268157</v>
      </c>
      <c r="Q132">
        <v>238360.29</v>
      </c>
      <c r="R132">
        <v>224583</v>
      </c>
      <c r="S132">
        <v>227236</v>
      </c>
      <c r="T132">
        <v>254865</v>
      </c>
      <c r="U132">
        <v>222891.42</v>
      </c>
      <c r="V132">
        <v>199794</v>
      </c>
      <c r="W132">
        <v>234383</v>
      </c>
      <c r="X132">
        <v>221123</v>
      </c>
      <c r="Y132">
        <v>186150.9</v>
      </c>
      <c r="Z132">
        <v>178199</v>
      </c>
      <c r="AA132">
        <v>201435</v>
      </c>
      <c r="AB132">
        <v>174327</v>
      </c>
      <c r="AC132">
        <v>170074.09</v>
      </c>
      <c r="AD132">
        <v>183415</v>
      </c>
      <c r="AE132">
        <v>202289</v>
      </c>
      <c r="AF132">
        <v>179174</v>
      </c>
      <c r="AG132">
        <v>152163.01999999999</v>
      </c>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857</v>
      </c>
      <c r="B133">
        <v>0</v>
      </c>
      <c r="C133">
        <v>0</v>
      </c>
      <c r="D133">
        <v>0</v>
      </c>
      <c r="E133">
        <v>0</v>
      </c>
      <c r="F133">
        <v>0</v>
      </c>
      <c r="G133">
        <v>0</v>
      </c>
      <c r="H133">
        <v>0</v>
      </c>
      <c r="I133">
        <v>0</v>
      </c>
      <c r="J133">
        <v>493</v>
      </c>
      <c r="K133">
        <v>725</v>
      </c>
      <c r="L133">
        <v>0</v>
      </c>
      <c r="M133">
        <v>0</v>
      </c>
      <c r="N133">
        <v>130</v>
      </c>
      <c r="O133">
        <v>184</v>
      </c>
      <c r="P133">
        <v>0</v>
      </c>
      <c r="Q133">
        <v>58.44</v>
      </c>
      <c r="R133">
        <v>0</v>
      </c>
      <c r="S133">
        <v>104</v>
      </c>
      <c r="T133">
        <v>3</v>
      </c>
      <c r="U133">
        <v>0</v>
      </c>
      <c r="V133">
        <v>0</v>
      </c>
      <c r="W133">
        <v>3119</v>
      </c>
      <c r="X133">
        <v>309</v>
      </c>
      <c r="Y133">
        <v>472.57</v>
      </c>
      <c r="Z133">
        <v>319</v>
      </c>
      <c r="AA133">
        <v>292</v>
      </c>
      <c r="AB133">
        <v>535</v>
      </c>
      <c r="AC133">
        <v>671.25</v>
      </c>
      <c r="AD133">
        <v>11</v>
      </c>
      <c r="AE133">
        <v>0</v>
      </c>
      <c r="AF133">
        <v>0</v>
      </c>
      <c r="AG133">
        <v>0</v>
      </c>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858</v>
      </c>
      <c r="B134">
        <v>0</v>
      </c>
      <c r="C134">
        <v>0</v>
      </c>
      <c r="D134">
        <v>0</v>
      </c>
      <c r="E134">
        <v>0</v>
      </c>
      <c r="F134">
        <v>0</v>
      </c>
      <c r="G134">
        <v>0</v>
      </c>
      <c r="H134">
        <v>0</v>
      </c>
      <c r="I134">
        <v>0</v>
      </c>
      <c r="J134">
        <v>493</v>
      </c>
      <c r="K134">
        <v>725</v>
      </c>
      <c r="L134">
        <v>0</v>
      </c>
      <c r="M134">
        <v>0</v>
      </c>
      <c r="N134">
        <v>130</v>
      </c>
      <c r="O134">
        <v>184</v>
      </c>
      <c r="P134">
        <v>0</v>
      </c>
      <c r="Q134">
        <v>58.44</v>
      </c>
      <c r="R134">
        <v>0</v>
      </c>
      <c r="S134">
        <v>104</v>
      </c>
      <c r="T134">
        <v>3</v>
      </c>
      <c r="U134">
        <v>0</v>
      </c>
      <c r="V134">
        <v>0</v>
      </c>
      <c r="W134">
        <v>3119</v>
      </c>
      <c r="X134">
        <v>309</v>
      </c>
      <c r="Y134">
        <v>472.57</v>
      </c>
      <c r="Z134">
        <v>319</v>
      </c>
      <c r="AA134">
        <v>292</v>
      </c>
      <c r="AB134">
        <v>535</v>
      </c>
      <c r="AC134">
        <v>671.25</v>
      </c>
      <c r="AD134">
        <v>11</v>
      </c>
      <c r="AE134">
        <v>0</v>
      </c>
      <c r="AF134">
        <v>0</v>
      </c>
      <c r="AG134">
        <v>0</v>
      </c>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775</v>
      </c>
      <c r="B135">
        <v>1120</v>
      </c>
      <c r="C135">
        <v>1644</v>
      </c>
      <c r="D135">
        <v>2936</v>
      </c>
      <c r="E135">
        <v>3385.92</v>
      </c>
      <c r="F135">
        <v>1601</v>
      </c>
      <c r="G135">
        <v>773</v>
      </c>
      <c r="H135">
        <v>1684</v>
      </c>
      <c r="I135">
        <v>53.72</v>
      </c>
      <c r="J135">
        <v>4798</v>
      </c>
      <c r="K135">
        <v>492</v>
      </c>
      <c r="L135">
        <v>531</v>
      </c>
      <c r="M135">
        <v>802.79</v>
      </c>
      <c r="N135">
        <v>1538</v>
      </c>
      <c r="O135">
        <v>459</v>
      </c>
      <c r="P135">
        <v>809</v>
      </c>
      <c r="Q135">
        <v>507.97</v>
      </c>
      <c r="R135">
        <v>492</v>
      </c>
      <c r="S135">
        <v>575</v>
      </c>
      <c r="T135">
        <v>678</v>
      </c>
      <c r="U135">
        <v>2371.5300000000002</v>
      </c>
      <c r="V135">
        <v>2455</v>
      </c>
      <c r="W135">
        <v>400</v>
      </c>
      <c r="X135">
        <v>372</v>
      </c>
      <c r="Y135">
        <v>1667.8</v>
      </c>
      <c r="Z135">
        <v>502</v>
      </c>
      <c r="AA135">
        <v>390</v>
      </c>
      <c r="AB135">
        <v>683</v>
      </c>
      <c r="AC135">
        <v>1772.38</v>
      </c>
      <c r="AD135">
        <v>619</v>
      </c>
      <c r="AE135">
        <v>445</v>
      </c>
      <c r="AF135">
        <v>341</v>
      </c>
      <c r="AG135">
        <v>282.64</v>
      </c>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859</v>
      </c>
      <c r="B136">
        <v>343023</v>
      </c>
      <c r="C136">
        <v>458040</v>
      </c>
      <c r="D136">
        <v>354475</v>
      </c>
      <c r="E136">
        <v>313709.71000000002</v>
      </c>
      <c r="F136">
        <v>347134</v>
      </c>
      <c r="G136">
        <v>340115</v>
      </c>
      <c r="H136">
        <v>274146</v>
      </c>
      <c r="I136">
        <v>224030.87</v>
      </c>
      <c r="J136">
        <v>258052</v>
      </c>
      <c r="K136">
        <v>211359</v>
      </c>
      <c r="L136">
        <v>302755</v>
      </c>
      <c r="M136">
        <v>312836.32</v>
      </c>
      <c r="N136">
        <v>302676</v>
      </c>
      <c r="O136">
        <v>264120</v>
      </c>
      <c r="P136">
        <v>268966</v>
      </c>
      <c r="Q136">
        <v>239102.03</v>
      </c>
      <c r="R136">
        <v>225075</v>
      </c>
      <c r="S136">
        <v>227915</v>
      </c>
      <c r="T136">
        <v>255546</v>
      </c>
      <c r="U136">
        <v>225262.94</v>
      </c>
      <c r="V136">
        <v>202249</v>
      </c>
      <c r="W136">
        <v>237902</v>
      </c>
      <c r="X136">
        <v>221804</v>
      </c>
      <c r="Y136">
        <v>188291.27</v>
      </c>
      <c r="Z136">
        <v>179020</v>
      </c>
      <c r="AA136">
        <v>202117</v>
      </c>
      <c r="AB136">
        <v>175545</v>
      </c>
      <c r="AC136">
        <v>172517.72</v>
      </c>
      <c r="AD136">
        <v>184045</v>
      </c>
      <c r="AE136">
        <v>202734</v>
      </c>
      <c r="AF136">
        <v>179515</v>
      </c>
      <c r="AG136">
        <v>152445.67000000001</v>
      </c>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1568</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860</v>
      </c>
      <c r="B138">
        <v>193338</v>
      </c>
      <c r="C138">
        <v>244128</v>
      </c>
      <c r="D138">
        <v>191728</v>
      </c>
      <c r="E138">
        <v>175364.31</v>
      </c>
      <c r="F138">
        <v>199911</v>
      </c>
      <c r="G138">
        <v>197364</v>
      </c>
      <c r="H138">
        <v>180525</v>
      </c>
      <c r="I138">
        <v>154730.85</v>
      </c>
      <c r="J138">
        <v>161123</v>
      </c>
      <c r="K138">
        <v>142601</v>
      </c>
      <c r="L138">
        <v>180812</v>
      </c>
      <c r="M138">
        <v>190683.98</v>
      </c>
      <c r="N138">
        <v>183060</v>
      </c>
      <c r="O138">
        <v>164792</v>
      </c>
      <c r="P138">
        <v>172391</v>
      </c>
      <c r="Q138">
        <v>171624.07</v>
      </c>
      <c r="R138">
        <v>155848</v>
      </c>
      <c r="S138">
        <v>153831</v>
      </c>
      <c r="T138">
        <v>185431</v>
      </c>
      <c r="U138">
        <v>167018.93</v>
      </c>
      <c r="V138">
        <v>139706</v>
      </c>
      <c r="W138">
        <v>155088</v>
      </c>
      <c r="X138">
        <v>144299</v>
      </c>
      <c r="Y138">
        <v>125637.56</v>
      </c>
      <c r="Z138">
        <v>116717</v>
      </c>
      <c r="AA138">
        <v>138760</v>
      </c>
      <c r="AB138">
        <v>126050</v>
      </c>
      <c r="AC138">
        <v>119627.56</v>
      </c>
      <c r="AD138">
        <v>124745</v>
      </c>
      <c r="AE138">
        <v>129787</v>
      </c>
      <c r="AF138">
        <v>119913</v>
      </c>
      <c r="AG138">
        <v>117931.3</v>
      </c>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1738</v>
      </c>
      <c r="B139">
        <v>193338</v>
      </c>
      <c r="C139">
        <v>244128</v>
      </c>
      <c r="D139">
        <v>191728</v>
      </c>
      <c r="E139">
        <v>175364.31</v>
      </c>
      <c r="F139">
        <v>199911</v>
      </c>
      <c r="G139">
        <v>197364</v>
      </c>
      <c r="H139">
        <v>180525</v>
      </c>
      <c r="I139">
        <v>154730.85</v>
      </c>
      <c r="J139">
        <v>161123</v>
      </c>
      <c r="K139">
        <v>142601</v>
      </c>
      <c r="L139">
        <v>180812</v>
      </c>
      <c r="M139">
        <v>190683.98</v>
      </c>
      <c r="N139">
        <v>183060</v>
      </c>
      <c r="O139">
        <v>164792</v>
      </c>
      <c r="P139">
        <v>172391</v>
      </c>
      <c r="Q139">
        <v>171624.07</v>
      </c>
      <c r="R139">
        <v>155848</v>
      </c>
      <c r="S139">
        <v>153831</v>
      </c>
      <c r="T139">
        <v>185431</v>
      </c>
      <c r="U139">
        <v>167018.93</v>
      </c>
      <c r="V139">
        <v>139706</v>
      </c>
      <c r="W139">
        <v>155088</v>
      </c>
      <c r="X139">
        <v>144299</v>
      </c>
      <c r="Y139">
        <v>125637.56</v>
      </c>
      <c r="Z139">
        <v>116717</v>
      </c>
      <c r="AA139">
        <v>138760</v>
      </c>
      <c r="AB139">
        <v>126050</v>
      </c>
      <c r="AC139">
        <v>119627.56</v>
      </c>
      <c r="AD139">
        <v>124745</v>
      </c>
      <c r="AE139">
        <v>129787</v>
      </c>
      <c r="AF139">
        <v>119913</v>
      </c>
      <c r="AG139">
        <v>117931.3</v>
      </c>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861</v>
      </c>
      <c r="B140">
        <v>53837</v>
      </c>
      <c r="C140">
        <v>50825</v>
      </c>
      <c r="D140">
        <v>54237</v>
      </c>
      <c r="E140">
        <v>49651.76</v>
      </c>
      <c r="F140">
        <v>47592</v>
      </c>
      <c r="G140">
        <v>46161</v>
      </c>
      <c r="H140">
        <v>46164</v>
      </c>
      <c r="I140">
        <v>74617.289999999994</v>
      </c>
      <c r="J140">
        <v>56718</v>
      </c>
      <c r="K140">
        <v>53824</v>
      </c>
      <c r="L140">
        <v>50544</v>
      </c>
      <c r="M140">
        <v>53741.71</v>
      </c>
      <c r="N140">
        <v>47477</v>
      </c>
      <c r="O140">
        <v>53426</v>
      </c>
      <c r="P140">
        <v>45905</v>
      </c>
      <c r="Q140">
        <v>55262.67</v>
      </c>
      <c r="R140">
        <v>51977</v>
      </c>
      <c r="S140">
        <v>54680</v>
      </c>
      <c r="T140">
        <v>53671</v>
      </c>
      <c r="U140">
        <v>55148.07</v>
      </c>
      <c r="V140">
        <v>49924</v>
      </c>
      <c r="W140">
        <v>50134</v>
      </c>
      <c r="X140">
        <v>42015</v>
      </c>
      <c r="Y140">
        <v>42312.82</v>
      </c>
      <c r="Z140">
        <v>38707</v>
      </c>
      <c r="AA140">
        <v>39694</v>
      </c>
      <c r="AB140">
        <v>33562</v>
      </c>
      <c r="AC140">
        <v>39237.199999999997</v>
      </c>
      <c r="AD140">
        <v>38383</v>
      </c>
      <c r="AE140">
        <v>37726</v>
      </c>
      <c r="AF140">
        <v>36811</v>
      </c>
      <c r="AG140">
        <v>33504.230000000003</v>
      </c>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862</v>
      </c>
      <c r="B141">
        <v>16356</v>
      </c>
      <c r="C141">
        <v>20420</v>
      </c>
      <c r="D141">
        <v>22148</v>
      </c>
      <c r="E141">
        <v>20931.86</v>
      </c>
      <c r="F141">
        <v>16470</v>
      </c>
      <c r="G141">
        <v>17165</v>
      </c>
      <c r="H141">
        <v>15800</v>
      </c>
      <c r="I141">
        <v>21414.92</v>
      </c>
      <c r="J141">
        <v>20489</v>
      </c>
      <c r="K141">
        <v>17989</v>
      </c>
      <c r="L141">
        <v>18248</v>
      </c>
      <c r="M141">
        <v>21075.56</v>
      </c>
      <c r="N141">
        <v>16264</v>
      </c>
      <c r="O141">
        <v>21345</v>
      </c>
      <c r="P141">
        <v>16514</v>
      </c>
      <c r="Q141">
        <v>17767.32</v>
      </c>
      <c r="R141">
        <v>16979</v>
      </c>
      <c r="S141">
        <v>16803</v>
      </c>
      <c r="T141">
        <v>19404</v>
      </c>
      <c r="U141">
        <v>16121.68</v>
      </c>
      <c r="V141">
        <v>14489</v>
      </c>
      <c r="W141">
        <v>17645</v>
      </c>
      <c r="X141">
        <v>14741</v>
      </c>
      <c r="Y141">
        <v>13147.66</v>
      </c>
      <c r="Z141">
        <v>10317</v>
      </c>
      <c r="AA141">
        <v>14537</v>
      </c>
      <c r="AB141">
        <v>10787</v>
      </c>
      <c r="AC141">
        <v>12299.81</v>
      </c>
      <c r="AD141">
        <v>13726</v>
      </c>
      <c r="AE141">
        <v>13594</v>
      </c>
      <c r="AF141">
        <v>10387</v>
      </c>
      <c r="AG141">
        <v>9770.98</v>
      </c>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863</v>
      </c>
      <c r="B142">
        <v>37481</v>
      </c>
      <c r="C142">
        <v>30405</v>
      </c>
      <c r="D142">
        <v>32089</v>
      </c>
      <c r="E142">
        <v>28719.9</v>
      </c>
      <c r="F142">
        <v>31122</v>
      </c>
      <c r="G142">
        <v>28996</v>
      </c>
      <c r="H142">
        <v>30364</v>
      </c>
      <c r="I142">
        <v>53202.37</v>
      </c>
      <c r="J142">
        <v>36229</v>
      </c>
      <c r="K142">
        <v>35835</v>
      </c>
      <c r="L142">
        <v>32296</v>
      </c>
      <c r="M142">
        <v>32666.15</v>
      </c>
      <c r="N142">
        <v>31213</v>
      </c>
      <c r="O142">
        <v>32081</v>
      </c>
      <c r="P142">
        <v>29391</v>
      </c>
      <c r="Q142">
        <v>37495.35</v>
      </c>
      <c r="R142">
        <v>34998</v>
      </c>
      <c r="S142">
        <v>37877</v>
      </c>
      <c r="T142">
        <v>34267</v>
      </c>
      <c r="U142">
        <v>39026.39</v>
      </c>
      <c r="V142">
        <v>35435</v>
      </c>
      <c r="W142">
        <v>32489</v>
      </c>
      <c r="X142">
        <v>27274</v>
      </c>
      <c r="Y142">
        <v>29165.16</v>
      </c>
      <c r="Z142">
        <v>28390</v>
      </c>
      <c r="AA142">
        <v>25157</v>
      </c>
      <c r="AB142">
        <v>22775</v>
      </c>
      <c r="AC142">
        <v>26937.39</v>
      </c>
      <c r="AD142">
        <v>24657</v>
      </c>
      <c r="AE142">
        <v>24132</v>
      </c>
      <c r="AF142">
        <v>26424</v>
      </c>
      <c r="AG142">
        <v>23733.25</v>
      </c>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1569</v>
      </c>
      <c r="B143">
        <v>247175</v>
      </c>
      <c r="C143">
        <v>294953</v>
      </c>
      <c r="D143">
        <v>245965</v>
      </c>
      <c r="E143">
        <v>225016.06</v>
      </c>
      <c r="F143">
        <v>247503</v>
      </c>
      <c r="G143">
        <v>243525</v>
      </c>
      <c r="H143">
        <v>226689</v>
      </c>
      <c r="I143">
        <v>229348.14</v>
      </c>
      <c r="J143">
        <v>217841</v>
      </c>
      <c r="K143">
        <v>196425</v>
      </c>
      <c r="L143">
        <v>231356</v>
      </c>
      <c r="M143">
        <v>244425.69</v>
      </c>
      <c r="N143">
        <v>230537</v>
      </c>
      <c r="O143">
        <v>218218</v>
      </c>
      <c r="P143">
        <v>218296</v>
      </c>
      <c r="Q143">
        <v>226886.74</v>
      </c>
      <c r="R143">
        <v>207825</v>
      </c>
      <c r="S143">
        <v>208511</v>
      </c>
      <c r="T143">
        <v>239102</v>
      </c>
      <c r="U143">
        <v>222167</v>
      </c>
      <c r="V143">
        <v>189630</v>
      </c>
      <c r="W143">
        <v>205222</v>
      </c>
      <c r="X143">
        <v>186314</v>
      </c>
      <c r="Y143">
        <v>167950.38</v>
      </c>
      <c r="Z143">
        <v>155424</v>
      </c>
      <c r="AA143">
        <v>178454</v>
      </c>
      <c r="AB143">
        <v>159612</v>
      </c>
      <c r="AC143">
        <v>158864.76</v>
      </c>
      <c r="AD143">
        <v>163128</v>
      </c>
      <c r="AE143">
        <v>167513</v>
      </c>
      <c r="AF143">
        <v>156724</v>
      </c>
      <c r="AG143">
        <v>151435.51999999999</v>
      </c>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866</v>
      </c>
      <c r="B144">
        <v>1699</v>
      </c>
      <c r="C144">
        <v>-566</v>
      </c>
      <c r="D144">
        <v>1374</v>
      </c>
      <c r="E144">
        <v>-2128.5300000000002</v>
      </c>
      <c r="F144">
        <v>2219</v>
      </c>
      <c r="G144">
        <v>-1416</v>
      </c>
      <c r="H144">
        <v>1663</v>
      </c>
      <c r="I144">
        <v>2065.86</v>
      </c>
      <c r="J144">
        <v>1128</v>
      </c>
      <c r="K144">
        <v>-164</v>
      </c>
      <c r="L144">
        <v>46</v>
      </c>
      <c r="M144">
        <v>677.04</v>
      </c>
      <c r="N144">
        <v>-856</v>
      </c>
      <c r="O144">
        <v>1301</v>
      </c>
      <c r="P144">
        <v>-802</v>
      </c>
      <c r="Q144">
        <v>-183.45</v>
      </c>
      <c r="R144">
        <v>-305</v>
      </c>
      <c r="S144">
        <v>-304</v>
      </c>
      <c r="T144">
        <v>446</v>
      </c>
      <c r="U144">
        <v>1532.2</v>
      </c>
      <c r="V144">
        <v>341</v>
      </c>
      <c r="W144">
        <v>1792</v>
      </c>
      <c r="X144">
        <v>-559</v>
      </c>
      <c r="Y144">
        <v>-10765.88</v>
      </c>
      <c r="Z144">
        <v>2282</v>
      </c>
      <c r="AA144">
        <v>4719</v>
      </c>
      <c r="AB144">
        <v>6317</v>
      </c>
      <c r="AC144">
        <v>7863.72</v>
      </c>
      <c r="AD144">
        <v>1964</v>
      </c>
      <c r="AE144">
        <v>-7014</v>
      </c>
      <c r="AF144">
        <v>-8544</v>
      </c>
      <c r="AG144">
        <v>1562.44</v>
      </c>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1570</v>
      </c>
      <c r="B145">
        <v>1699</v>
      </c>
      <c r="C145">
        <v>-566</v>
      </c>
      <c r="D145">
        <v>1374</v>
      </c>
      <c r="E145">
        <v>-2128.5300000000002</v>
      </c>
      <c r="F145">
        <v>2219</v>
      </c>
      <c r="G145">
        <v>-1416</v>
      </c>
      <c r="H145">
        <v>1663</v>
      </c>
      <c r="I145">
        <v>310.93</v>
      </c>
      <c r="J145">
        <v>1128</v>
      </c>
      <c r="K145">
        <v>-164</v>
      </c>
      <c r="L145">
        <v>-350</v>
      </c>
      <c r="M145">
        <v>677.04</v>
      </c>
      <c r="N145">
        <v>-856</v>
      </c>
      <c r="O145">
        <v>1301</v>
      </c>
      <c r="P145">
        <v>-802</v>
      </c>
      <c r="Q145">
        <v>-183.45</v>
      </c>
      <c r="R145">
        <v>-305</v>
      </c>
      <c r="S145">
        <v>-304</v>
      </c>
      <c r="T145">
        <v>446</v>
      </c>
      <c r="U145">
        <v>1532.2</v>
      </c>
      <c r="V145">
        <v>341</v>
      </c>
      <c r="W145">
        <v>1792</v>
      </c>
      <c r="X145">
        <v>-559</v>
      </c>
      <c r="Y145">
        <v>-10765.88</v>
      </c>
      <c r="Z145">
        <v>2282</v>
      </c>
      <c r="AA145">
        <v>4719</v>
      </c>
      <c r="AB145">
        <v>6317</v>
      </c>
      <c r="AC145">
        <v>7863.72</v>
      </c>
      <c r="AD145">
        <v>1964</v>
      </c>
      <c r="AE145">
        <v>-7014</v>
      </c>
      <c r="AF145">
        <v>-8544</v>
      </c>
      <c r="AG145">
        <v>1562.44</v>
      </c>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1740</v>
      </c>
      <c r="B146">
        <v>0</v>
      </c>
      <c r="C146">
        <v>0</v>
      </c>
      <c r="D146">
        <v>0</v>
      </c>
      <c r="E146">
        <v>0</v>
      </c>
      <c r="F146">
        <v>0</v>
      </c>
      <c r="G146">
        <v>0</v>
      </c>
      <c r="H146">
        <v>0</v>
      </c>
      <c r="I146">
        <v>438.73</v>
      </c>
      <c r="J146">
        <v>0</v>
      </c>
      <c r="K146">
        <v>0</v>
      </c>
      <c r="L146">
        <v>396</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1572</v>
      </c>
      <c r="B147">
        <v>97547</v>
      </c>
      <c r="C147">
        <v>162521</v>
      </c>
      <c r="D147">
        <v>109884</v>
      </c>
      <c r="E147">
        <v>86565.119999999995</v>
      </c>
      <c r="F147">
        <v>101850</v>
      </c>
      <c r="G147">
        <v>95174</v>
      </c>
      <c r="H147">
        <v>49120</v>
      </c>
      <c r="I147">
        <v>-3251.41</v>
      </c>
      <c r="J147">
        <v>41339</v>
      </c>
      <c r="K147">
        <v>14770</v>
      </c>
      <c r="L147">
        <v>71445</v>
      </c>
      <c r="M147">
        <v>69087.67</v>
      </c>
      <c r="N147">
        <v>71283</v>
      </c>
      <c r="O147">
        <v>47203</v>
      </c>
      <c r="P147">
        <v>49868</v>
      </c>
      <c r="Q147">
        <v>12031.84</v>
      </c>
      <c r="R147">
        <v>16945</v>
      </c>
      <c r="S147">
        <v>19100</v>
      </c>
      <c r="T147">
        <v>16890</v>
      </c>
      <c r="U147">
        <v>4628.1400000000003</v>
      </c>
      <c r="V147">
        <v>12960</v>
      </c>
      <c r="W147">
        <v>34472</v>
      </c>
      <c r="X147">
        <v>34931</v>
      </c>
      <c r="Y147">
        <v>9575.01</v>
      </c>
      <c r="Z147">
        <v>25878</v>
      </c>
      <c r="AA147">
        <v>28382</v>
      </c>
      <c r="AB147">
        <v>22250</v>
      </c>
      <c r="AC147">
        <v>21516.67</v>
      </c>
      <c r="AD147">
        <v>22881</v>
      </c>
      <c r="AE147">
        <v>28207</v>
      </c>
      <c r="AF147">
        <v>14247</v>
      </c>
      <c r="AG147">
        <v>2572.59</v>
      </c>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867</v>
      </c>
      <c r="B148">
        <v>373</v>
      </c>
      <c r="C148">
        <v>389</v>
      </c>
      <c r="D148">
        <v>402</v>
      </c>
      <c r="E148">
        <v>994.37</v>
      </c>
      <c r="F148">
        <v>207</v>
      </c>
      <c r="G148">
        <v>377</v>
      </c>
      <c r="H148">
        <v>562</v>
      </c>
      <c r="I148">
        <v>337.64</v>
      </c>
      <c r="J148">
        <v>416</v>
      </c>
      <c r="K148">
        <v>614</v>
      </c>
      <c r="L148">
        <v>497</v>
      </c>
      <c r="M148">
        <v>554.5</v>
      </c>
      <c r="N148">
        <v>535</v>
      </c>
      <c r="O148">
        <v>622</v>
      </c>
      <c r="P148">
        <v>600</v>
      </c>
      <c r="Q148">
        <v>636.25</v>
      </c>
      <c r="R148">
        <v>678</v>
      </c>
      <c r="S148">
        <v>726</v>
      </c>
      <c r="T148">
        <v>260</v>
      </c>
      <c r="U148">
        <v>265.45999999999998</v>
      </c>
      <c r="V148">
        <v>186</v>
      </c>
      <c r="W148">
        <v>157</v>
      </c>
      <c r="X148">
        <v>148</v>
      </c>
      <c r="Y148">
        <v>93.42</v>
      </c>
      <c r="Z148">
        <v>112</v>
      </c>
      <c r="AA148">
        <v>19</v>
      </c>
      <c r="AB148">
        <v>19</v>
      </c>
      <c r="AC148">
        <v>52.76</v>
      </c>
      <c r="AD148">
        <v>181</v>
      </c>
      <c r="AE148">
        <v>197</v>
      </c>
      <c r="AF148">
        <v>225</v>
      </c>
      <c r="AG148">
        <v>307.86</v>
      </c>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868</v>
      </c>
      <c r="B149">
        <v>2258</v>
      </c>
      <c r="C149">
        <v>7496</v>
      </c>
      <c r="D149">
        <v>4630</v>
      </c>
      <c r="E149">
        <v>2884.08</v>
      </c>
      <c r="F149">
        <v>5079</v>
      </c>
      <c r="G149">
        <v>2875</v>
      </c>
      <c r="H149">
        <v>1249</v>
      </c>
      <c r="I149">
        <v>-2539.08</v>
      </c>
      <c r="J149">
        <v>-535</v>
      </c>
      <c r="K149">
        <v>246</v>
      </c>
      <c r="L149">
        <v>3276</v>
      </c>
      <c r="M149">
        <v>3352.26</v>
      </c>
      <c r="N149">
        <v>3203</v>
      </c>
      <c r="O149">
        <v>3434</v>
      </c>
      <c r="P149">
        <v>3241</v>
      </c>
      <c r="Q149">
        <v>1574.19</v>
      </c>
      <c r="R149">
        <v>-2899</v>
      </c>
      <c r="S149">
        <v>2773</v>
      </c>
      <c r="T149">
        <v>2193</v>
      </c>
      <c r="U149">
        <v>1629.83</v>
      </c>
      <c r="V149">
        <v>2742</v>
      </c>
      <c r="W149">
        <v>4390</v>
      </c>
      <c r="X149">
        <v>0</v>
      </c>
      <c r="Y149">
        <v>0</v>
      </c>
      <c r="Z149">
        <v>0</v>
      </c>
      <c r="AA149">
        <v>0</v>
      </c>
      <c r="AB149">
        <v>0</v>
      </c>
      <c r="AC149">
        <v>0</v>
      </c>
      <c r="AD149">
        <v>0</v>
      </c>
      <c r="AE149">
        <v>0</v>
      </c>
      <c r="AF149">
        <v>0</v>
      </c>
      <c r="AG149">
        <v>46.51</v>
      </c>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1573</v>
      </c>
      <c r="B150">
        <v>94916</v>
      </c>
      <c r="C150">
        <v>154636</v>
      </c>
      <c r="D150">
        <v>104852</v>
      </c>
      <c r="E150">
        <v>82686.67</v>
      </c>
      <c r="F150">
        <v>96564</v>
      </c>
      <c r="G150">
        <v>91922</v>
      </c>
      <c r="H150">
        <v>47309</v>
      </c>
      <c r="I150">
        <v>-1049.98</v>
      </c>
      <c r="J150">
        <v>41458</v>
      </c>
      <c r="K150">
        <v>13910</v>
      </c>
      <c r="L150">
        <v>67672</v>
      </c>
      <c r="M150">
        <v>65180.91</v>
      </c>
      <c r="N150">
        <v>67545</v>
      </c>
      <c r="O150">
        <v>43147</v>
      </c>
      <c r="P150">
        <v>46027</v>
      </c>
      <c r="Q150">
        <v>9821.4</v>
      </c>
      <c r="R150">
        <v>19166</v>
      </c>
      <c r="S150">
        <v>15601</v>
      </c>
      <c r="T150">
        <v>14437</v>
      </c>
      <c r="U150">
        <v>2732.85</v>
      </c>
      <c r="V150">
        <v>10032</v>
      </c>
      <c r="W150">
        <v>29925</v>
      </c>
      <c r="X150">
        <v>34783</v>
      </c>
      <c r="Y150">
        <v>9481.59</v>
      </c>
      <c r="Z150">
        <v>25766</v>
      </c>
      <c r="AA150">
        <v>28363</v>
      </c>
      <c r="AB150">
        <v>22231</v>
      </c>
      <c r="AC150">
        <v>21463.919999999998</v>
      </c>
      <c r="AD150">
        <v>22700</v>
      </c>
      <c r="AE150">
        <v>28010</v>
      </c>
      <c r="AF150">
        <v>14022</v>
      </c>
      <c r="AG150">
        <v>2218.2199999999998</v>
      </c>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1574</v>
      </c>
      <c r="B151">
        <v>94916</v>
      </c>
      <c r="C151">
        <v>154636</v>
      </c>
      <c r="D151">
        <v>104852</v>
      </c>
      <c r="E151">
        <v>82686.67</v>
      </c>
      <c r="F151">
        <v>96564</v>
      </c>
      <c r="G151">
        <v>91922</v>
      </c>
      <c r="H151">
        <v>47309</v>
      </c>
      <c r="I151">
        <v>-1049.98</v>
      </c>
      <c r="J151">
        <v>41458</v>
      </c>
      <c r="K151">
        <v>13910</v>
      </c>
      <c r="L151">
        <v>67672</v>
      </c>
      <c r="M151">
        <v>65180.91</v>
      </c>
      <c r="N151">
        <v>67545</v>
      </c>
      <c r="O151">
        <v>43147</v>
      </c>
      <c r="P151">
        <v>46027</v>
      </c>
      <c r="Q151">
        <v>9821.4</v>
      </c>
      <c r="R151">
        <v>19166</v>
      </c>
      <c r="S151">
        <v>15601</v>
      </c>
      <c r="T151">
        <v>14437</v>
      </c>
      <c r="U151">
        <v>2732.85</v>
      </c>
      <c r="V151">
        <v>10032</v>
      </c>
      <c r="W151">
        <v>29925</v>
      </c>
      <c r="X151">
        <v>34783</v>
      </c>
      <c r="Y151">
        <v>9481.59</v>
      </c>
      <c r="Z151">
        <v>25766</v>
      </c>
      <c r="AA151">
        <v>28363</v>
      </c>
      <c r="AB151">
        <v>22231</v>
      </c>
      <c r="AC151">
        <v>21463.919999999998</v>
      </c>
      <c r="AD151">
        <v>22700</v>
      </c>
      <c r="AE151">
        <v>28010</v>
      </c>
      <c r="AF151">
        <v>14022</v>
      </c>
      <c r="AG151">
        <v>2218.2199999999998</v>
      </c>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1575</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1576</v>
      </c>
      <c r="B153">
        <v>94916</v>
      </c>
      <c r="C153">
        <v>154636</v>
      </c>
      <c r="D153">
        <v>104852</v>
      </c>
      <c r="E153">
        <v>82686.67</v>
      </c>
      <c r="F153">
        <v>96564</v>
      </c>
      <c r="G153">
        <v>91922</v>
      </c>
      <c r="H153">
        <v>47309</v>
      </c>
      <c r="I153">
        <v>-1049.98</v>
      </c>
      <c r="J153">
        <v>41458</v>
      </c>
      <c r="K153">
        <v>13910</v>
      </c>
      <c r="L153">
        <v>67672</v>
      </c>
      <c r="M153">
        <v>65180.91</v>
      </c>
      <c r="N153">
        <v>67545</v>
      </c>
      <c r="O153">
        <v>43147</v>
      </c>
      <c r="P153">
        <v>46027</v>
      </c>
      <c r="Q153">
        <v>9821.4</v>
      </c>
      <c r="R153">
        <v>19166</v>
      </c>
      <c r="S153">
        <v>15601</v>
      </c>
      <c r="T153">
        <v>14437</v>
      </c>
      <c r="U153">
        <v>2732.85</v>
      </c>
      <c r="V153">
        <v>10032</v>
      </c>
      <c r="W153">
        <v>29925</v>
      </c>
      <c r="X153">
        <v>34783</v>
      </c>
      <c r="Y153">
        <v>9481.59</v>
      </c>
      <c r="Z153">
        <v>25766</v>
      </c>
      <c r="AA153">
        <v>28363</v>
      </c>
      <c r="AB153">
        <v>22231</v>
      </c>
      <c r="AC153">
        <v>21463.919999999998</v>
      </c>
      <c r="AD153">
        <v>22700</v>
      </c>
      <c r="AE153">
        <v>28010</v>
      </c>
      <c r="AF153">
        <v>14022</v>
      </c>
      <c r="AG153">
        <v>2218.2199999999998</v>
      </c>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1577</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2341</v>
      </c>
      <c r="B155">
        <v>0</v>
      </c>
      <c r="C155">
        <v>0</v>
      </c>
      <c r="D155">
        <v>0</v>
      </c>
      <c r="E155">
        <v>0</v>
      </c>
      <c r="F155">
        <v>0</v>
      </c>
      <c r="G155">
        <v>0</v>
      </c>
      <c r="H155">
        <v>0</v>
      </c>
      <c r="I155">
        <v>385.89</v>
      </c>
      <c r="J155">
        <v>115</v>
      </c>
      <c r="K155">
        <v>0</v>
      </c>
      <c r="L155">
        <v>0</v>
      </c>
      <c r="M155">
        <v>0</v>
      </c>
      <c r="N155">
        <v>0</v>
      </c>
      <c r="O155">
        <v>0</v>
      </c>
      <c r="P155">
        <v>0</v>
      </c>
      <c r="Q155">
        <v>0</v>
      </c>
      <c r="R155">
        <v>0</v>
      </c>
      <c r="S155">
        <v>0</v>
      </c>
      <c r="T155">
        <v>0</v>
      </c>
      <c r="U155">
        <v>0.25</v>
      </c>
      <c r="V155">
        <v>0</v>
      </c>
      <c r="W155">
        <v>0</v>
      </c>
      <c r="X155">
        <v>369</v>
      </c>
      <c r="Y155">
        <v>388.28</v>
      </c>
      <c r="Z155">
        <v>380</v>
      </c>
      <c r="AA155">
        <v>492</v>
      </c>
      <c r="AB155">
        <v>583</v>
      </c>
      <c r="AC155">
        <v>580.47</v>
      </c>
      <c r="AD155">
        <v>-1</v>
      </c>
      <c r="AE155">
        <v>0</v>
      </c>
      <c r="AF155">
        <v>0</v>
      </c>
      <c r="AG155">
        <v>0</v>
      </c>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1581</v>
      </c>
      <c r="B156">
        <v>0</v>
      </c>
      <c r="C156">
        <v>0</v>
      </c>
      <c r="D156">
        <v>0</v>
      </c>
      <c r="E156">
        <v>0</v>
      </c>
      <c r="F156">
        <v>0</v>
      </c>
      <c r="G156">
        <v>0</v>
      </c>
      <c r="H156">
        <v>0</v>
      </c>
      <c r="I156">
        <v>0</v>
      </c>
      <c r="J156">
        <v>0</v>
      </c>
      <c r="K156">
        <v>0</v>
      </c>
      <c r="L156">
        <v>0</v>
      </c>
      <c r="M156">
        <v>0</v>
      </c>
      <c r="N156">
        <v>0</v>
      </c>
      <c r="O156">
        <v>0</v>
      </c>
      <c r="P156">
        <v>0</v>
      </c>
      <c r="Q156">
        <v>0</v>
      </c>
      <c r="R156">
        <v>0</v>
      </c>
      <c r="S156">
        <v>0</v>
      </c>
      <c r="T156">
        <v>0</v>
      </c>
      <c r="U156">
        <v>-4.3899999999999997</v>
      </c>
      <c r="V156">
        <v>0</v>
      </c>
      <c r="W156">
        <v>0</v>
      </c>
      <c r="X156">
        <v>0</v>
      </c>
      <c r="Y156">
        <v>0</v>
      </c>
      <c r="Z156">
        <v>0</v>
      </c>
      <c r="AA156">
        <v>0</v>
      </c>
      <c r="AB156">
        <v>0</v>
      </c>
      <c r="AC156">
        <v>0</v>
      </c>
      <c r="AD156">
        <v>0</v>
      </c>
      <c r="AE156">
        <v>0</v>
      </c>
      <c r="AF156">
        <v>0</v>
      </c>
      <c r="AG156">
        <v>0</v>
      </c>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1582</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1584</v>
      </c>
      <c r="B158">
        <v>0</v>
      </c>
      <c r="C158">
        <v>0</v>
      </c>
      <c r="D158">
        <v>0</v>
      </c>
      <c r="E158">
        <v>0</v>
      </c>
      <c r="F158">
        <v>0</v>
      </c>
      <c r="G158">
        <v>0</v>
      </c>
      <c r="H158">
        <v>0</v>
      </c>
      <c r="I158">
        <v>-0.26</v>
      </c>
      <c r="J158">
        <v>0</v>
      </c>
      <c r="K158">
        <v>-895</v>
      </c>
      <c r="L158">
        <v>0</v>
      </c>
      <c r="M158">
        <v>0</v>
      </c>
      <c r="N158">
        <v>0</v>
      </c>
      <c r="O158">
        <v>0</v>
      </c>
      <c r="P158">
        <v>0</v>
      </c>
      <c r="Q158">
        <v>0</v>
      </c>
      <c r="R158">
        <v>0</v>
      </c>
      <c r="S158">
        <v>0</v>
      </c>
      <c r="T158">
        <v>0</v>
      </c>
      <c r="U158">
        <v>21.95</v>
      </c>
      <c r="V158">
        <v>0</v>
      </c>
      <c r="W158">
        <v>0</v>
      </c>
      <c r="X158">
        <v>0</v>
      </c>
      <c r="Y158">
        <v>0</v>
      </c>
      <c r="Z158">
        <v>0</v>
      </c>
      <c r="AA158">
        <v>0</v>
      </c>
      <c r="AB158">
        <v>0</v>
      </c>
      <c r="AC158">
        <v>0</v>
      </c>
      <c r="AD158">
        <v>0</v>
      </c>
      <c r="AE158">
        <v>0</v>
      </c>
      <c r="AF158">
        <v>0</v>
      </c>
      <c r="AG158">
        <v>0</v>
      </c>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1585</v>
      </c>
      <c r="B159">
        <v>0</v>
      </c>
      <c r="C159">
        <v>0</v>
      </c>
      <c r="D159">
        <v>0</v>
      </c>
      <c r="E159">
        <v>0</v>
      </c>
      <c r="F159">
        <v>0</v>
      </c>
      <c r="G159">
        <v>0</v>
      </c>
      <c r="H159">
        <v>0</v>
      </c>
      <c r="I159">
        <v>385.63</v>
      </c>
      <c r="J159">
        <v>115</v>
      </c>
      <c r="K159">
        <v>-895</v>
      </c>
      <c r="L159">
        <v>0</v>
      </c>
      <c r="M159">
        <v>0</v>
      </c>
      <c r="N159">
        <v>0</v>
      </c>
      <c r="O159">
        <v>0</v>
      </c>
      <c r="P159">
        <v>0</v>
      </c>
      <c r="Q159">
        <v>0</v>
      </c>
      <c r="R159">
        <v>0</v>
      </c>
      <c r="S159">
        <v>0</v>
      </c>
      <c r="T159">
        <v>0</v>
      </c>
      <c r="U159">
        <v>70.48</v>
      </c>
      <c r="V159">
        <v>0</v>
      </c>
      <c r="W159">
        <v>0</v>
      </c>
      <c r="X159">
        <v>369</v>
      </c>
      <c r="Y159">
        <v>388.28</v>
      </c>
      <c r="Z159">
        <v>380</v>
      </c>
      <c r="AA159">
        <v>492</v>
      </c>
      <c r="AB159">
        <v>583</v>
      </c>
      <c r="AC159">
        <v>580.47</v>
      </c>
      <c r="AD159">
        <v>-1</v>
      </c>
      <c r="AE159">
        <v>0</v>
      </c>
      <c r="AF159">
        <v>0</v>
      </c>
      <c r="AG159">
        <v>0</v>
      </c>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1586</v>
      </c>
      <c r="B160">
        <v>94916</v>
      </c>
      <c r="C160">
        <v>154636</v>
      </c>
      <c r="D160">
        <v>104852</v>
      </c>
      <c r="E160">
        <v>82686.67</v>
      </c>
      <c r="F160">
        <v>96564</v>
      </c>
      <c r="G160">
        <v>91922</v>
      </c>
      <c r="H160">
        <v>47309</v>
      </c>
      <c r="I160">
        <v>-664.35</v>
      </c>
      <c r="J160">
        <v>41573</v>
      </c>
      <c r="K160">
        <v>13015</v>
      </c>
      <c r="L160">
        <v>67672</v>
      </c>
      <c r="M160">
        <v>65180.91</v>
      </c>
      <c r="N160">
        <v>67545</v>
      </c>
      <c r="O160">
        <v>43147</v>
      </c>
      <c r="P160">
        <v>46027</v>
      </c>
      <c r="Q160">
        <v>9821.4</v>
      </c>
      <c r="R160">
        <v>19166</v>
      </c>
      <c r="S160">
        <v>15601</v>
      </c>
      <c r="T160">
        <v>14437</v>
      </c>
      <c r="U160">
        <v>2803.33</v>
      </c>
      <c r="V160">
        <v>10032</v>
      </c>
      <c r="W160">
        <v>29925</v>
      </c>
      <c r="X160">
        <v>35152</v>
      </c>
      <c r="Y160">
        <v>9869.8700000000008</v>
      </c>
      <c r="Z160">
        <v>26146</v>
      </c>
      <c r="AA160">
        <v>28855</v>
      </c>
      <c r="AB160">
        <v>22814</v>
      </c>
      <c r="AC160">
        <v>22044.39</v>
      </c>
      <c r="AD160">
        <v>22699</v>
      </c>
      <c r="AE160">
        <v>28010</v>
      </c>
      <c r="AF160">
        <v>14022</v>
      </c>
      <c r="AG160">
        <v>2218.2199999999998</v>
      </c>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1587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2003</v>
      </c>
      <c r="B162">
        <v>94916</v>
      </c>
      <c r="C162">
        <v>154636</v>
      </c>
      <c r="D162">
        <v>104852</v>
      </c>
      <c r="E162">
        <v>82686.67</v>
      </c>
      <c r="F162">
        <v>96564</v>
      </c>
      <c r="G162">
        <v>91922</v>
      </c>
      <c r="H162">
        <v>47309</v>
      </c>
      <c r="I162">
        <v>-1049.98</v>
      </c>
      <c r="J162">
        <v>41458</v>
      </c>
      <c r="K162">
        <v>13910</v>
      </c>
      <c r="L162">
        <v>67672</v>
      </c>
      <c r="M162">
        <v>65180.91</v>
      </c>
      <c r="N162">
        <v>67545</v>
      </c>
      <c r="O162">
        <v>43147</v>
      </c>
      <c r="P162">
        <v>46027</v>
      </c>
      <c r="Q162">
        <v>9821.4</v>
      </c>
      <c r="R162">
        <v>19166</v>
      </c>
      <c r="S162">
        <v>15601</v>
      </c>
      <c r="T162">
        <v>14437</v>
      </c>
      <c r="U162">
        <v>2732.85</v>
      </c>
      <c r="V162">
        <v>10032</v>
      </c>
      <c r="W162">
        <v>29925</v>
      </c>
      <c r="X162">
        <v>34783</v>
      </c>
      <c r="Y162">
        <v>9481.59</v>
      </c>
      <c r="Z162">
        <v>25766</v>
      </c>
      <c r="AA162">
        <v>28363</v>
      </c>
      <c r="AB162">
        <v>22231</v>
      </c>
      <c r="AC162">
        <v>21463.919999999998</v>
      </c>
      <c r="AD162">
        <v>22700</v>
      </c>
      <c r="AE162">
        <v>28010</v>
      </c>
      <c r="AF162">
        <v>14022</v>
      </c>
      <c r="AG162">
        <v>2218.2199999999998</v>
      </c>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1588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2007</v>
      </c>
      <c r="B164">
        <v>94916</v>
      </c>
      <c r="C164">
        <v>154636</v>
      </c>
      <c r="D164">
        <v>104852</v>
      </c>
      <c r="E164">
        <v>82686.67</v>
      </c>
      <c r="F164">
        <v>96564</v>
      </c>
      <c r="G164">
        <v>91922</v>
      </c>
      <c r="H164">
        <v>47309</v>
      </c>
      <c r="I164">
        <v>-664.35</v>
      </c>
      <c r="J164">
        <v>41573</v>
      </c>
      <c r="K164">
        <v>13015</v>
      </c>
      <c r="L164">
        <v>67672</v>
      </c>
      <c r="M164">
        <v>65180.91</v>
      </c>
      <c r="N164">
        <v>67545</v>
      </c>
      <c r="O164">
        <v>43147</v>
      </c>
      <c r="P164">
        <v>46027</v>
      </c>
      <c r="Q164">
        <v>9821.4</v>
      </c>
      <c r="R164">
        <v>19166</v>
      </c>
      <c r="S164">
        <v>15601</v>
      </c>
      <c r="T164">
        <v>14437</v>
      </c>
      <c r="U164">
        <v>2803.33</v>
      </c>
      <c r="V164">
        <v>10032</v>
      </c>
      <c r="W164">
        <v>29925</v>
      </c>
      <c r="X164">
        <v>35152</v>
      </c>
      <c r="Y164">
        <v>9869.8700000000008</v>
      </c>
      <c r="Z164">
        <v>26146</v>
      </c>
      <c r="AA164">
        <v>28855</v>
      </c>
      <c r="AB164">
        <v>22814</v>
      </c>
      <c r="AC164">
        <v>22044.39</v>
      </c>
      <c r="AD164">
        <v>22699</v>
      </c>
      <c r="AE164">
        <v>28010</v>
      </c>
      <c r="AF164">
        <v>14022</v>
      </c>
      <c r="AG164">
        <v>2218.2199999999998</v>
      </c>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1589</v>
      </c>
      <c r="B165">
        <v>0.22</v>
      </c>
      <c r="C165">
        <v>0.36</v>
      </c>
      <c r="D165">
        <v>0.25</v>
      </c>
      <c r="E165">
        <v>0.19</v>
      </c>
      <c r="F165">
        <v>0.23</v>
      </c>
      <c r="G165">
        <v>0.22</v>
      </c>
      <c r="H165">
        <v>0.11</v>
      </c>
      <c r="I165">
        <v>-0.01</v>
      </c>
      <c r="J165">
        <v>0.1</v>
      </c>
      <c r="K165">
        <v>0.04</v>
      </c>
      <c r="L165">
        <v>0.18</v>
      </c>
      <c r="M165">
        <v>0.19400000000000001</v>
      </c>
      <c r="N165">
        <v>0.19</v>
      </c>
      <c r="O165">
        <v>0.12</v>
      </c>
      <c r="P165">
        <v>0.13</v>
      </c>
      <c r="Q165">
        <v>0.03</v>
      </c>
      <c r="R165">
        <v>0.05</v>
      </c>
      <c r="S165">
        <v>0.04</v>
      </c>
      <c r="T165">
        <v>0.04</v>
      </c>
      <c r="U165">
        <v>1.0829999999999999E-2</v>
      </c>
      <c r="V165">
        <v>0.03</v>
      </c>
      <c r="W165">
        <v>0.09</v>
      </c>
      <c r="X165">
        <v>0.1</v>
      </c>
      <c r="Y165">
        <v>0.03</v>
      </c>
      <c r="Z165">
        <v>7.0000000000000007E-2</v>
      </c>
      <c r="AA165">
        <v>0.08</v>
      </c>
      <c r="AB165">
        <v>0.06</v>
      </c>
      <c r="AC165">
        <v>5.7000000000000002E-2</v>
      </c>
      <c r="AD165">
        <v>7.2999999999999995E-2</v>
      </c>
      <c r="AE165">
        <v>0.10004</v>
      </c>
      <c r="AF165">
        <v>5.008E-2</v>
      </c>
      <c r="AG165">
        <v>1.01125E-2</v>
      </c>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1590</v>
      </c>
      <c r="B166">
        <v>0</v>
      </c>
      <c r="C166">
        <v>0</v>
      </c>
      <c r="D166">
        <v>0</v>
      </c>
      <c r="E166">
        <v>0.19</v>
      </c>
      <c r="F166">
        <v>0.23</v>
      </c>
      <c r="G166">
        <v>0.22</v>
      </c>
      <c r="H166">
        <v>0.11</v>
      </c>
      <c r="I166">
        <v>-0.01</v>
      </c>
      <c r="J166">
        <v>0.1</v>
      </c>
      <c r="K166">
        <v>0.03</v>
      </c>
      <c r="L166">
        <v>0.17</v>
      </c>
      <c r="M166">
        <v>0.16</v>
      </c>
      <c r="N166">
        <v>0.17</v>
      </c>
      <c r="O166">
        <v>0.11</v>
      </c>
      <c r="P166">
        <v>0.13</v>
      </c>
      <c r="Q166">
        <v>0.03</v>
      </c>
      <c r="R166">
        <v>0.05</v>
      </c>
      <c r="S166">
        <v>0.04</v>
      </c>
      <c r="T166">
        <v>0.04</v>
      </c>
      <c r="U166">
        <v>0.01</v>
      </c>
      <c r="V166">
        <v>0.03</v>
      </c>
      <c r="W166">
        <v>0.08</v>
      </c>
      <c r="X166">
        <v>0.1</v>
      </c>
      <c r="Y166">
        <v>0.03</v>
      </c>
      <c r="Z166">
        <v>7.0000000000000007E-2</v>
      </c>
      <c r="AA166">
        <v>0.08</v>
      </c>
      <c r="AB166">
        <v>0.06</v>
      </c>
      <c r="AC166">
        <v>5.7000000000000002E-2</v>
      </c>
      <c r="AD166">
        <v>7.2999999999999995E-2</v>
      </c>
      <c r="AE166">
        <v>0</v>
      </c>
      <c r="AF166">
        <v>0</v>
      </c>
      <c r="AG166">
        <v>0</v>
      </c>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1666</v>
      </c>
      <c r="B167" t="s">
        <v>2333</v>
      </c>
      <c r="C167" t="s">
        <v>2005</v>
      </c>
      <c r="D167" t="s">
        <v>1667</v>
      </c>
      <c r="E167" t="s">
        <v>1668</v>
      </c>
      <c r="F167" t="s">
        <v>1669</v>
      </c>
      <c r="G167" t="s">
        <v>1670</v>
      </c>
      <c r="H167" t="s">
        <v>1671</v>
      </c>
      <c r="I167" t="s">
        <v>1672</v>
      </c>
      <c r="J167" t="s">
        <v>1673</v>
      </c>
      <c r="K167" t="s">
        <v>1674</v>
      </c>
      <c r="L167" t="s">
        <v>1675</v>
      </c>
      <c r="M167" t="s">
        <v>1676</v>
      </c>
      <c r="N167" t="s">
        <v>1677</v>
      </c>
      <c r="O167" t="s">
        <v>1678</v>
      </c>
      <c r="P167" t="s">
        <v>1679</v>
      </c>
      <c r="Q167" t="s">
        <v>1680</v>
      </c>
      <c r="R167" t="s">
        <v>1681</v>
      </c>
      <c r="S167" t="s">
        <v>1682</v>
      </c>
      <c r="T167" t="s">
        <v>1683</v>
      </c>
      <c r="U167" t="s">
        <v>1684</v>
      </c>
      <c r="V167" t="s">
        <v>1685</v>
      </c>
      <c r="W167" t="s">
        <v>1686</v>
      </c>
      <c r="X167" t="s">
        <v>1687</v>
      </c>
      <c r="Y167" t="s">
        <v>1688</v>
      </c>
      <c r="Z167" t="s">
        <v>1689</v>
      </c>
      <c r="AA167" t="s">
        <v>1690</v>
      </c>
      <c r="AB167" t="s">
        <v>1691</v>
      </c>
      <c r="AC167" t="s">
        <v>1692</v>
      </c>
      <c r="AD167" t="s">
        <v>1693</v>
      </c>
      <c r="AE167" t="s">
        <v>1694</v>
      </c>
      <c r="AF167" t="s">
        <v>1695</v>
      </c>
      <c r="AG167" t="s">
        <v>1696</v>
      </c>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c r="AI219"/>
      <c r="AJ219"/>
      <c r="AK219"/>
      <c r="AL219"/>
      <c r="AM219"/>
      <c r="AN219"/>
      <c r="AO219"/>
      <c r="AP219"/>
      <c r="AQ219"/>
      <c r="AR219"/>
      <c r="AS219"/>
      <c r="AT219"/>
      <c r="AU219"/>
      <c r="AV219"/>
      <c r="AW219"/>
      <c r="AX219"/>
      <c r="AY219"/>
      <c r="AZ219"/>
      <c r="BA219"/>
      <c r="BB219"/>
      <c r="BC219"/>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354404</v>
      </c>
      <c r="C221">
        <v>259488</v>
      </c>
      <c r="D221">
        <v>104852</v>
      </c>
      <c r="E221">
        <v>318481.67</v>
      </c>
      <c r="F221">
        <v>235795</v>
      </c>
      <c r="G221">
        <v>139231</v>
      </c>
      <c r="H221">
        <v>47309</v>
      </c>
      <c r="I221">
        <v>121989.02</v>
      </c>
      <c r="J221">
        <v>123039</v>
      </c>
      <c r="K221">
        <v>81581</v>
      </c>
      <c r="L221">
        <v>67672</v>
      </c>
      <c r="M221">
        <v>221899.91</v>
      </c>
      <c r="N221">
        <v>156719</v>
      </c>
      <c r="O221">
        <v>89174</v>
      </c>
      <c r="P221">
        <v>46027</v>
      </c>
      <c r="Q221">
        <v>59025.4</v>
      </c>
      <c r="R221">
        <v>49204</v>
      </c>
      <c r="S221">
        <v>30038</v>
      </c>
      <c r="T221">
        <v>14437</v>
      </c>
      <c r="U221">
        <v>77472.850000000006</v>
      </c>
      <c r="V221">
        <v>74740</v>
      </c>
      <c r="W221">
        <v>64708</v>
      </c>
      <c r="X221">
        <v>0</v>
      </c>
      <c r="Y221">
        <v>0</v>
      </c>
      <c r="Z221">
        <v>76361</v>
      </c>
      <c r="AA221">
        <v>50594</v>
      </c>
      <c r="AB221">
        <v>22231</v>
      </c>
      <c r="AC221">
        <v>0</v>
      </c>
      <c r="AD221">
        <v>64732</v>
      </c>
      <c r="AE221">
        <v>42032</v>
      </c>
      <c r="AF221">
        <v>14022</v>
      </c>
      <c r="AG221">
        <v>8872.89</v>
      </c>
      <c r="AH221"/>
      <c r="AI221"/>
      <c r="AJ221"/>
      <c r="AK221"/>
      <c r="AL221"/>
      <c r="AM221"/>
      <c r="AN221"/>
      <c r="AO221"/>
      <c r="AP221"/>
      <c r="AQ221"/>
      <c r="AR221"/>
      <c r="AS221"/>
      <c r="AT221"/>
      <c r="AU221"/>
      <c r="AV221"/>
      <c r="AW221"/>
      <c r="AX221"/>
      <c r="AY221"/>
      <c r="AZ221"/>
      <c r="BA221"/>
      <c r="BB221"/>
      <c r="BC221"/>
    </row>
    <row r="222" spans="1:118"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34783</v>
      </c>
      <c r="Y222">
        <v>85842.59</v>
      </c>
      <c r="Z222">
        <v>0</v>
      </c>
      <c r="AA222">
        <v>0</v>
      </c>
      <c r="AB222">
        <v>0</v>
      </c>
      <c r="AC222">
        <v>86195.92</v>
      </c>
      <c r="AD222">
        <v>0</v>
      </c>
      <c r="AE222">
        <v>0</v>
      </c>
      <c r="AF222">
        <v>0</v>
      </c>
      <c r="AG222">
        <v>0</v>
      </c>
      <c r="AH222"/>
      <c r="AI222"/>
      <c r="AJ222"/>
      <c r="AK222"/>
      <c r="AL222"/>
      <c r="AM222"/>
      <c r="AN222"/>
      <c r="AO222"/>
      <c r="AP222"/>
      <c r="AQ222"/>
      <c r="AR222"/>
      <c r="AS222"/>
      <c r="AT222"/>
      <c r="AU222"/>
      <c r="AV222"/>
      <c r="AW222"/>
      <c r="AX222"/>
      <c r="AY222"/>
      <c r="AZ222"/>
      <c r="BA222"/>
      <c r="BB222"/>
      <c r="BC222"/>
    </row>
    <row r="223" spans="1:118" x14ac:dyDescent="0.25">
      <c r="A223" t="s">
        <v>869</v>
      </c>
      <c r="B223">
        <v>42119</v>
      </c>
      <c r="C223">
        <v>28085</v>
      </c>
      <c r="D223">
        <v>13952</v>
      </c>
      <c r="E223">
        <v>58973.17</v>
      </c>
      <c r="F223">
        <v>44006</v>
      </c>
      <c r="G223">
        <v>29839</v>
      </c>
      <c r="H223">
        <v>14995</v>
      </c>
      <c r="I223">
        <v>46918.35</v>
      </c>
      <c r="J223">
        <v>34273</v>
      </c>
      <c r="K223">
        <v>21975</v>
      </c>
      <c r="L223">
        <v>10520</v>
      </c>
      <c r="M223">
        <v>38587.339999999997</v>
      </c>
      <c r="N223">
        <v>28439</v>
      </c>
      <c r="O223">
        <v>18603</v>
      </c>
      <c r="P223">
        <v>9140</v>
      </c>
      <c r="Q223">
        <v>36519.79</v>
      </c>
      <c r="R223">
        <v>27311</v>
      </c>
      <c r="S223">
        <v>18034</v>
      </c>
      <c r="T223">
        <v>8836</v>
      </c>
      <c r="U223">
        <v>20180.560000000001</v>
      </c>
      <c r="V223">
        <v>13254</v>
      </c>
      <c r="W223">
        <v>8515</v>
      </c>
      <c r="X223">
        <v>4220</v>
      </c>
      <c r="Y223">
        <v>16243.39</v>
      </c>
      <c r="Z223">
        <v>12237</v>
      </c>
      <c r="AA223">
        <v>7877</v>
      </c>
      <c r="AB223">
        <v>3736</v>
      </c>
      <c r="AC223">
        <v>17865.939999999999</v>
      </c>
      <c r="AD223">
        <v>13739</v>
      </c>
      <c r="AE223">
        <v>9111</v>
      </c>
      <c r="AF223">
        <v>4538</v>
      </c>
      <c r="AG223">
        <v>19463.27</v>
      </c>
      <c r="AH223"/>
      <c r="AI223"/>
      <c r="AJ223"/>
      <c r="AK223"/>
      <c r="AL223"/>
      <c r="AM223"/>
      <c r="AN223"/>
      <c r="AO223"/>
      <c r="AP223"/>
      <c r="AQ223"/>
      <c r="AR223"/>
      <c r="AS223"/>
      <c r="AT223"/>
      <c r="AU223"/>
      <c r="AV223"/>
      <c r="AW223"/>
      <c r="AX223"/>
      <c r="AY223"/>
      <c r="AZ223"/>
      <c r="BA223"/>
      <c r="BB223"/>
      <c r="BC223"/>
    </row>
    <row r="224" spans="1:118" x14ac:dyDescent="0.25">
      <c r="A224" t="s">
        <v>1593</v>
      </c>
      <c r="B224">
        <v>40276</v>
      </c>
      <c r="C224">
        <v>26871</v>
      </c>
      <c r="D224">
        <v>13349</v>
      </c>
      <c r="E224">
        <v>56569.55</v>
      </c>
      <c r="F224">
        <v>42216</v>
      </c>
      <c r="G224">
        <v>28657</v>
      </c>
      <c r="H224">
        <v>14411</v>
      </c>
      <c r="I224">
        <v>44921.38</v>
      </c>
      <c r="J224">
        <v>32790</v>
      </c>
      <c r="K224">
        <v>20977</v>
      </c>
      <c r="L224">
        <v>10032</v>
      </c>
      <c r="M224">
        <v>36696</v>
      </c>
      <c r="N224">
        <v>27033</v>
      </c>
      <c r="O224">
        <v>17682</v>
      </c>
      <c r="P224">
        <v>8685</v>
      </c>
      <c r="Q224">
        <v>34815.25</v>
      </c>
      <c r="R224">
        <v>26045</v>
      </c>
      <c r="S224">
        <v>17198</v>
      </c>
      <c r="T224">
        <v>8420</v>
      </c>
      <c r="U224">
        <v>18529.009999999998</v>
      </c>
      <c r="V224">
        <v>12015</v>
      </c>
      <c r="W224">
        <v>7694</v>
      </c>
      <c r="X224">
        <v>3811</v>
      </c>
      <c r="Y224">
        <v>14857.14</v>
      </c>
      <c r="Z224">
        <v>11265</v>
      </c>
      <c r="AA224">
        <v>7320</v>
      </c>
      <c r="AB224">
        <v>3584</v>
      </c>
      <c r="AC224">
        <v>17660.22</v>
      </c>
      <c r="AD224">
        <v>13589</v>
      </c>
      <c r="AE224">
        <v>9018</v>
      </c>
      <c r="AF224">
        <v>4495</v>
      </c>
      <c r="AG224">
        <v>19299.53</v>
      </c>
      <c r="AH224"/>
      <c r="AI224"/>
      <c r="AJ224"/>
      <c r="AK224"/>
      <c r="AL224"/>
      <c r="AM224"/>
      <c r="AN224"/>
      <c r="AO224"/>
      <c r="AP224"/>
      <c r="AQ224"/>
      <c r="AR224"/>
      <c r="AS224"/>
      <c r="AT224"/>
      <c r="AU224"/>
      <c r="AV224"/>
      <c r="AW224"/>
      <c r="AX224"/>
      <c r="AY224"/>
      <c r="AZ224"/>
      <c r="BA224"/>
      <c r="BB224"/>
      <c r="BC224"/>
    </row>
    <row r="225" spans="1:55" x14ac:dyDescent="0.25">
      <c r="A225" t="s">
        <v>1594</v>
      </c>
      <c r="B225">
        <v>1843</v>
      </c>
      <c r="C225">
        <v>1214</v>
      </c>
      <c r="D225">
        <v>603</v>
      </c>
      <c r="E225">
        <v>2403.62</v>
      </c>
      <c r="F225">
        <v>1790</v>
      </c>
      <c r="G225">
        <v>1182</v>
      </c>
      <c r="H225">
        <v>584</v>
      </c>
      <c r="I225">
        <v>1996.97</v>
      </c>
      <c r="J225">
        <v>1483</v>
      </c>
      <c r="K225">
        <v>998</v>
      </c>
      <c r="L225">
        <v>488</v>
      </c>
      <c r="M225">
        <v>1891.34</v>
      </c>
      <c r="N225">
        <v>1406</v>
      </c>
      <c r="O225">
        <v>921</v>
      </c>
      <c r="P225">
        <v>455</v>
      </c>
      <c r="Q225">
        <v>1704.55</v>
      </c>
      <c r="R225">
        <v>1266</v>
      </c>
      <c r="S225">
        <v>836</v>
      </c>
      <c r="T225">
        <v>416</v>
      </c>
      <c r="U225">
        <v>1651.55</v>
      </c>
      <c r="V225">
        <v>1239</v>
      </c>
      <c r="W225">
        <v>821</v>
      </c>
      <c r="X225">
        <v>409</v>
      </c>
      <c r="Y225">
        <v>1386.25</v>
      </c>
      <c r="Z225">
        <v>972</v>
      </c>
      <c r="AA225">
        <v>557</v>
      </c>
      <c r="AB225">
        <v>152</v>
      </c>
      <c r="AC225">
        <v>205.72</v>
      </c>
      <c r="AD225">
        <v>150</v>
      </c>
      <c r="AE225">
        <v>93</v>
      </c>
      <c r="AF225">
        <v>43</v>
      </c>
      <c r="AG225">
        <v>163.74</v>
      </c>
      <c r="AH225"/>
      <c r="AI225"/>
      <c r="AJ225"/>
      <c r="AK225"/>
      <c r="AL225"/>
      <c r="AM225"/>
      <c r="AN225"/>
      <c r="AO225"/>
      <c r="AP225"/>
      <c r="AQ225"/>
      <c r="AR225"/>
      <c r="AS225"/>
      <c r="AT225"/>
      <c r="AU225"/>
      <c r="AV225"/>
      <c r="AW225"/>
      <c r="AX225"/>
      <c r="AY225"/>
      <c r="AZ225"/>
      <c r="BA225"/>
      <c r="BB225"/>
      <c r="BC225"/>
    </row>
    <row r="226" spans="1:55" x14ac:dyDescent="0.25">
      <c r="A226" t="s">
        <v>870</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-69</v>
      </c>
      <c r="Y226">
        <v>270.63</v>
      </c>
      <c r="Z226">
        <v>294</v>
      </c>
      <c r="AA226">
        <v>0</v>
      </c>
      <c r="AB226">
        <v>0</v>
      </c>
      <c r="AC226">
        <v>0</v>
      </c>
      <c r="AD226">
        <v>0</v>
      </c>
      <c r="AE226">
        <v>0</v>
      </c>
      <c r="AF226">
        <v>0</v>
      </c>
      <c r="AG226">
        <v>1424.8</v>
      </c>
      <c r="AH226"/>
      <c r="AI226"/>
      <c r="AJ226"/>
      <c r="AK226"/>
      <c r="AL226"/>
      <c r="AM226"/>
      <c r="AN226"/>
      <c r="AO226"/>
      <c r="AP226"/>
      <c r="AQ226"/>
      <c r="AR226"/>
      <c r="AS226"/>
      <c r="AT226"/>
      <c r="AU226"/>
      <c r="AV226"/>
      <c r="AW226"/>
      <c r="AX226"/>
      <c r="AY226"/>
      <c r="AZ226"/>
      <c r="BA226"/>
      <c r="BB226"/>
      <c r="BC226"/>
    </row>
    <row r="227" spans="1:55" x14ac:dyDescent="0.25">
      <c r="A227" t="s">
        <v>1595</v>
      </c>
      <c r="B227">
        <v>478</v>
      </c>
      <c r="C227">
        <v>164</v>
      </c>
      <c r="D227">
        <v>197</v>
      </c>
      <c r="E227">
        <v>922.71</v>
      </c>
      <c r="F227">
        <v>463</v>
      </c>
      <c r="G227">
        <v>221</v>
      </c>
      <c r="H227">
        <v>0</v>
      </c>
      <c r="I227">
        <v>-2769.47</v>
      </c>
      <c r="J227">
        <v>1574</v>
      </c>
      <c r="K227">
        <v>1120</v>
      </c>
      <c r="L227">
        <v>-53</v>
      </c>
      <c r="M227">
        <v>-8808.92</v>
      </c>
      <c r="N227">
        <v>-9097</v>
      </c>
      <c r="O227">
        <v>-4005</v>
      </c>
      <c r="P227">
        <v>0</v>
      </c>
      <c r="Q227">
        <v>11106.29</v>
      </c>
      <c r="R227">
        <v>3362</v>
      </c>
      <c r="S227">
        <v>0</v>
      </c>
      <c r="T227">
        <v>2158</v>
      </c>
      <c r="U227">
        <v>-241.26</v>
      </c>
      <c r="V227">
        <v>5603</v>
      </c>
      <c r="W227">
        <v>3441</v>
      </c>
      <c r="X227">
        <v>0</v>
      </c>
      <c r="Y227">
        <v>0</v>
      </c>
      <c r="Z227">
        <v>0</v>
      </c>
      <c r="AA227">
        <v>0</v>
      </c>
      <c r="AB227">
        <v>0</v>
      </c>
      <c r="AC227">
        <v>0</v>
      </c>
      <c r="AD227">
        <v>0</v>
      </c>
      <c r="AE227">
        <v>-1579</v>
      </c>
      <c r="AF227">
        <v>-1840</v>
      </c>
      <c r="AG227">
        <v>6305.4</v>
      </c>
      <c r="AH227"/>
      <c r="AI227"/>
      <c r="AJ227"/>
      <c r="AK227"/>
      <c r="AL227"/>
      <c r="AM227"/>
      <c r="AN227"/>
      <c r="AO227"/>
      <c r="AP227"/>
      <c r="AQ227"/>
      <c r="AR227"/>
      <c r="AS227"/>
      <c r="AT227"/>
      <c r="AU227"/>
      <c r="AV227"/>
      <c r="AW227"/>
      <c r="AX227"/>
      <c r="AY227"/>
      <c r="AZ227"/>
      <c r="BA227"/>
      <c r="BB227"/>
      <c r="BC227"/>
    </row>
    <row r="228" spans="1:55" x14ac:dyDescent="0.25">
      <c r="A228" t="s">
        <v>1597</v>
      </c>
      <c r="B228">
        <v>-12</v>
      </c>
      <c r="C228">
        <v>-272</v>
      </c>
      <c r="D228">
        <v>-530</v>
      </c>
      <c r="E228">
        <v>-582.1</v>
      </c>
      <c r="F228">
        <v>123</v>
      </c>
      <c r="G228">
        <v>235</v>
      </c>
      <c r="H228">
        <v>-15</v>
      </c>
      <c r="I228">
        <v>272.5</v>
      </c>
      <c r="J228">
        <v>423</v>
      </c>
      <c r="K228">
        <v>222</v>
      </c>
      <c r="L228">
        <v>192</v>
      </c>
      <c r="M228">
        <v>349.85</v>
      </c>
      <c r="N228">
        <v>350</v>
      </c>
      <c r="O228">
        <v>-344</v>
      </c>
      <c r="P228">
        <v>-176</v>
      </c>
      <c r="Q228">
        <v>-207.47</v>
      </c>
      <c r="R228">
        <v>-262</v>
      </c>
      <c r="S228">
        <v>-510</v>
      </c>
      <c r="T228">
        <v>-989</v>
      </c>
      <c r="U228">
        <v>-724.42</v>
      </c>
      <c r="V228">
        <v>-496</v>
      </c>
      <c r="W228">
        <v>-448</v>
      </c>
      <c r="X228">
        <v>2681</v>
      </c>
      <c r="Y228">
        <v>-578.5</v>
      </c>
      <c r="Z228">
        <v>746</v>
      </c>
      <c r="AA228">
        <v>-524</v>
      </c>
      <c r="AB228">
        <v>-1188</v>
      </c>
      <c r="AC228">
        <v>-209.02</v>
      </c>
      <c r="AD228">
        <v>-617</v>
      </c>
      <c r="AE228">
        <v>388</v>
      </c>
      <c r="AF228">
        <v>697</v>
      </c>
      <c r="AG228">
        <v>292.81</v>
      </c>
      <c r="AH228"/>
      <c r="AI228"/>
      <c r="AJ228"/>
      <c r="AK228"/>
      <c r="AL228"/>
      <c r="AM228"/>
      <c r="AN228"/>
      <c r="AO228"/>
      <c r="AP228"/>
      <c r="AQ228"/>
      <c r="AR228"/>
      <c r="AS228"/>
      <c r="AT228"/>
      <c r="AU228"/>
      <c r="AV228"/>
      <c r="AW228"/>
      <c r="AX228"/>
      <c r="AY228"/>
      <c r="AZ228"/>
      <c r="BA228"/>
      <c r="BB228"/>
      <c r="BC228"/>
    </row>
    <row r="229" spans="1:55" x14ac:dyDescent="0.25">
      <c r="A229" t="s">
        <v>2342</v>
      </c>
      <c r="B229">
        <v>-639</v>
      </c>
      <c r="C229">
        <v>-85</v>
      </c>
      <c r="D229">
        <v>-11</v>
      </c>
      <c r="E229">
        <v>0</v>
      </c>
      <c r="F229">
        <v>0</v>
      </c>
      <c r="G229">
        <v>0</v>
      </c>
      <c r="H229">
        <v>-357</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c r="AI229"/>
      <c r="AJ229"/>
      <c r="AK229"/>
      <c r="AL229"/>
      <c r="AM229"/>
      <c r="AN229"/>
      <c r="AO229"/>
      <c r="AP229"/>
      <c r="AQ229"/>
      <c r="AR229"/>
      <c r="AS229"/>
      <c r="AT229"/>
      <c r="AU229"/>
      <c r="AV229"/>
      <c r="AW229"/>
      <c r="AX229"/>
      <c r="AY229"/>
      <c r="AZ229"/>
      <c r="BA229"/>
      <c r="BB229"/>
      <c r="BC229"/>
    </row>
    <row r="230" spans="1:55" x14ac:dyDescent="0.25">
      <c r="A230" t="s">
        <v>1747</v>
      </c>
      <c r="B230">
        <v>0</v>
      </c>
      <c r="C230">
        <v>0</v>
      </c>
      <c r="D230">
        <v>1216</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c r="AI230"/>
      <c r="AJ230"/>
      <c r="AK230"/>
      <c r="AL230"/>
      <c r="AM230"/>
      <c r="AN230"/>
      <c r="AO230"/>
      <c r="AP230"/>
      <c r="AQ230"/>
      <c r="AR230"/>
      <c r="AS230"/>
      <c r="AT230"/>
      <c r="AU230"/>
      <c r="AV230"/>
      <c r="AW230"/>
      <c r="AX230"/>
      <c r="AY230"/>
      <c r="AZ230"/>
      <c r="BA230"/>
      <c r="BB230"/>
      <c r="BC230"/>
    </row>
    <row r="231" spans="1:55" x14ac:dyDescent="0.25">
      <c r="A231" t="s">
        <v>1599</v>
      </c>
      <c r="B231">
        <v>1016</v>
      </c>
      <c r="C231">
        <v>-597</v>
      </c>
      <c r="D231">
        <v>0</v>
      </c>
      <c r="E231">
        <v>-752.95</v>
      </c>
      <c r="F231">
        <v>1455</v>
      </c>
      <c r="G231">
        <v>-282</v>
      </c>
      <c r="H231">
        <v>-216</v>
      </c>
      <c r="I231">
        <v>0</v>
      </c>
      <c r="J231">
        <v>0</v>
      </c>
      <c r="K231">
        <v>0</v>
      </c>
      <c r="L231">
        <v>0</v>
      </c>
      <c r="M231">
        <v>0</v>
      </c>
      <c r="N231">
        <v>0</v>
      </c>
      <c r="O231">
        <v>0</v>
      </c>
      <c r="P231">
        <v>-2080</v>
      </c>
      <c r="Q231">
        <v>0</v>
      </c>
      <c r="R231">
        <v>0</v>
      </c>
      <c r="S231">
        <v>0</v>
      </c>
      <c r="T231">
        <v>0</v>
      </c>
      <c r="U231">
        <v>0</v>
      </c>
      <c r="V231">
        <v>0</v>
      </c>
      <c r="W231">
        <v>0</v>
      </c>
      <c r="X231">
        <v>0</v>
      </c>
      <c r="Y231">
        <v>0</v>
      </c>
      <c r="Z231">
        <v>0</v>
      </c>
      <c r="AA231">
        <v>0</v>
      </c>
      <c r="AB231">
        <v>0</v>
      </c>
      <c r="AC231">
        <v>0</v>
      </c>
      <c r="AD231">
        <v>0</v>
      </c>
      <c r="AE231">
        <v>0</v>
      </c>
      <c r="AF231">
        <v>0</v>
      </c>
      <c r="AG231">
        <v>0</v>
      </c>
      <c r="AH231"/>
      <c r="AI231"/>
      <c r="AJ231"/>
      <c r="AK231"/>
      <c r="AL231"/>
      <c r="AM231"/>
      <c r="AN231"/>
      <c r="AO231"/>
      <c r="AP231"/>
      <c r="AQ231"/>
      <c r="AR231"/>
      <c r="AS231"/>
      <c r="AT231"/>
      <c r="AU231"/>
      <c r="AV231"/>
      <c r="AW231"/>
      <c r="AX231"/>
      <c r="AY231"/>
      <c r="AZ231"/>
      <c r="BA231"/>
      <c r="BB231"/>
      <c r="BC231"/>
    </row>
    <row r="232" spans="1:55" x14ac:dyDescent="0.25">
      <c r="A232" t="s">
        <v>1600</v>
      </c>
      <c r="B232">
        <v>827</v>
      </c>
      <c r="C232">
        <v>514</v>
      </c>
      <c r="D232">
        <v>0</v>
      </c>
      <c r="E232">
        <v>-104.78</v>
      </c>
      <c r="F232">
        <v>214</v>
      </c>
      <c r="G232">
        <v>0</v>
      </c>
      <c r="H232">
        <v>0</v>
      </c>
      <c r="I232">
        <v>-2188.33</v>
      </c>
      <c r="J232">
        <v>-2474</v>
      </c>
      <c r="K232">
        <v>0</v>
      </c>
      <c r="L232">
        <v>0</v>
      </c>
      <c r="M232">
        <v>-1188.29</v>
      </c>
      <c r="N232">
        <v>-1188</v>
      </c>
      <c r="O232">
        <v>-20</v>
      </c>
      <c r="P232">
        <v>0</v>
      </c>
      <c r="Q232">
        <v>-0.71</v>
      </c>
      <c r="R232">
        <v>-1</v>
      </c>
      <c r="S232">
        <v>-1</v>
      </c>
      <c r="T232">
        <v>0</v>
      </c>
      <c r="U232">
        <v>-3067.91</v>
      </c>
      <c r="V232">
        <v>0</v>
      </c>
      <c r="W232">
        <v>0</v>
      </c>
      <c r="X232">
        <v>0</v>
      </c>
      <c r="Y232">
        <v>-1495.33</v>
      </c>
      <c r="Z232">
        <v>0</v>
      </c>
      <c r="AA232">
        <v>0</v>
      </c>
      <c r="AB232">
        <v>0</v>
      </c>
      <c r="AC232">
        <v>-1305.54</v>
      </c>
      <c r="AD232">
        <v>0</v>
      </c>
      <c r="AE232">
        <v>139</v>
      </c>
      <c r="AF232">
        <v>139</v>
      </c>
      <c r="AG232">
        <v>29.52</v>
      </c>
      <c r="AH232"/>
      <c r="AI232"/>
      <c r="AJ232"/>
      <c r="AK232"/>
      <c r="AL232"/>
      <c r="AM232"/>
      <c r="AN232"/>
      <c r="AO232"/>
      <c r="AP232"/>
      <c r="AQ232"/>
      <c r="AR232"/>
      <c r="AS232"/>
      <c r="AT232"/>
      <c r="AU232"/>
      <c r="AV232"/>
      <c r="AW232"/>
      <c r="AX232"/>
      <c r="AY232"/>
      <c r="AZ232"/>
      <c r="BA232"/>
      <c r="BB232"/>
      <c r="BC232"/>
    </row>
    <row r="233" spans="1:55" x14ac:dyDescent="0.25">
      <c r="A233" t="s">
        <v>1601</v>
      </c>
      <c r="B233">
        <v>0</v>
      </c>
      <c r="C233">
        <v>0</v>
      </c>
      <c r="D233">
        <v>0</v>
      </c>
      <c r="E233">
        <v>-104.78</v>
      </c>
      <c r="F233">
        <v>214</v>
      </c>
      <c r="G233">
        <v>0</v>
      </c>
      <c r="H233">
        <v>0</v>
      </c>
      <c r="I233">
        <v>-2473.9499999999998</v>
      </c>
      <c r="J233">
        <v>-2474</v>
      </c>
      <c r="K233">
        <v>0</v>
      </c>
      <c r="L233">
        <v>0</v>
      </c>
      <c r="M233">
        <v>-1188.29</v>
      </c>
      <c r="N233">
        <v>-1188</v>
      </c>
      <c r="O233">
        <v>-20</v>
      </c>
      <c r="P233">
        <v>0</v>
      </c>
      <c r="Q233">
        <v>-0.71</v>
      </c>
      <c r="R233">
        <v>-1</v>
      </c>
      <c r="S233">
        <v>-1</v>
      </c>
      <c r="T233">
        <v>0</v>
      </c>
      <c r="U233">
        <v>-3067.91</v>
      </c>
      <c r="V233">
        <v>0</v>
      </c>
      <c r="W233">
        <v>0</v>
      </c>
      <c r="X233">
        <v>0</v>
      </c>
      <c r="Y233">
        <v>-1495.33</v>
      </c>
      <c r="Z233">
        <v>0</v>
      </c>
      <c r="AA233">
        <v>0</v>
      </c>
      <c r="AB233">
        <v>0</v>
      </c>
      <c r="AC233">
        <v>-1444.61</v>
      </c>
      <c r="AD233">
        <v>0</v>
      </c>
      <c r="AE233">
        <v>139</v>
      </c>
      <c r="AF233">
        <v>139</v>
      </c>
      <c r="AG233">
        <v>29.52</v>
      </c>
      <c r="AH233"/>
      <c r="AI233"/>
      <c r="AJ233"/>
      <c r="AK233"/>
      <c r="AL233"/>
      <c r="AM233"/>
      <c r="AN233"/>
      <c r="AO233"/>
      <c r="AP233"/>
      <c r="AQ233"/>
      <c r="AR233"/>
      <c r="AS233"/>
      <c r="AT233"/>
      <c r="AU233"/>
      <c r="AV233"/>
      <c r="AW233"/>
      <c r="AX233"/>
      <c r="AY233"/>
      <c r="AZ233"/>
      <c r="BA233"/>
      <c r="BB233"/>
      <c r="BC233"/>
    </row>
    <row r="234" spans="1:55" x14ac:dyDescent="0.25">
      <c r="A234" t="s">
        <v>1602</v>
      </c>
      <c r="B234">
        <v>811</v>
      </c>
      <c r="C234">
        <v>498</v>
      </c>
      <c r="D234">
        <v>0</v>
      </c>
      <c r="E234">
        <v>0</v>
      </c>
      <c r="F234">
        <v>0</v>
      </c>
      <c r="G234">
        <v>0</v>
      </c>
      <c r="H234">
        <v>0</v>
      </c>
      <c r="I234">
        <v>285.62</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139.07</v>
      </c>
      <c r="AD234">
        <v>0</v>
      </c>
      <c r="AE234">
        <v>0</v>
      </c>
      <c r="AF234">
        <v>0</v>
      </c>
      <c r="AG234">
        <v>0</v>
      </c>
      <c r="AH234"/>
      <c r="AI234"/>
      <c r="AJ234"/>
      <c r="AK234"/>
      <c r="AL234"/>
      <c r="AM234"/>
      <c r="AN234"/>
      <c r="AO234"/>
      <c r="AP234"/>
      <c r="AQ234"/>
      <c r="AR234"/>
      <c r="AS234"/>
      <c r="AT234"/>
      <c r="AU234"/>
      <c r="AV234"/>
      <c r="AW234"/>
      <c r="AX234"/>
      <c r="AY234"/>
      <c r="AZ234"/>
      <c r="BA234"/>
      <c r="BB234"/>
      <c r="BC234"/>
    </row>
    <row r="235" spans="1:55" x14ac:dyDescent="0.25">
      <c r="A235" t="s">
        <v>1603</v>
      </c>
      <c r="B235">
        <v>0</v>
      </c>
      <c r="C235">
        <v>0</v>
      </c>
      <c r="D235">
        <v>0</v>
      </c>
      <c r="E235">
        <v>0</v>
      </c>
      <c r="F235">
        <v>-3</v>
      </c>
      <c r="G235">
        <v>18</v>
      </c>
      <c r="H235">
        <v>0</v>
      </c>
      <c r="I235">
        <v>3600.39</v>
      </c>
      <c r="J235">
        <v>0</v>
      </c>
      <c r="K235">
        <v>0</v>
      </c>
      <c r="L235">
        <v>0</v>
      </c>
      <c r="M235">
        <v>0</v>
      </c>
      <c r="N235">
        <v>0</v>
      </c>
      <c r="O235">
        <v>0</v>
      </c>
      <c r="P235">
        <v>0</v>
      </c>
      <c r="Q235">
        <v>0</v>
      </c>
      <c r="R235">
        <v>0</v>
      </c>
      <c r="S235">
        <v>0</v>
      </c>
      <c r="T235">
        <v>0</v>
      </c>
      <c r="U235">
        <v>0</v>
      </c>
      <c r="V235">
        <v>-1786</v>
      </c>
      <c r="W235">
        <v>0</v>
      </c>
      <c r="X235">
        <v>0</v>
      </c>
      <c r="Y235">
        <v>0</v>
      </c>
      <c r="Z235">
        <v>0</v>
      </c>
      <c r="AA235">
        <v>0</v>
      </c>
      <c r="AB235">
        <v>0</v>
      </c>
      <c r="AC235">
        <v>0</v>
      </c>
      <c r="AD235">
        <v>0</v>
      </c>
      <c r="AE235">
        <v>0</v>
      </c>
      <c r="AF235">
        <v>0</v>
      </c>
      <c r="AG235">
        <v>0</v>
      </c>
      <c r="AH235"/>
      <c r="AI235"/>
      <c r="AJ235"/>
      <c r="AK235"/>
      <c r="AL235"/>
      <c r="AM235"/>
      <c r="AN235"/>
      <c r="AO235"/>
      <c r="AP235"/>
      <c r="AQ235"/>
      <c r="AR235"/>
      <c r="AS235"/>
      <c r="AT235"/>
      <c r="AU235"/>
      <c r="AV235"/>
      <c r="AW235"/>
      <c r="AX235"/>
      <c r="AY235"/>
      <c r="AZ235"/>
      <c r="BA235"/>
      <c r="BB235"/>
      <c r="BC235"/>
    </row>
    <row r="236" spans="1:55" x14ac:dyDescent="0.25">
      <c r="A236" t="s">
        <v>1604</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-1786</v>
      </c>
      <c r="W236">
        <v>0</v>
      </c>
      <c r="X236">
        <v>0</v>
      </c>
      <c r="Y236">
        <v>0</v>
      </c>
      <c r="Z236">
        <v>0</v>
      </c>
      <c r="AA236">
        <v>0</v>
      </c>
      <c r="AB236">
        <v>0</v>
      </c>
      <c r="AC236">
        <v>0</v>
      </c>
      <c r="AD236">
        <v>0</v>
      </c>
      <c r="AE236">
        <v>0</v>
      </c>
      <c r="AF236">
        <v>0</v>
      </c>
      <c r="AG236">
        <v>0</v>
      </c>
      <c r="AH236"/>
      <c r="AI236"/>
      <c r="AJ236"/>
      <c r="AK236"/>
      <c r="AL236"/>
      <c r="AM236"/>
      <c r="AN236"/>
      <c r="AO236"/>
      <c r="AP236"/>
      <c r="AQ236"/>
      <c r="AR236"/>
      <c r="AS236"/>
      <c r="AT236"/>
      <c r="AU236"/>
      <c r="AV236"/>
      <c r="AW236"/>
      <c r="AX236"/>
      <c r="AY236"/>
      <c r="AZ236"/>
      <c r="BA236"/>
      <c r="BB236"/>
      <c r="BC236"/>
    </row>
    <row r="237" spans="1:55" x14ac:dyDescent="0.25">
      <c r="A237" t="s">
        <v>1742</v>
      </c>
      <c r="B237">
        <v>0</v>
      </c>
      <c r="C237">
        <v>0</v>
      </c>
      <c r="D237">
        <v>0</v>
      </c>
      <c r="E237">
        <v>0</v>
      </c>
      <c r="F237">
        <v>-3</v>
      </c>
      <c r="G237">
        <v>18</v>
      </c>
      <c r="H237">
        <v>0</v>
      </c>
      <c r="I237">
        <v>3600.39</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c r="AI237"/>
      <c r="AJ237"/>
      <c r="AK237"/>
      <c r="AL237"/>
      <c r="AM237"/>
      <c r="AN237"/>
      <c r="AO237"/>
      <c r="AP237"/>
      <c r="AQ237"/>
      <c r="AR237"/>
      <c r="AS237"/>
      <c r="AT237"/>
      <c r="AU237"/>
      <c r="AV237"/>
      <c r="AW237"/>
      <c r="AX237"/>
      <c r="AY237"/>
      <c r="AZ237"/>
      <c r="BA237"/>
      <c r="BB237"/>
      <c r="BC237"/>
    </row>
    <row r="238" spans="1:55" x14ac:dyDescent="0.25">
      <c r="A238" t="s">
        <v>1605</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139</v>
      </c>
      <c r="AE238">
        <v>0</v>
      </c>
      <c r="AF238">
        <v>0</v>
      </c>
      <c r="AG238">
        <v>0</v>
      </c>
      <c r="AH238"/>
      <c r="AI238"/>
      <c r="AJ238"/>
      <c r="AK238"/>
      <c r="AL238"/>
      <c r="AM238"/>
      <c r="AN238"/>
      <c r="AO238"/>
      <c r="AP238"/>
      <c r="AQ238"/>
      <c r="AR238"/>
      <c r="AS238"/>
      <c r="AT238"/>
      <c r="AU238"/>
      <c r="AV238"/>
      <c r="AW238"/>
      <c r="AX238"/>
      <c r="AY238"/>
      <c r="AZ238"/>
      <c r="BA238"/>
      <c r="BB238"/>
      <c r="BC238"/>
    </row>
    <row r="239" spans="1:55" x14ac:dyDescent="0.25">
      <c r="A239" t="s">
        <v>1607</v>
      </c>
      <c r="B239">
        <v>0</v>
      </c>
      <c r="C239">
        <v>0</v>
      </c>
      <c r="D239">
        <v>0</v>
      </c>
      <c r="E239">
        <v>0</v>
      </c>
      <c r="F239">
        <v>0</v>
      </c>
      <c r="G239">
        <v>0</v>
      </c>
      <c r="H239">
        <v>0</v>
      </c>
      <c r="I239">
        <v>276.06</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c r="AI239"/>
      <c r="AJ239"/>
      <c r="AK239"/>
      <c r="AL239"/>
      <c r="AM239"/>
      <c r="AN239"/>
      <c r="AO239"/>
      <c r="AP239"/>
      <c r="AQ239"/>
      <c r="AR239"/>
      <c r="AS239"/>
      <c r="AT239"/>
      <c r="AU239"/>
      <c r="AV239"/>
      <c r="AW239"/>
      <c r="AX239"/>
      <c r="AY239"/>
      <c r="AZ239"/>
      <c r="BA239"/>
      <c r="BB239"/>
      <c r="BC239"/>
    </row>
    <row r="240" spans="1:55" x14ac:dyDescent="0.25">
      <c r="A240" t="s">
        <v>1608</v>
      </c>
      <c r="B240">
        <v>-734</v>
      </c>
      <c r="C240">
        <v>-684</v>
      </c>
      <c r="D240">
        <v>-310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c r="AI240"/>
      <c r="AJ240"/>
      <c r="AK240"/>
      <c r="AL240"/>
      <c r="AM240"/>
      <c r="AN240"/>
      <c r="AO240"/>
      <c r="AP240"/>
      <c r="AQ240"/>
      <c r="AR240"/>
      <c r="AS240"/>
      <c r="AT240"/>
      <c r="AU240"/>
      <c r="AV240"/>
      <c r="AW240"/>
      <c r="AX240"/>
      <c r="AY240"/>
      <c r="AZ240"/>
      <c r="BA240"/>
      <c r="BB240"/>
      <c r="BC240"/>
    </row>
    <row r="241" spans="1:55" x14ac:dyDescent="0.25">
      <c r="A241" t="s">
        <v>858</v>
      </c>
      <c r="B241">
        <v>-734</v>
      </c>
      <c r="C241">
        <v>-684</v>
      </c>
      <c r="D241">
        <v>-310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c r="AI241"/>
      <c r="AJ241"/>
      <c r="AK241"/>
      <c r="AL241"/>
      <c r="AM241"/>
      <c r="AN241"/>
      <c r="AO241"/>
      <c r="AP241"/>
      <c r="AQ241"/>
      <c r="AR241"/>
      <c r="AS241"/>
      <c r="AT241"/>
      <c r="AU241"/>
      <c r="AV241"/>
      <c r="AW241"/>
      <c r="AX241"/>
      <c r="AY241"/>
      <c r="AZ241"/>
      <c r="BA241"/>
      <c r="BB241"/>
      <c r="BC241"/>
    </row>
    <row r="242" spans="1:55" x14ac:dyDescent="0.25">
      <c r="A242" t="s">
        <v>867</v>
      </c>
      <c r="B242">
        <v>1164</v>
      </c>
      <c r="C242">
        <v>791</v>
      </c>
      <c r="D242">
        <v>402</v>
      </c>
      <c r="E242">
        <v>2140.37</v>
      </c>
      <c r="F242">
        <v>1146</v>
      </c>
      <c r="G242">
        <v>939</v>
      </c>
      <c r="H242">
        <v>562</v>
      </c>
      <c r="I242">
        <v>1864.64</v>
      </c>
      <c r="J242">
        <v>1527</v>
      </c>
      <c r="K242">
        <v>1111</v>
      </c>
      <c r="L242">
        <v>497</v>
      </c>
      <c r="M242">
        <v>2311.5</v>
      </c>
      <c r="N242">
        <v>1757</v>
      </c>
      <c r="O242">
        <v>1222</v>
      </c>
      <c r="P242">
        <v>600</v>
      </c>
      <c r="Q242">
        <v>2300.25</v>
      </c>
      <c r="R242">
        <v>1664</v>
      </c>
      <c r="S242">
        <v>986</v>
      </c>
      <c r="T242">
        <v>260</v>
      </c>
      <c r="U242">
        <v>755.46</v>
      </c>
      <c r="V242">
        <v>490</v>
      </c>
      <c r="W242">
        <v>305</v>
      </c>
      <c r="X242">
        <v>148</v>
      </c>
      <c r="Y242">
        <v>242.42</v>
      </c>
      <c r="Z242">
        <v>149</v>
      </c>
      <c r="AA242">
        <v>38</v>
      </c>
      <c r="AB242">
        <v>19</v>
      </c>
      <c r="AC242">
        <v>655.76</v>
      </c>
      <c r="AD242">
        <v>603</v>
      </c>
      <c r="AE242">
        <v>422</v>
      </c>
      <c r="AF242">
        <v>225</v>
      </c>
      <c r="AG242">
        <v>1231.42</v>
      </c>
      <c r="AH242"/>
      <c r="AI242"/>
      <c r="AJ242"/>
      <c r="AK242"/>
      <c r="AL242"/>
      <c r="AM242"/>
      <c r="AN242"/>
      <c r="AO242"/>
      <c r="AP242"/>
      <c r="AQ242"/>
      <c r="AR242"/>
      <c r="AS242"/>
      <c r="AT242"/>
      <c r="AU242"/>
      <c r="AV242"/>
      <c r="AW242"/>
      <c r="AX242"/>
      <c r="AY242"/>
      <c r="AZ242"/>
      <c r="BA242"/>
      <c r="BB242"/>
      <c r="BC242"/>
    </row>
    <row r="243" spans="1:55" x14ac:dyDescent="0.25">
      <c r="A243" t="s">
        <v>868</v>
      </c>
      <c r="B243">
        <v>14384</v>
      </c>
      <c r="C243">
        <v>12126</v>
      </c>
      <c r="D243">
        <v>4630</v>
      </c>
      <c r="E243">
        <v>12087.08</v>
      </c>
      <c r="F243">
        <v>9203</v>
      </c>
      <c r="G243">
        <v>4124</v>
      </c>
      <c r="H243">
        <v>1249</v>
      </c>
      <c r="I243">
        <v>447.92</v>
      </c>
      <c r="J243">
        <v>2987</v>
      </c>
      <c r="K243">
        <v>3522</v>
      </c>
      <c r="L243">
        <v>3276</v>
      </c>
      <c r="M243">
        <v>13230.26</v>
      </c>
      <c r="N243">
        <v>9878</v>
      </c>
      <c r="O243">
        <v>6675</v>
      </c>
      <c r="P243">
        <v>3241</v>
      </c>
      <c r="Q243">
        <v>3641.19</v>
      </c>
      <c r="R243">
        <v>2067</v>
      </c>
      <c r="S243">
        <v>4966</v>
      </c>
      <c r="T243">
        <v>2193</v>
      </c>
      <c r="U243">
        <v>8761.83</v>
      </c>
      <c r="V243">
        <v>7132</v>
      </c>
      <c r="W243">
        <v>4390</v>
      </c>
      <c r="X243">
        <v>0</v>
      </c>
      <c r="Y243">
        <v>0</v>
      </c>
      <c r="Z243">
        <v>0</v>
      </c>
      <c r="AA243">
        <v>0</v>
      </c>
      <c r="AB243">
        <v>0</v>
      </c>
      <c r="AC243">
        <v>0</v>
      </c>
      <c r="AD243">
        <v>0</v>
      </c>
      <c r="AE243">
        <v>0</v>
      </c>
      <c r="AF243">
        <v>0</v>
      </c>
      <c r="AG243">
        <v>186.04</v>
      </c>
      <c r="AH243"/>
      <c r="AI243"/>
      <c r="AJ243"/>
      <c r="AK243"/>
      <c r="AL243"/>
      <c r="AM243"/>
      <c r="AN243"/>
      <c r="AO243"/>
      <c r="AP243"/>
      <c r="AQ243"/>
      <c r="AR243"/>
      <c r="AS243"/>
      <c r="AT243"/>
      <c r="AU243"/>
      <c r="AV243"/>
      <c r="AW243"/>
      <c r="AX243"/>
      <c r="AY243"/>
      <c r="AZ243"/>
      <c r="BA243"/>
      <c r="BB243"/>
      <c r="BC243"/>
    </row>
    <row r="244" spans="1:55" x14ac:dyDescent="0.25">
      <c r="A244" t="s">
        <v>1609</v>
      </c>
      <c r="B244">
        <v>303</v>
      </c>
      <c r="C244">
        <v>202</v>
      </c>
      <c r="D244">
        <v>101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c r="AI244"/>
      <c r="AJ244"/>
      <c r="AK244"/>
      <c r="AL244"/>
      <c r="AM244"/>
      <c r="AN244"/>
      <c r="AO244"/>
      <c r="AP244"/>
      <c r="AQ244"/>
      <c r="AR244"/>
      <c r="AS244"/>
      <c r="AT244"/>
      <c r="AU244"/>
      <c r="AV244"/>
      <c r="AW244"/>
      <c r="AX244"/>
      <c r="AY244"/>
      <c r="AZ244"/>
      <c r="BA244"/>
      <c r="BB244"/>
      <c r="BC244"/>
    </row>
    <row r="245" spans="1:55" x14ac:dyDescent="0.25">
      <c r="A245" t="s">
        <v>1610</v>
      </c>
      <c r="B245">
        <v>0</v>
      </c>
      <c r="C245">
        <v>0</v>
      </c>
      <c r="D245">
        <v>0</v>
      </c>
      <c r="E245">
        <v>-415.87</v>
      </c>
      <c r="F245">
        <v>-116</v>
      </c>
      <c r="G245">
        <v>190</v>
      </c>
      <c r="H245">
        <v>252</v>
      </c>
      <c r="I245">
        <v>-1754.93</v>
      </c>
      <c r="J245">
        <v>-1614</v>
      </c>
      <c r="K245">
        <v>-1121</v>
      </c>
      <c r="L245">
        <v>-396</v>
      </c>
      <c r="M245">
        <v>2074.64</v>
      </c>
      <c r="N245">
        <v>2258</v>
      </c>
      <c r="O245">
        <v>2388</v>
      </c>
      <c r="P245">
        <v>736</v>
      </c>
      <c r="Q245">
        <v>3828.95</v>
      </c>
      <c r="R245">
        <v>3210</v>
      </c>
      <c r="S245">
        <v>4794</v>
      </c>
      <c r="T245">
        <v>598</v>
      </c>
      <c r="U245">
        <v>-707.96</v>
      </c>
      <c r="V245">
        <v>-1151</v>
      </c>
      <c r="W245">
        <v>-1798</v>
      </c>
      <c r="X245">
        <v>622</v>
      </c>
      <c r="Y245">
        <v>-1203.3499999999999</v>
      </c>
      <c r="Z245">
        <v>-1931</v>
      </c>
      <c r="AA245">
        <v>-1052</v>
      </c>
      <c r="AB245">
        <v>259</v>
      </c>
      <c r="AC245">
        <v>944.6</v>
      </c>
      <c r="AD245">
        <v>209</v>
      </c>
      <c r="AE245">
        <v>-16</v>
      </c>
      <c r="AF245">
        <v>34</v>
      </c>
      <c r="AG245">
        <v>7820.7</v>
      </c>
      <c r="AH245"/>
      <c r="AI245"/>
      <c r="AJ245"/>
      <c r="AK245"/>
      <c r="AL245"/>
      <c r="AM245"/>
      <c r="AN245"/>
      <c r="AO245"/>
      <c r="AP245"/>
      <c r="AQ245"/>
      <c r="AR245"/>
      <c r="AS245"/>
      <c r="AT245"/>
      <c r="AU245"/>
      <c r="AV245"/>
      <c r="AW245"/>
      <c r="AX245"/>
      <c r="AY245"/>
      <c r="AZ245"/>
      <c r="BA245"/>
      <c r="BB245"/>
      <c r="BC245"/>
    </row>
    <row r="246" spans="1:55" x14ac:dyDescent="0.25">
      <c r="A246" t="s">
        <v>1611</v>
      </c>
      <c r="B246">
        <v>413310</v>
      </c>
      <c r="C246">
        <v>299732</v>
      </c>
      <c r="D246">
        <v>124499</v>
      </c>
      <c r="E246">
        <v>390749.29</v>
      </c>
      <c r="F246">
        <v>292286</v>
      </c>
      <c r="G246">
        <v>174515</v>
      </c>
      <c r="H246">
        <v>63779</v>
      </c>
      <c r="I246">
        <v>168656.15</v>
      </c>
      <c r="J246">
        <v>159735</v>
      </c>
      <c r="K246">
        <v>108410</v>
      </c>
      <c r="L246">
        <v>81708</v>
      </c>
      <c r="M246">
        <v>268456.3</v>
      </c>
      <c r="N246">
        <v>189116</v>
      </c>
      <c r="O246">
        <v>113693</v>
      </c>
      <c r="P246">
        <v>57488</v>
      </c>
      <c r="Q246">
        <v>116213.69</v>
      </c>
      <c r="R246">
        <v>86555</v>
      </c>
      <c r="S246">
        <v>58307</v>
      </c>
      <c r="T246">
        <v>27493</v>
      </c>
      <c r="U246">
        <v>102429.16</v>
      </c>
      <c r="V246">
        <v>97786</v>
      </c>
      <c r="W246">
        <v>79113</v>
      </c>
      <c r="X246">
        <v>42385</v>
      </c>
      <c r="Y246">
        <v>99321.85</v>
      </c>
      <c r="Z246">
        <v>87856</v>
      </c>
      <c r="AA246">
        <v>56933</v>
      </c>
      <c r="AB246">
        <v>25057</v>
      </c>
      <c r="AC246">
        <v>104147.66</v>
      </c>
      <c r="AD246">
        <v>78805</v>
      </c>
      <c r="AE246">
        <v>50497</v>
      </c>
      <c r="AF246">
        <v>17815</v>
      </c>
      <c r="AG246">
        <v>45626.86</v>
      </c>
      <c r="AH246"/>
      <c r="AI246"/>
      <c r="AJ246"/>
      <c r="AK246"/>
      <c r="AL246"/>
      <c r="AM246"/>
      <c r="AN246"/>
      <c r="AO246"/>
      <c r="AP246"/>
      <c r="AQ246"/>
      <c r="AR246"/>
      <c r="AS246"/>
      <c r="AT246"/>
      <c r="AU246"/>
      <c r="AV246"/>
      <c r="AW246"/>
      <c r="AX246"/>
      <c r="AY246"/>
      <c r="AZ246"/>
      <c r="BA246"/>
      <c r="BB246"/>
      <c r="BC246"/>
    </row>
    <row r="247" spans="1:55"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1613</v>
      </c>
      <c r="B248">
        <v>-28111</v>
      </c>
      <c r="C248">
        <v>-140990</v>
      </c>
      <c r="D248">
        <v>-83290</v>
      </c>
      <c r="E248">
        <v>-26996.98</v>
      </c>
      <c r="F248">
        <v>-38166</v>
      </c>
      <c r="G248">
        <v>-33255</v>
      </c>
      <c r="H248">
        <v>-31678</v>
      </c>
      <c r="I248">
        <v>3034.58</v>
      </c>
      <c r="J248">
        <v>9396</v>
      </c>
      <c r="K248">
        <v>-4761</v>
      </c>
      <c r="L248">
        <v>-44194</v>
      </c>
      <c r="M248">
        <v>2599.63</v>
      </c>
      <c r="N248">
        <v>1206</v>
      </c>
      <c r="O248">
        <v>-4585</v>
      </c>
      <c r="P248">
        <v>-16617</v>
      </c>
      <c r="Q248">
        <v>-16992.810000000001</v>
      </c>
      <c r="R248">
        <v>10529</v>
      </c>
      <c r="S248">
        <v>-4930</v>
      </c>
      <c r="T248">
        <v>-20242</v>
      </c>
      <c r="U248">
        <v>-16869.95</v>
      </c>
      <c r="V248">
        <v>-5201</v>
      </c>
      <c r="W248">
        <v>-24322</v>
      </c>
      <c r="X248">
        <v>-31487</v>
      </c>
      <c r="Y248">
        <v>16257.8</v>
      </c>
      <c r="Z248">
        <v>18841</v>
      </c>
      <c r="AA248">
        <v>-16341</v>
      </c>
      <c r="AB248">
        <v>1136</v>
      </c>
      <c r="AC248">
        <v>-19123.54</v>
      </c>
      <c r="AD248">
        <v>-4305</v>
      </c>
      <c r="AE248">
        <v>-15314</v>
      </c>
      <c r="AF248">
        <v>-28765</v>
      </c>
      <c r="AG248">
        <v>3836.36</v>
      </c>
      <c r="AH248"/>
      <c r="AI248"/>
      <c r="AJ248"/>
      <c r="AK248"/>
      <c r="AL248"/>
      <c r="AM248"/>
      <c r="AN248"/>
      <c r="AO248"/>
      <c r="AP248"/>
      <c r="AQ248"/>
      <c r="AR248"/>
      <c r="AS248"/>
      <c r="AT248"/>
      <c r="AU248"/>
      <c r="AV248"/>
      <c r="AW248"/>
      <c r="AX248"/>
      <c r="AY248"/>
      <c r="AZ248"/>
      <c r="BA248"/>
      <c r="BB248"/>
      <c r="BC248"/>
    </row>
    <row r="249" spans="1:55" x14ac:dyDescent="0.25">
      <c r="A249" t="s">
        <v>1614</v>
      </c>
      <c r="B249">
        <v>-74390</v>
      </c>
      <c r="C249">
        <v>-70249</v>
      </c>
      <c r="D249">
        <v>-62737</v>
      </c>
      <c r="E249">
        <v>-11098.38</v>
      </c>
      <c r="F249">
        <v>-4948</v>
      </c>
      <c r="G249">
        <v>-20417</v>
      </c>
      <c r="H249">
        <v>-24987</v>
      </c>
      <c r="I249">
        <v>3365.68</v>
      </c>
      <c r="J249">
        <v>-29879</v>
      </c>
      <c r="K249">
        <v>-39167</v>
      </c>
      <c r="L249">
        <v>-30909</v>
      </c>
      <c r="M249">
        <v>1515.37</v>
      </c>
      <c r="N249">
        <v>-18736</v>
      </c>
      <c r="O249">
        <v>-26163</v>
      </c>
      <c r="P249">
        <v>-22803</v>
      </c>
      <c r="Q249">
        <v>-7018.46</v>
      </c>
      <c r="R249">
        <v>-18699</v>
      </c>
      <c r="S249">
        <v>-34636</v>
      </c>
      <c r="T249">
        <v>-29617</v>
      </c>
      <c r="U249">
        <v>-2556</v>
      </c>
      <c r="V249">
        <v>-24176</v>
      </c>
      <c r="W249">
        <v>-17412</v>
      </c>
      <c r="X249">
        <v>-17199</v>
      </c>
      <c r="Y249">
        <v>-16104.2</v>
      </c>
      <c r="Z249">
        <v>-20261</v>
      </c>
      <c r="AA249">
        <v>-20903</v>
      </c>
      <c r="AB249">
        <v>-23482</v>
      </c>
      <c r="AC249">
        <v>-16003.03</v>
      </c>
      <c r="AD249">
        <v>-19712</v>
      </c>
      <c r="AE249">
        <v>-19670</v>
      </c>
      <c r="AF249">
        <v>-5426</v>
      </c>
      <c r="AG249">
        <v>-14306.28</v>
      </c>
      <c r="AH249"/>
      <c r="AI249"/>
      <c r="AJ249"/>
      <c r="AK249"/>
      <c r="AL249"/>
      <c r="AM249"/>
      <c r="AN249"/>
      <c r="AO249"/>
      <c r="AP249"/>
      <c r="AQ249"/>
      <c r="AR249"/>
      <c r="AS249"/>
      <c r="AT249"/>
      <c r="AU249"/>
      <c r="AV249"/>
      <c r="AW249"/>
      <c r="AX249"/>
      <c r="AY249"/>
      <c r="AZ249"/>
      <c r="BA249"/>
      <c r="BB249"/>
      <c r="BC249"/>
    </row>
    <row r="250" spans="1:55" x14ac:dyDescent="0.25">
      <c r="A250" t="s">
        <v>1615</v>
      </c>
      <c r="B250">
        <v>-1415</v>
      </c>
      <c r="C250">
        <v>-1735</v>
      </c>
      <c r="D250">
        <v>-1151</v>
      </c>
      <c r="E250">
        <v>150.31</v>
      </c>
      <c r="F250">
        <v>250</v>
      </c>
      <c r="G250">
        <v>-1420</v>
      </c>
      <c r="H250">
        <v>-1763</v>
      </c>
      <c r="I250">
        <v>137.91</v>
      </c>
      <c r="J250">
        <v>-16</v>
      </c>
      <c r="K250">
        <v>-142</v>
      </c>
      <c r="L250">
        <v>-47</v>
      </c>
      <c r="M250">
        <v>-199.07</v>
      </c>
      <c r="N250">
        <v>-331</v>
      </c>
      <c r="O250">
        <v>228</v>
      </c>
      <c r="P250">
        <v>189</v>
      </c>
      <c r="Q250">
        <v>1823.44</v>
      </c>
      <c r="R250">
        <v>-76</v>
      </c>
      <c r="S250">
        <v>468</v>
      </c>
      <c r="T250">
        <v>-764</v>
      </c>
      <c r="U250">
        <v>-3835.71</v>
      </c>
      <c r="V250">
        <v>-2812</v>
      </c>
      <c r="W250">
        <v>-1437</v>
      </c>
      <c r="X250">
        <v>-5437</v>
      </c>
      <c r="Y250">
        <v>-11656.28</v>
      </c>
      <c r="Z250">
        <v>-6455</v>
      </c>
      <c r="AA250">
        <v>-2444</v>
      </c>
      <c r="AB250">
        <v>-1137</v>
      </c>
      <c r="AC250">
        <v>-1669.68</v>
      </c>
      <c r="AD250">
        <v>-600</v>
      </c>
      <c r="AE250">
        <v>-1141</v>
      </c>
      <c r="AF250">
        <v>-491</v>
      </c>
      <c r="AG250">
        <v>-119.63</v>
      </c>
      <c r="AH250"/>
      <c r="AI250"/>
      <c r="AJ250"/>
      <c r="AK250"/>
      <c r="AL250"/>
      <c r="AM250"/>
      <c r="AN250"/>
      <c r="AO250"/>
      <c r="AP250"/>
      <c r="AQ250"/>
      <c r="AR250"/>
      <c r="AS250"/>
      <c r="AT250"/>
      <c r="AU250"/>
      <c r="AV250"/>
      <c r="AW250"/>
      <c r="AX250"/>
      <c r="AY250"/>
      <c r="AZ250"/>
      <c r="BA250"/>
      <c r="BB250"/>
      <c r="BC250"/>
    </row>
    <row r="251" spans="1:55"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1617</v>
      </c>
      <c r="B252">
        <v>13258</v>
      </c>
      <c r="C252">
        <v>41298</v>
      </c>
      <c r="D252">
        <v>20593</v>
      </c>
      <c r="E252">
        <v>60398.16</v>
      </c>
      <c r="F252">
        <v>66025</v>
      </c>
      <c r="G252">
        <v>17757</v>
      </c>
      <c r="H252">
        <v>12438</v>
      </c>
      <c r="I252">
        <v>-20576.59</v>
      </c>
      <c r="J252">
        <v>-14060</v>
      </c>
      <c r="K252">
        <v>-10038</v>
      </c>
      <c r="L252">
        <v>36516</v>
      </c>
      <c r="M252">
        <v>-2304.81</v>
      </c>
      <c r="N252">
        <v>3064</v>
      </c>
      <c r="O252">
        <v>-11229</v>
      </c>
      <c r="P252">
        <v>13084</v>
      </c>
      <c r="Q252">
        <v>15415.4</v>
      </c>
      <c r="R252">
        <v>-16137</v>
      </c>
      <c r="S252">
        <v>-1253</v>
      </c>
      <c r="T252">
        <v>21093</v>
      </c>
      <c r="U252">
        <v>28931.52</v>
      </c>
      <c r="V252">
        <v>31585</v>
      </c>
      <c r="W252">
        <v>42214</v>
      </c>
      <c r="X252">
        <v>35986</v>
      </c>
      <c r="Y252">
        <v>4195.09</v>
      </c>
      <c r="Z252">
        <v>4804</v>
      </c>
      <c r="AA252">
        <v>23218</v>
      </c>
      <c r="AB252">
        <v>30177</v>
      </c>
      <c r="AC252">
        <v>20903.439999999999</v>
      </c>
      <c r="AD252">
        <v>27969</v>
      </c>
      <c r="AE252">
        <v>40542</v>
      </c>
      <c r="AF252">
        <v>28273</v>
      </c>
      <c r="AG252">
        <v>-3488.96</v>
      </c>
      <c r="AH252"/>
      <c r="AI252"/>
      <c r="AJ252"/>
      <c r="AK252"/>
      <c r="AL252"/>
      <c r="AM252"/>
      <c r="AN252"/>
      <c r="AO252"/>
      <c r="AP252"/>
      <c r="AQ252"/>
      <c r="AR252"/>
      <c r="AS252"/>
      <c r="AT252"/>
      <c r="AU252"/>
      <c r="AV252"/>
      <c r="AW252"/>
      <c r="AX252"/>
      <c r="AY252"/>
      <c r="AZ252"/>
      <c r="BA252"/>
      <c r="BB252"/>
      <c r="BC252"/>
    </row>
    <row r="253" spans="1:55" x14ac:dyDescent="0.25">
      <c r="A253" t="s">
        <v>1619</v>
      </c>
      <c r="B253">
        <v>10411</v>
      </c>
      <c r="C253">
        <v>6513</v>
      </c>
      <c r="D253">
        <v>8811</v>
      </c>
      <c r="E253">
        <v>4023.97</v>
      </c>
      <c r="F253">
        <v>11952</v>
      </c>
      <c r="G253">
        <v>9226</v>
      </c>
      <c r="H253">
        <v>3517</v>
      </c>
      <c r="I253">
        <v>167.91</v>
      </c>
      <c r="J253">
        <v>689</v>
      </c>
      <c r="K253">
        <v>261</v>
      </c>
      <c r="L253">
        <v>-116</v>
      </c>
      <c r="M253">
        <v>370.74</v>
      </c>
      <c r="N253">
        <v>359</v>
      </c>
      <c r="O253">
        <v>51</v>
      </c>
      <c r="P253">
        <v>-104</v>
      </c>
      <c r="Q253">
        <v>155.01</v>
      </c>
      <c r="R253">
        <v>219</v>
      </c>
      <c r="S253">
        <v>110</v>
      </c>
      <c r="T253">
        <v>-59</v>
      </c>
      <c r="U253">
        <v>-263.17</v>
      </c>
      <c r="V253">
        <v>-153</v>
      </c>
      <c r="W253">
        <v>244</v>
      </c>
      <c r="X253">
        <v>-184</v>
      </c>
      <c r="Y253">
        <v>421.57</v>
      </c>
      <c r="Z253">
        <v>1</v>
      </c>
      <c r="AA253">
        <v>37</v>
      </c>
      <c r="AB253">
        <v>-7</v>
      </c>
      <c r="AC253">
        <v>-12.49</v>
      </c>
      <c r="AD253">
        <v>88</v>
      </c>
      <c r="AE253">
        <v>-83</v>
      </c>
      <c r="AF253">
        <v>1108</v>
      </c>
      <c r="AG253">
        <v>1016.33</v>
      </c>
      <c r="AH253"/>
      <c r="AI253"/>
      <c r="AJ253"/>
      <c r="AK253"/>
      <c r="AL253"/>
      <c r="AM253"/>
      <c r="AN253"/>
      <c r="AO253"/>
      <c r="AP253"/>
      <c r="AQ253"/>
      <c r="AR253"/>
      <c r="AS253"/>
      <c r="AT253"/>
      <c r="AU253"/>
      <c r="AV253"/>
      <c r="AW253"/>
      <c r="AX253"/>
      <c r="AY253"/>
      <c r="AZ253"/>
      <c r="BA253"/>
      <c r="BB253"/>
      <c r="BC253"/>
    </row>
    <row r="254" spans="1:55" x14ac:dyDescent="0.25">
      <c r="A254" t="s">
        <v>1620</v>
      </c>
      <c r="B254">
        <v>333063</v>
      </c>
      <c r="C254">
        <v>134569</v>
      </c>
      <c r="D254">
        <v>6725</v>
      </c>
      <c r="E254">
        <v>417226.38</v>
      </c>
      <c r="F254">
        <v>327399</v>
      </c>
      <c r="G254">
        <v>146406</v>
      </c>
      <c r="H254">
        <v>21306</v>
      </c>
      <c r="I254">
        <v>154785.64000000001</v>
      </c>
      <c r="J254">
        <v>125865</v>
      </c>
      <c r="K254">
        <v>54563</v>
      </c>
      <c r="L254">
        <v>42958</v>
      </c>
      <c r="M254">
        <v>270438.14</v>
      </c>
      <c r="N254">
        <v>174678</v>
      </c>
      <c r="O254">
        <v>71995</v>
      </c>
      <c r="P254">
        <v>31237</v>
      </c>
      <c r="Q254">
        <v>109596.27</v>
      </c>
      <c r="R254">
        <v>62391</v>
      </c>
      <c r="S254">
        <v>18066</v>
      </c>
      <c r="T254">
        <v>-2096</v>
      </c>
      <c r="U254">
        <v>107835.85</v>
      </c>
      <c r="V254">
        <v>97029</v>
      </c>
      <c r="W254">
        <v>78400</v>
      </c>
      <c r="X254">
        <v>24064</v>
      </c>
      <c r="Y254">
        <v>92435.82</v>
      </c>
      <c r="Z254">
        <v>84786</v>
      </c>
      <c r="AA254">
        <v>40500</v>
      </c>
      <c r="AB254">
        <v>31744</v>
      </c>
      <c r="AC254">
        <v>88242.36</v>
      </c>
      <c r="AD254">
        <v>82245</v>
      </c>
      <c r="AE254">
        <v>54831</v>
      </c>
      <c r="AF254">
        <v>12514</v>
      </c>
      <c r="AG254">
        <v>32564.68</v>
      </c>
      <c r="AH254"/>
      <c r="AI254"/>
      <c r="AJ254"/>
      <c r="AK254"/>
      <c r="AL254"/>
      <c r="AM254"/>
      <c r="AN254"/>
      <c r="AO254"/>
      <c r="AP254"/>
      <c r="AQ254"/>
      <c r="AR254"/>
      <c r="AS254"/>
      <c r="AT254"/>
      <c r="AU254"/>
      <c r="AV254"/>
      <c r="AW254"/>
      <c r="AX254"/>
      <c r="AY254"/>
      <c r="AZ254"/>
      <c r="BA254"/>
      <c r="BB254"/>
      <c r="BC254"/>
    </row>
    <row r="255" spans="1:55" x14ac:dyDescent="0.25">
      <c r="A255" t="s">
        <v>1635</v>
      </c>
      <c r="B255">
        <v>0</v>
      </c>
      <c r="C255">
        <v>0</v>
      </c>
      <c r="D255">
        <v>0</v>
      </c>
      <c r="E255">
        <v>0</v>
      </c>
      <c r="F255">
        <v>0</v>
      </c>
      <c r="G255">
        <v>-53</v>
      </c>
      <c r="H255">
        <v>0</v>
      </c>
      <c r="I255">
        <v>0</v>
      </c>
      <c r="J255">
        <v>0</v>
      </c>
      <c r="K255">
        <v>0</v>
      </c>
      <c r="L255">
        <v>0</v>
      </c>
      <c r="M255">
        <v>0</v>
      </c>
      <c r="N255">
        <v>0</v>
      </c>
      <c r="O255">
        <v>0</v>
      </c>
      <c r="P255">
        <v>0</v>
      </c>
      <c r="Q255">
        <v>0</v>
      </c>
      <c r="R255">
        <v>0</v>
      </c>
      <c r="S255">
        <v>0</v>
      </c>
      <c r="T255">
        <v>0</v>
      </c>
      <c r="U255">
        <v>0</v>
      </c>
      <c r="V255">
        <v>0</v>
      </c>
      <c r="W255">
        <v>0</v>
      </c>
      <c r="X255">
        <v>-309</v>
      </c>
      <c r="Y255">
        <v>-1618.57</v>
      </c>
      <c r="Z255">
        <v>0</v>
      </c>
      <c r="AA255">
        <v>0</v>
      </c>
      <c r="AB255">
        <v>-535</v>
      </c>
      <c r="AC255">
        <v>0</v>
      </c>
      <c r="AD255">
        <v>-107</v>
      </c>
      <c r="AE255">
        <v>0</v>
      </c>
      <c r="AF255">
        <v>0</v>
      </c>
      <c r="AG255">
        <v>0</v>
      </c>
      <c r="AH255"/>
      <c r="AI255"/>
      <c r="AJ255"/>
      <c r="AK255"/>
      <c r="AL255"/>
      <c r="AM255"/>
      <c r="AN255"/>
      <c r="AO255"/>
      <c r="AP255"/>
      <c r="AQ255"/>
      <c r="AR255"/>
      <c r="AS255"/>
      <c r="AT255"/>
      <c r="AU255"/>
      <c r="AV255"/>
      <c r="AW255"/>
      <c r="AX255"/>
      <c r="AY255"/>
      <c r="AZ255"/>
      <c r="BA255"/>
      <c r="BB255"/>
      <c r="BC255"/>
    </row>
    <row r="256" spans="1:55" x14ac:dyDescent="0.25">
      <c r="A256" t="s">
        <v>1621</v>
      </c>
      <c r="B256">
        <v>-20087</v>
      </c>
      <c r="C256">
        <v>-7721</v>
      </c>
      <c r="D256">
        <v>-15</v>
      </c>
      <c r="E256">
        <v>-4000.49</v>
      </c>
      <c r="F256">
        <v>-3996</v>
      </c>
      <c r="G256">
        <v>-12</v>
      </c>
      <c r="H256">
        <v>-11</v>
      </c>
      <c r="I256">
        <v>-9063.7199999999993</v>
      </c>
      <c r="J256">
        <v>-9062</v>
      </c>
      <c r="K256">
        <v>-5456</v>
      </c>
      <c r="L256">
        <v>-15</v>
      </c>
      <c r="M256">
        <v>-5889.99</v>
      </c>
      <c r="N256">
        <v>-5887</v>
      </c>
      <c r="O256">
        <v>-7</v>
      </c>
      <c r="P256">
        <v>-5</v>
      </c>
      <c r="Q256">
        <v>-9751.2000000000007</v>
      </c>
      <c r="R256">
        <v>-9750</v>
      </c>
      <c r="S256">
        <v>-2272</v>
      </c>
      <c r="T256">
        <v>0</v>
      </c>
      <c r="U256">
        <v>-7139.81</v>
      </c>
      <c r="V256">
        <v>-7136</v>
      </c>
      <c r="W256">
        <v>-29</v>
      </c>
      <c r="X256">
        <v>0</v>
      </c>
      <c r="Y256">
        <v>0</v>
      </c>
      <c r="Z256">
        <v>0</v>
      </c>
      <c r="AA256">
        <v>0</v>
      </c>
      <c r="AB256">
        <v>0</v>
      </c>
      <c r="AC256">
        <v>0</v>
      </c>
      <c r="AD256">
        <v>0</v>
      </c>
      <c r="AE256">
        <v>0</v>
      </c>
      <c r="AF256">
        <v>0</v>
      </c>
      <c r="AG256">
        <v>-1365.47</v>
      </c>
      <c r="AH256"/>
      <c r="AI256"/>
      <c r="AJ256"/>
      <c r="AK256"/>
      <c r="AL256"/>
      <c r="AM256"/>
      <c r="AN256"/>
      <c r="AO256"/>
      <c r="AP256"/>
      <c r="AQ256"/>
      <c r="AR256"/>
      <c r="AS256"/>
      <c r="AT256"/>
      <c r="AU256"/>
      <c r="AV256"/>
      <c r="AW256"/>
      <c r="AX256"/>
      <c r="AY256"/>
      <c r="AZ256"/>
      <c r="BA256"/>
      <c r="BB256"/>
      <c r="BC256"/>
    </row>
    <row r="257" spans="1:55" x14ac:dyDescent="0.25">
      <c r="A257" t="s">
        <v>871</v>
      </c>
      <c r="B257">
        <v>312976</v>
      </c>
      <c r="C257">
        <v>126848</v>
      </c>
      <c r="D257">
        <v>6710</v>
      </c>
      <c r="E257">
        <v>413225.89</v>
      </c>
      <c r="F257">
        <v>323403</v>
      </c>
      <c r="G257">
        <v>146341</v>
      </c>
      <c r="H257">
        <v>21295</v>
      </c>
      <c r="I257">
        <v>145721.92000000001</v>
      </c>
      <c r="J257">
        <v>116803</v>
      </c>
      <c r="K257">
        <v>49107</v>
      </c>
      <c r="L257">
        <v>42943</v>
      </c>
      <c r="M257">
        <v>264548.15000000002</v>
      </c>
      <c r="N257">
        <v>168791</v>
      </c>
      <c r="O257">
        <v>71988</v>
      </c>
      <c r="P257">
        <v>31232</v>
      </c>
      <c r="Q257">
        <v>99845.07</v>
      </c>
      <c r="R257">
        <v>52641</v>
      </c>
      <c r="S257">
        <v>15794</v>
      </c>
      <c r="T257">
        <v>-2096</v>
      </c>
      <c r="U257">
        <v>100696.04</v>
      </c>
      <c r="V257">
        <v>89893</v>
      </c>
      <c r="W257">
        <v>78371</v>
      </c>
      <c r="X257">
        <v>23755</v>
      </c>
      <c r="Y257">
        <v>90817.26</v>
      </c>
      <c r="Z257">
        <v>84786</v>
      </c>
      <c r="AA257">
        <v>40500</v>
      </c>
      <c r="AB257">
        <v>31209</v>
      </c>
      <c r="AC257">
        <v>88242.36</v>
      </c>
      <c r="AD257">
        <v>82138</v>
      </c>
      <c r="AE257">
        <v>54831</v>
      </c>
      <c r="AF257">
        <v>12514</v>
      </c>
      <c r="AG257">
        <v>31199.21</v>
      </c>
      <c r="AH257"/>
      <c r="AI257"/>
      <c r="AJ257"/>
      <c r="AK257"/>
      <c r="AL257"/>
      <c r="AM257"/>
      <c r="AN257"/>
      <c r="AO257"/>
      <c r="AP257"/>
      <c r="AQ257"/>
      <c r="AR257"/>
      <c r="AS257"/>
      <c r="AT257"/>
      <c r="AU257"/>
      <c r="AV257"/>
      <c r="AW257"/>
      <c r="AX257"/>
      <c r="AY257"/>
      <c r="AZ257"/>
      <c r="BA257"/>
      <c r="BB257"/>
      <c r="BC257"/>
    </row>
    <row r="258" spans="1:55"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1623</v>
      </c>
      <c r="B259">
        <v>0</v>
      </c>
      <c r="C259">
        <v>0</v>
      </c>
      <c r="D259">
        <v>0</v>
      </c>
      <c r="E259">
        <v>-168600</v>
      </c>
      <c r="F259">
        <v>0</v>
      </c>
      <c r="G259">
        <v>-34000</v>
      </c>
      <c r="H259">
        <v>50000</v>
      </c>
      <c r="I259">
        <v>-52111.11</v>
      </c>
      <c r="J259">
        <v>-32111</v>
      </c>
      <c r="K259">
        <v>21889</v>
      </c>
      <c r="L259">
        <v>-41111</v>
      </c>
      <c r="M259">
        <v>-78888.89</v>
      </c>
      <c r="N259">
        <v>-48983</v>
      </c>
      <c r="O259">
        <v>0</v>
      </c>
      <c r="P259">
        <v>0</v>
      </c>
      <c r="Q259">
        <v>587.96</v>
      </c>
      <c r="R259">
        <v>322</v>
      </c>
      <c r="S259">
        <v>0</v>
      </c>
      <c r="T259">
        <v>0</v>
      </c>
      <c r="U259">
        <v>133123.48000000001</v>
      </c>
      <c r="V259">
        <v>133127</v>
      </c>
      <c r="W259">
        <v>133495</v>
      </c>
      <c r="X259">
        <v>-215</v>
      </c>
      <c r="Y259">
        <v>59268.13</v>
      </c>
      <c r="Z259">
        <v>59607</v>
      </c>
      <c r="AA259">
        <v>59608</v>
      </c>
      <c r="AB259">
        <v>0</v>
      </c>
      <c r="AC259">
        <v>-190000</v>
      </c>
      <c r="AD259">
        <v>-100000</v>
      </c>
      <c r="AE259">
        <v>0</v>
      </c>
      <c r="AF259">
        <v>0</v>
      </c>
      <c r="AG259">
        <v>27091</v>
      </c>
      <c r="AH259"/>
      <c r="AI259"/>
      <c r="AJ259"/>
      <c r="AK259"/>
      <c r="AL259"/>
      <c r="AM259"/>
      <c r="AN259"/>
      <c r="AO259"/>
      <c r="AP259"/>
      <c r="AQ259"/>
      <c r="AR259"/>
      <c r="AS259"/>
      <c r="AT259"/>
      <c r="AU259"/>
      <c r="AV259"/>
      <c r="AW259"/>
      <c r="AX259"/>
      <c r="AY259"/>
      <c r="AZ259"/>
      <c r="BA259"/>
      <c r="BB259"/>
      <c r="BC259"/>
    </row>
    <row r="260" spans="1:55" x14ac:dyDescent="0.25">
      <c r="A260" t="s">
        <v>1624</v>
      </c>
      <c r="B260">
        <v>444325</v>
      </c>
      <c r="C260">
        <v>253000</v>
      </c>
      <c r="D260">
        <v>31000</v>
      </c>
      <c r="E260">
        <v>0</v>
      </c>
      <c r="F260">
        <v>229000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20000</v>
      </c>
      <c r="AC260">
        <v>0</v>
      </c>
      <c r="AD260">
        <v>0</v>
      </c>
      <c r="AE260">
        <v>0</v>
      </c>
      <c r="AF260">
        <v>0</v>
      </c>
      <c r="AG260">
        <v>0</v>
      </c>
      <c r="AH260"/>
      <c r="AI260"/>
      <c r="AJ260"/>
      <c r="AK260"/>
      <c r="AL260"/>
      <c r="AM260"/>
      <c r="AN260"/>
      <c r="AO260"/>
      <c r="AP260"/>
      <c r="AQ260"/>
      <c r="AR260"/>
      <c r="AS260"/>
      <c r="AT260"/>
      <c r="AU260"/>
      <c r="AV260"/>
      <c r="AW260"/>
      <c r="AX260"/>
      <c r="AY260"/>
      <c r="AZ260"/>
      <c r="BA260"/>
      <c r="BB260"/>
      <c r="BC260"/>
    </row>
    <row r="261" spans="1:55" x14ac:dyDescent="0.25">
      <c r="A261" t="s">
        <v>1625</v>
      </c>
      <c r="B261">
        <v>409325</v>
      </c>
      <c r="C261">
        <v>218000</v>
      </c>
      <c r="D261">
        <v>31000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c r="AI261"/>
      <c r="AJ261"/>
      <c r="AK261"/>
      <c r="AL261"/>
      <c r="AM261"/>
      <c r="AN261"/>
      <c r="AO261"/>
      <c r="AP261"/>
      <c r="AQ261"/>
      <c r="AR261"/>
      <c r="AS261"/>
      <c r="AT261"/>
      <c r="AU261"/>
      <c r="AV261"/>
      <c r="AW261"/>
      <c r="AX261"/>
      <c r="AY261"/>
      <c r="AZ261"/>
      <c r="BA261"/>
      <c r="BB261"/>
      <c r="BC261"/>
    </row>
    <row r="262" spans="1:55" x14ac:dyDescent="0.25">
      <c r="A262" t="s">
        <v>2345</v>
      </c>
      <c r="B262">
        <v>35000</v>
      </c>
      <c r="C262">
        <v>35000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c r="AI262"/>
      <c r="AJ262"/>
      <c r="AK262"/>
      <c r="AL262"/>
      <c r="AM262"/>
      <c r="AN262"/>
      <c r="AO262"/>
      <c r="AP262"/>
      <c r="AQ262"/>
      <c r="AR262"/>
      <c r="AS262"/>
      <c r="AT262"/>
      <c r="AU262"/>
      <c r="AV262"/>
      <c r="AW262"/>
      <c r="AX262"/>
      <c r="AY262"/>
      <c r="AZ262"/>
      <c r="BA262"/>
      <c r="BB262"/>
      <c r="BC262"/>
    </row>
    <row r="263" spans="1:55" x14ac:dyDescent="0.25">
      <c r="A263" t="s">
        <v>1626</v>
      </c>
      <c r="B263">
        <v>-257287</v>
      </c>
      <c r="C263">
        <v>-151000</v>
      </c>
      <c r="D263">
        <v>-101000</v>
      </c>
      <c r="E263">
        <v>-35000</v>
      </c>
      <c r="F263">
        <v>-322600</v>
      </c>
      <c r="G263">
        <v>-35000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c r="AI263"/>
      <c r="AJ263"/>
      <c r="AK263"/>
      <c r="AL263"/>
      <c r="AM263"/>
      <c r="AN263"/>
      <c r="AO263"/>
      <c r="AP263"/>
      <c r="AQ263"/>
      <c r="AR263"/>
      <c r="AS263"/>
      <c r="AT263"/>
      <c r="AU263"/>
      <c r="AV263"/>
      <c r="AW263"/>
      <c r="AX263"/>
      <c r="AY263"/>
      <c r="AZ263"/>
      <c r="BA263"/>
      <c r="BB263"/>
      <c r="BC263"/>
    </row>
    <row r="264" spans="1:55" x14ac:dyDescent="0.25">
      <c r="A264" t="s">
        <v>1629</v>
      </c>
      <c r="B264">
        <v>255</v>
      </c>
      <c r="C264">
        <v>255</v>
      </c>
      <c r="D264">
        <v>0</v>
      </c>
      <c r="E264">
        <v>677.03</v>
      </c>
      <c r="F264">
        <v>0</v>
      </c>
      <c r="G264">
        <v>0</v>
      </c>
      <c r="H264">
        <v>0</v>
      </c>
      <c r="I264">
        <v>4282.01</v>
      </c>
      <c r="J264">
        <v>4282</v>
      </c>
      <c r="K264">
        <v>0</v>
      </c>
      <c r="L264">
        <v>0</v>
      </c>
      <c r="M264">
        <v>3260.21</v>
      </c>
      <c r="N264">
        <v>3260</v>
      </c>
      <c r="O264">
        <v>2092</v>
      </c>
      <c r="P264">
        <v>0</v>
      </c>
      <c r="Q264">
        <v>51.4</v>
      </c>
      <c r="R264">
        <v>51</v>
      </c>
      <c r="S264">
        <v>51</v>
      </c>
      <c r="T264">
        <v>0</v>
      </c>
      <c r="U264">
        <v>3485.62</v>
      </c>
      <c r="V264">
        <v>2196</v>
      </c>
      <c r="W264">
        <v>0</v>
      </c>
      <c r="X264">
        <v>0</v>
      </c>
      <c r="Y264">
        <v>1495.33</v>
      </c>
      <c r="Z264">
        <v>0</v>
      </c>
      <c r="AA264">
        <v>0</v>
      </c>
      <c r="AB264">
        <v>0</v>
      </c>
      <c r="AC264">
        <v>1560.75</v>
      </c>
      <c r="AD264">
        <v>0</v>
      </c>
      <c r="AE264">
        <v>0</v>
      </c>
      <c r="AF264">
        <v>0</v>
      </c>
      <c r="AG264">
        <v>11182.94</v>
      </c>
      <c r="AH264"/>
      <c r="AI264"/>
      <c r="AJ264"/>
      <c r="AK264"/>
      <c r="AL264"/>
      <c r="AM264"/>
      <c r="AN264"/>
      <c r="AO264"/>
      <c r="AP264"/>
      <c r="AQ264"/>
      <c r="AR264"/>
      <c r="AS264"/>
      <c r="AT264"/>
      <c r="AU264"/>
      <c r="AV264"/>
      <c r="AW264"/>
      <c r="AX264"/>
      <c r="AY264"/>
      <c r="AZ264"/>
      <c r="BA264"/>
      <c r="BB264"/>
      <c r="BC264"/>
    </row>
    <row r="265" spans="1:55" x14ac:dyDescent="0.25">
      <c r="A265" t="s">
        <v>1630</v>
      </c>
      <c r="B265">
        <v>0</v>
      </c>
      <c r="C265">
        <v>0</v>
      </c>
      <c r="D265">
        <v>0</v>
      </c>
      <c r="E265">
        <v>677.03</v>
      </c>
      <c r="F265">
        <v>0</v>
      </c>
      <c r="G265">
        <v>0</v>
      </c>
      <c r="H265">
        <v>0</v>
      </c>
      <c r="I265">
        <v>4282.01</v>
      </c>
      <c r="J265">
        <v>4282</v>
      </c>
      <c r="K265">
        <v>0</v>
      </c>
      <c r="L265">
        <v>0</v>
      </c>
      <c r="M265">
        <v>3260.21</v>
      </c>
      <c r="N265">
        <v>3260</v>
      </c>
      <c r="O265">
        <v>2092</v>
      </c>
      <c r="P265">
        <v>0</v>
      </c>
      <c r="Q265">
        <v>51.4</v>
      </c>
      <c r="R265">
        <v>51</v>
      </c>
      <c r="S265">
        <v>51</v>
      </c>
      <c r="T265">
        <v>0</v>
      </c>
      <c r="U265">
        <v>3485.62</v>
      </c>
      <c r="V265">
        <v>2196</v>
      </c>
      <c r="W265">
        <v>0</v>
      </c>
      <c r="X265">
        <v>0</v>
      </c>
      <c r="Y265">
        <v>1495.33</v>
      </c>
      <c r="Z265">
        <v>0</v>
      </c>
      <c r="AA265">
        <v>0</v>
      </c>
      <c r="AB265">
        <v>0</v>
      </c>
      <c r="AC265">
        <v>1560.75</v>
      </c>
      <c r="AD265">
        <v>0</v>
      </c>
      <c r="AE265">
        <v>0</v>
      </c>
      <c r="AF265">
        <v>0</v>
      </c>
      <c r="AG265">
        <v>11182.94</v>
      </c>
      <c r="AH265"/>
      <c r="AI265"/>
      <c r="AJ265"/>
      <c r="AK265"/>
      <c r="AL265"/>
      <c r="AM265"/>
      <c r="AN265"/>
      <c r="AO265"/>
      <c r="AP265"/>
      <c r="AQ265"/>
      <c r="AR265"/>
      <c r="AS265"/>
      <c r="AT265"/>
      <c r="AU265"/>
      <c r="AV265"/>
      <c r="AW265"/>
      <c r="AX265"/>
      <c r="AY265"/>
      <c r="AZ265"/>
      <c r="BA265"/>
      <c r="BB265"/>
      <c r="BC265"/>
    </row>
    <row r="266" spans="1:55" x14ac:dyDescent="0.25">
      <c r="A266" t="s">
        <v>1633</v>
      </c>
      <c r="B266">
        <v>255</v>
      </c>
      <c r="C266">
        <v>255</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c r="AI266"/>
      <c r="AJ266"/>
      <c r="AK266"/>
      <c r="AL266"/>
      <c r="AM266"/>
      <c r="AN266"/>
      <c r="AO266"/>
      <c r="AP266"/>
      <c r="AQ266"/>
      <c r="AR266"/>
      <c r="AS266"/>
      <c r="AT266"/>
      <c r="AU266"/>
      <c r="AV266"/>
      <c r="AW266"/>
      <c r="AX266"/>
      <c r="AY266"/>
      <c r="AZ266"/>
      <c r="BA266"/>
      <c r="BB266"/>
      <c r="BC266"/>
    </row>
    <row r="267" spans="1:55" x14ac:dyDescent="0.25">
      <c r="A267" t="s">
        <v>872</v>
      </c>
      <c r="B267">
        <v>-81368</v>
      </c>
      <c r="C267">
        <v>-17986</v>
      </c>
      <c r="D267">
        <v>-4904</v>
      </c>
      <c r="E267">
        <v>-17512.189999999999</v>
      </c>
      <c r="F267">
        <v>-12832</v>
      </c>
      <c r="G267">
        <v>-11674</v>
      </c>
      <c r="H267">
        <v>-6271</v>
      </c>
      <c r="I267">
        <v>-70889.279999999999</v>
      </c>
      <c r="J267">
        <v>-61732</v>
      </c>
      <c r="K267">
        <v>-43553</v>
      </c>
      <c r="L267">
        <v>-30423</v>
      </c>
      <c r="M267">
        <v>-109487.05</v>
      </c>
      <c r="N267">
        <v>-24876</v>
      </c>
      <c r="O267">
        <v>-14615</v>
      </c>
      <c r="P267">
        <v>-2528</v>
      </c>
      <c r="Q267">
        <v>-45001.94</v>
      </c>
      <c r="R267">
        <v>-26394</v>
      </c>
      <c r="S267">
        <v>-20522</v>
      </c>
      <c r="T267">
        <v>-8080</v>
      </c>
      <c r="U267">
        <v>-291873.8</v>
      </c>
      <c r="V267">
        <v>-274934</v>
      </c>
      <c r="W267">
        <v>-231805</v>
      </c>
      <c r="X267">
        <v>-24698</v>
      </c>
      <c r="Y267">
        <v>-72229.149999999994</v>
      </c>
      <c r="Z267">
        <v>-39263</v>
      </c>
      <c r="AA267">
        <v>-21477</v>
      </c>
      <c r="AB267">
        <v>-10402</v>
      </c>
      <c r="AC267">
        <v>-14073.22</v>
      </c>
      <c r="AD267">
        <v>-11421</v>
      </c>
      <c r="AE267">
        <v>-8181</v>
      </c>
      <c r="AF267">
        <v>-5214</v>
      </c>
      <c r="AG267">
        <v>-9140.34</v>
      </c>
      <c r="AH267"/>
      <c r="AI267"/>
      <c r="AJ267"/>
      <c r="AK267"/>
      <c r="AL267"/>
      <c r="AM267"/>
      <c r="AN267"/>
      <c r="AO267"/>
      <c r="AP267"/>
      <c r="AQ267"/>
      <c r="AR267"/>
      <c r="AS267"/>
      <c r="AT267"/>
      <c r="AU267"/>
      <c r="AV267"/>
      <c r="AW267"/>
      <c r="AX267"/>
      <c r="AY267"/>
      <c r="AZ267"/>
      <c r="BA267"/>
      <c r="BB267"/>
      <c r="BC267"/>
    </row>
    <row r="268" spans="1:55" x14ac:dyDescent="0.25">
      <c r="A268" t="s">
        <v>1630</v>
      </c>
      <c r="B268">
        <v>-80865</v>
      </c>
      <c r="C268">
        <v>-17844</v>
      </c>
      <c r="D268">
        <v>-4859</v>
      </c>
      <c r="E268">
        <v>-16730.5</v>
      </c>
      <c r="F268">
        <v>-12275</v>
      </c>
      <c r="G268">
        <v>-11121</v>
      </c>
      <c r="H268">
        <v>-6150</v>
      </c>
      <c r="I268">
        <v>-68625.89</v>
      </c>
      <c r="J268">
        <v>-59872</v>
      </c>
      <c r="K268">
        <v>-42405</v>
      </c>
      <c r="L268">
        <v>-29862</v>
      </c>
      <c r="M268">
        <v>-106214.15</v>
      </c>
      <c r="N268">
        <v>-22199</v>
      </c>
      <c r="O268">
        <v>-13850</v>
      </c>
      <c r="P268">
        <v>-2155</v>
      </c>
      <c r="Q268">
        <v>-41290.92</v>
      </c>
      <c r="R268">
        <v>-25339</v>
      </c>
      <c r="S268">
        <v>-19528</v>
      </c>
      <c r="T268">
        <v>-7768</v>
      </c>
      <c r="U268">
        <v>-290173</v>
      </c>
      <c r="V268">
        <v>-273539</v>
      </c>
      <c r="W268">
        <v>-231682</v>
      </c>
      <c r="X268">
        <v>-24649</v>
      </c>
      <c r="Y268">
        <v>-70537.149999999994</v>
      </c>
      <c r="Z268">
        <v>-37571</v>
      </c>
      <c r="AA268">
        <v>-20662</v>
      </c>
      <c r="AB268">
        <v>-9690</v>
      </c>
      <c r="AC268">
        <v>-13655.52</v>
      </c>
      <c r="AD268">
        <v>-11056</v>
      </c>
      <c r="AE268">
        <v>-7816</v>
      </c>
      <c r="AF268">
        <v>-5094</v>
      </c>
      <c r="AG268">
        <v>-8546.76</v>
      </c>
      <c r="AH268"/>
      <c r="AI268"/>
      <c r="AJ268"/>
      <c r="AK268"/>
      <c r="AL268"/>
      <c r="AM268"/>
      <c r="AN268"/>
      <c r="AO268"/>
      <c r="AP268"/>
      <c r="AQ268"/>
      <c r="AR268"/>
      <c r="AS268"/>
      <c r="AT268"/>
      <c r="AU268"/>
      <c r="AV268"/>
      <c r="AW268"/>
      <c r="AX268"/>
      <c r="AY268"/>
      <c r="AZ268"/>
      <c r="BA268"/>
      <c r="BB268"/>
      <c r="BC268"/>
    </row>
    <row r="269" spans="1:55" x14ac:dyDescent="0.25">
      <c r="A269" t="s">
        <v>1631</v>
      </c>
      <c r="B269">
        <v>-503</v>
      </c>
      <c r="C269">
        <v>-142</v>
      </c>
      <c r="D269">
        <v>-45</v>
      </c>
      <c r="E269">
        <v>-781.69</v>
      </c>
      <c r="F269">
        <v>-557</v>
      </c>
      <c r="G269">
        <v>-553</v>
      </c>
      <c r="H269">
        <v>-121</v>
      </c>
      <c r="I269">
        <v>-2263.4</v>
      </c>
      <c r="J269">
        <v>-1860</v>
      </c>
      <c r="K269">
        <v>-1148</v>
      </c>
      <c r="L269">
        <v>-561</v>
      </c>
      <c r="M269">
        <v>-3272.9</v>
      </c>
      <c r="N269">
        <v>-2677</v>
      </c>
      <c r="O269">
        <v>-765</v>
      </c>
      <c r="P269">
        <v>-373</v>
      </c>
      <c r="Q269">
        <v>-3711.02</v>
      </c>
      <c r="R269">
        <v>-1055</v>
      </c>
      <c r="S269">
        <v>-994</v>
      </c>
      <c r="T269">
        <v>-312</v>
      </c>
      <c r="U269">
        <v>-1700.8</v>
      </c>
      <c r="V269">
        <v>-1395</v>
      </c>
      <c r="W269">
        <v>-123</v>
      </c>
      <c r="X269">
        <v>-49</v>
      </c>
      <c r="Y269">
        <v>-1692.01</v>
      </c>
      <c r="Z269">
        <v>-1692</v>
      </c>
      <c r="AA269">
        <v>-815</v>
      </c>
      <c r="AB269">
        <v>-712</v>
      </c>
      <c r="AC269">
        <v>-417.7</v>
      </c>
      <c r="AD269">
        <v>-365</v>
      </c>
      <c r="AE269">
        <v>-365</v>
      </c>
      <c r="AF269">
        <v>-120</v>
      </c>
      <c r="AG269">
        <v>-593.58000000000004</v>
      </c>
      <c r="AH269"/>
      <c r="AI269"/>
      <c r="AJ269"/>
      <c r="AK269"/>
      <c r="AL269"/>
      <c r="AM269"/>
      <c r="AN269"/>
      <c r="AO269"/>
      <c r="AP269"/>
      <c r="AQ269"/>
      <c r="AR269"/>
      <c r="AS269"/>
      <c r="AT269"/>
      <c r="AU269"/>
      <c r="AV269"/>
      <c r="AW269"/>
      <c r="AX269"/>
      <c r="AY269"/>
      <c r="AZ269"/>
      <c r="BA269"/>
      <c r="BB269"/>
      <c r="BC269"/>
    </row>
    <row r="270" spans="1:55" x14ac:dyDescent="0.25">
      <c r="A270" t="s">
        <v>1748</v>
      </c>
      <c r="B270">
        <v>0</v>
      </c>
      <c r="C270">
        <v>0</v>
      </c>
      <c r="D270">
        <v>0</v>
      </c>
      <c r="E270">
        <v>0</v>
      </c>
      <c r="F270">
        <v>0</v>
      </c>
      <c r="G270">
        <v>0</v>
      </c>
      <c r="H270">
        <v>0</v>
      </c>
      <c r="I270">
        <v>0</v>
      </c>
      <c r="J270">
        <v>0</v>
      </c>
      <c r="K270">
        <v>0</v>
      </c>
      <c r="L270">
        <v>0</v>
      </c>
      <c r="M270">
        <v>0</v>
      </c>
      <c r="N270">
        <v>0</v>
      </c>
      <c r="O270">
        <v>0</v>
      </c>
      <c r="P270">
        <v>0</v>
      </c>
      <c r="Q270">
        <v>0</v>
      </c>
      <c r="R270">
        <v>0</v>
      </c>
      <c r="S270">
        <v>0</v>
      </c>
      <c r="T270">
        <v>0</v>
      </c>
      <c r="U270">
        <v>38115.65</v>
      </c>
      <c r="V270">
        <v>38116</v>
      </c>
      <c r="W270">
        <v>35951</v>
      </c>
      <c r="X270">
        <v>35954</v>
      </c>
      <c r="Y270">
        <v>-35765.07</v>
      </c>
      <c r="Z270">
        <v>-35616</v>
      </c>
      <c r="AA270">
        <v>-35608</v>
      </c>
      <c r="AB270">
        <v>-5</v>
      </c>
      <c r="AC270">
        <v>135.56</v>
      </c>
      <c r="AD270">
        <v>-23</v>
      </c>
      <c r="AE270">
        <v>-12</v>
      </c>
      <c r="AF270">
        <v>-6</v>
      </c>
      <c r="AG270">
        <v>-41.2</v>
      </c>
      <c r="AH270"/>
      <c r="AI270"/>
      <c r="AJ270"/>
      <c r="AK270"/>
      <c r="AL270"/>
      <c r="AM270"/>
      <c r="AN270"/>
      <c r="AO270"/>
      <c r="AP270"/>
      <c r="AQ270"/>
      <c r="AR270"/>
      <c r="AS270"/>
      <c r="AT270"/>
      <c r="AU270"/>
      <c r="AV270"/>
      <c r="AW270"/>
      <c r="AX270"/>
      <c r="AY270"/>
      <c r="AZ270"/>
      <c r="BA270"/>
      <c r="BB270"/>
      <c r="BC270"/>
    </row>
    <row r="271" spans="1:55" x14ac:dyDescent="0.25">
      <c r="A271" t="s">
        <v>1635</v>
      </c>
      <c r="B271">
        <v>734</v>
      </c>
      <c r="C271">
        <v>684</v>
      </c>
      <c r="D271">
        <v>310</v>
      </c>
      <c r="E271">
        <v>766.1</v>
      </c>
      <c r="F271">
        <v>370</v>
      </c>
      <c r="G271">
        <v>17</v>
      </c>
      <c r="H271">
        <v>0</v>
      </c>
      <c r="I271">
        <v>1754.93</v>
      </c>
      <c r="J271">
        <v>1614</v>
      </c>
      <c r="K271">
        <v>1121</v>
      </c>
      <c r="L271">
        <v>396</v>
      </c>
      <c r="M271">
        <v>497.38</v>
      </c>
      <c r="N271">
        <v>314</v>
      </c>
      <c r="O271">
        <v>184</v>
      </c>
      <c r="P271">
        <v>0</v>
      </c>
      <c r="Q271">
        <v>233.77</v>
      </c>
      <c r="R271">
        <v>110</v>
      </c>
      <c r="S271">
        <v>107</v>
      </c>
      <c r="T271">
        <v>4</v>
      </c>
      <c r="U271">
        <v>681.97</v>
      </c>
      <c r="V271">
        <v>563</v>
      </c>
      <c r="W271">
        <v>553</v>
      </c>
      <c r="X271">
        <v>76</v>
      </c>
      <c r="Y271">
        <v>1895.24</v>
      </c>
      <c r="Z271">
        <v>1225</v>
      </c>
      <c r="AA271">
        <v>1208</v>
      </c>
      <c r="AB271">
        <v>90</v>
      </c>
      <c r="AC271">
        <v>397.09</v>
      </c>
      <c r="AD271">
        <v>107</v>
      </c>
      <c r="AE271">
        <v>96</v>
      </c>
      <c r="AF271">
        <v>6</v>
      </c>
      <c r="AG271">
        <v>90.62</v>
      </c>
      <c r="AH271"/>
      <c r="AI271"/>
      <c r="AJ271"/>
      <c r="AK271"/>
      <c r="AL271"/>
      <c r="AM271"/>
      <c r="AN271"/>
      <c r="AO271"/>
      <c r="AP271"/>
      <c r="AQ271"/>
      <c r="AR271"/>
      <c r="AS271"/>
      <c r="AT271"/>
      <c r="AU271"/>
      <c r="AV271"/>
      <c r="AW271"/>
      <c r="AX271"/>
      <c r="AY271"/>
      <c r="AZ271"/>
      <c r="BA271"/>
      <c r="BB271"/>
      <c r="BC271"/>
    </row>
    <row r="272" spans="1:55" x14ac:dyDescent="0.25">
      <c r="A272" t="s">
        <v>1636</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5807.79</v>
      </c>
      <c r="AH272"/>
      <c r="AI272"/>
      <c r="AJ272"/>
      <c r="AK272"/>
      <c r="AL272"/>
      <c r="AM272"/>
      <c r="AN272"/>
      <c r="AO272"/>
      <c r="AP272"/>
      <c r="AQ272"/>
      <c r="AR272"/>
      <c r="AS272"/>
      <c r="AT272"/>
      <c r="AU272"/>
      <c r="AV272"/>
      <c r="AW272"/>
      <c r="AX272"/>
      <c r="AY272"/>
      <c r="AZ272"/>
      <c r="BA272"/>
      <c r="BB272"/>
      <c r="BC272"/>
    </row>
    <row r="273" spans="1:55" x14ac:dyDescent="0.25">
      <c r="A273" t="s">
        <v>873</v>
      </c>
      <c r="B273">
        <v>106659</v>
      </c>
      <c r="C273">
        <v>84953</v>
      </c>
      <c r="D273">
        <v>-74594</v>
      </c>
      <c r="E273">
        <v>-219669.06</v>
      </c>
      <c r="F273">
        <v>-106062</v>
      </c>
      <c r="G273">
        <v>-80657</v>
      </c>
      <c r="H273">
        <v>43729</v>
      </c>
      <c r="I273">
        <v>-116963.46</v>
      </c>
      <c r="J273">
        <v>-87947</v>
      </c>
      <c r="K273">
        <v>-20543</v>
      </c>
      <c r="L273">
        <v>-71138</v>
      </c>
      <c r="M273">
        <v>-184618.36</v>
      </c>
      <c r="N273">
        <v>-70285</v>
      </c>
      <c r="O273">
        <v>-12339</v>
      </c>
      <c r="P273">
        <v>-2528</v>
      </c>
      <c r="Q273">
        <v>-44128.81</v>
      </c>
      <c r="R273">
        <v>-25911</v>
      </c>
      <c r="S273">
        <v>-20364</v>
      </c>
      <c r="T273">
        <v>-8076</v>
      </c>
      <c r="U273">
        <v>-116467.08</v>
      </c>
      <c r="V273">
        <v>-100932</v>
      </c>
      <c r="W273">
        <v>-61806</v>
      </c>
      <c r="X273">
        <v>11117</v>
      </c>
      <c r="Y273">
        <v>-45335.53</v>
      </c>
      <c r="Z273">
        <v>-14047</v>
      </c>
      <c r="AA273">
        <v>3731</v>
      </c>
      <c r="AB273">
        <v>9683</v>
      </c>
      <c r="AC273">
        <v>-201979.83</v>
      </c>
      <c r="AD273">
        <v>-111337</v>
      </c>
      <c r="AE273">
        <v>-8097</v>
      </c>
      <c r="AF273">
        <v>-5214</v>
      </c>
      <c r="AG273">
        <v>34990.81</v>
      </c>
      <c r="AH273"/>
      <c r="AI273"/>
      <c r="AJ273"/>
      <c r="AK273"/>
      <c r="AL273"/>
      <c r="AM273"/>
      <c r="AN273"/>
      <c r="AO273"/>
      <c r="AP273"/>
      <c r="AQ273"/>
      <c r="AR273"/>
      <c r="AS273"/>
      <c r="AT273"/>
      <c r="AU273"/>
      <c r="AV273"/>
      <c r="AW273"/>
      <c r="AX273"/>
      <c r="AY273"/>
      <c r="AZ273"/>
      <c r="BA273"/>
      <c r="BB273"/>
      <c r="BC273"/>
    </row>
    <row r="274" spans="1:55" x14ac:dyDescent="0.25">
      <c r="A274" t="s">
        <v>1637</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1638</v>
      </c>
      <c r="B275">
        <v>0</v>
      </c>
      <c r="C275">
        <v>0</v>
      </c>
      <c r="D275">
        <v>0</v>
      </c>
      <c r="E275">
        <v>0</v>
      </c>
      <c r="F275">
        <v>0</v>
      </c>
      <c r="G275">
        <v>0</v>
      </c>
      <c r="H275">
        <v>0</v>
      </c>
      <c r="I275">
        <v>0</v>
      </c>
      <c r="J275">
        <v>0</v>
      </c>
      <c r="K275">
        <v>0</v>
      </c>
      <c r="L275">
        <v>0</v>
      </c>
      <c r="M275">
        <v>0</v>
      </c>
      <c r="N275">
        <v>0</v>
      </c>
      <c r="O275">
        <v>0</v>
      </c>
      <c r="P275">
        <v>0</v>
      </c>
      <c r="Q275">
        <v>-13530.72</v>
      </c>
      <c r="R275">
        <v>-13531</v>
      </c>
      <c r="S275">
        <v>-13531</v>
      </c>
      <c r="T275">
        <v>-8406</v>
      </c>
      <c r="U275">
        <v>0</v>
      </c>
      <c r="V275">
        <v>0</v>
      </c>
      <c r="W275">
        <v>-1403</v>
      </c>
      <c r="X275">
        <v>-1403</v>
      </c>
      <c r="Y275">
        <v>0</v>
      </c>
      <c r="Z275">
        <v>-434</v>
      </c>
      <c r="AA275">
        <v>1079</v>
      </c>
      <c r="AB275">
        <v>398</v>
      </c>
      <c r="AC275">
        <v>0</v>
      </c>
      <c r="AD275">
        <v>0</v>
      </c>
      <c r="AE275">
        <v>0</v>
      </c>
      <c r="AF275">
        <v>0</v>
      </c>
      <c r="AG275">
        <v>-886.39</v>
      </c>
      <c r="AH275"/>
      <c r="AI275"/>
      <c r="AJ275"/>
      <c r="AK275"/>
      <c r="AL275"/>
      <c r="AM275"/>
      <c r="AN275"/>
      <c r="AO275"/>
      <c r="AP275"/>
      <c r="AQ275"/>
      <c r="AR275"/>
      <c r="AS275"/>
      <c r="AT275"/>
      <c r="AU275"/>
      <c r="AV275"/>
      <c r="AW275"/>
      <c r="AX275"/>
      <c r="AY275"/>
      <c r="AZ275"/>
      <c r="BA275"/>
      <c r="BB275"/>
      <c r="BC275"/>
    </row>
    <row r="276" spans="1:55" x14ac:dyDescent="0.25">
      <c r="A276" t="s">
        <v>1641</v>
      </c>
      <c r="B276">
        <v>0</v>
      </c>
      <c r="C276">
        <v>0</v>
      </c>
      <c r="D276">
        <v>0</v>
      </c>
      <c r="E276">
        <v>0</v>
      </c>
      <c r="F276">
        <v>0</v>
      </c>
      <c r="G276">
        <v>0</v>
      </c>
      <c r="H276">
        <v>0</v>
      </c>
      <c r="I276">
        <v>0</v>
      </c>
      <c r="J276">
        <v>0</v>
      </c>
      <c r="K276">
        <v>0</v>
      </c>
      <c r="L276">
        <v>0</v>
      </c>
      <c r="M276">
        <v>0</v>
      </c>
      <c r="N276">
        <v>0</v>
      </c>
      <c r="O276">
        <v>0</v>
      </c>
      <c r="P276">
        <v>0</v>
      </c>
      <c r="Q276">
        <v>50000</v>
      </c>
      <c r="R276">
        <v>50000</v>
      </c>
      <c r="S276">
        <v>50000</v>
      </c>
      <c r="T276">
        <v>50000</v>
      </c>
      <c r="U276">
        <v>0</v>
      </c>
      <c r="V276">
        <v>0</v>
      </c>
      <c r="W276">
        <v>0</v>
      </c>
      <c r="X276">
        <v>0</v>
      </c>
      <c r="Y276">
        <v>518.64</v>
      </c>
      <c r="Z276">
        <v>0</v>
      </c>
      <c r="AA276">
        <v>0</v>
      </c>
      <c r="AB276">
        <v>0</v>
      </c>
      <c r="AC276">
        <v>0</v>
      </c>
      <c r="AD276">
        <v>0</v>
      </c>
      <c r="AE276">
        <v>253</v>
      </c>
      <c r="AF276">
        <v>0</v>
      </c>
      <c r="AG276">
        <v>0</v>
      </c>
      <c r="AH276"/>
      <c r="AI276"/>
      <c r="AJ276"/>
      <c r="AK276"/>
      <c r="AL276"/>
      <c r="AM276"/>
      <c r="AN276"/>
      <c r="AO276"/>
      <c r="AP276"/>
      <c r="AQ276"/>
      <c r="AR276"/>
      <c r="AS276"/>
      <c r="AT276"/>
      <c r="AU276"/>
      <c r="AV276"/>
      <c r="AW276"/>
      <c r="AX276"/>
      <c r="AY276"/>
      <c r="AZ276"/>
      <c r="BA276"/>
      <c r="BB276"/>
      <c r="BC276"/>
    </row>
    <row r="277" spans="1:55" x14ac:dyDescent="0.25">
      <c r="A277" t="s">
        <v>1642</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518.64</v>
      </c>
      <c r="Z277">
        <v>0</v>
      </c>
      <c r="AA277">
        <v>0</v>
      </c>
      <c r="AB277">
        <v>0</v>
      </c>
      <c r="AC277">
        <v>0</v>
      </c>
      <c r="AD277">
        <v>0</v>
      </c>
      <c r="AE277">
        <v>253</v>
      </c>
      <c r="AF277">
        <v>0</v>
      </c>
      <c r="AG277">
        <v>0</v>
      </c>
      <c r="AH277"/>
      <c r="AI277"/>
      <c r="AJ277"/>
      <c r="AK277"/>
      <c r="AL277"/>
      <c r="AM277"/>
      <c r="AN277"/>
      <c r="AO277"/>
      <c r="AP277"/>
      <c r="AQ277"/>
      <c r="AR277"/>
      <c r="AS277"/>
      <c r="AT277"/>
      <c r="AU277"/>
      <c r="AV277"/>
      <c r="AW277"/>
      <c r="AX277"/>
      <c r="AY277"/>
      <c r="AZ277"/>
      <c r="BA277"/>
      <c r="BB277"/>
      <c r="BC277"/>
    </row>
    <row r="278" spans="1:55" x14ac:dyDescent="0.25">
      <c r="A278" t="s">
        <v>1643</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518.64</v>
      </c>
      <c r="Z278">
        <v>0</v>
      </c>
      <c r="AA278">
        <v>0</v>
      </c>
      <c r="AB278">
        <v>0</v>
      </c>
      <c r="AC278">
        <v>0</v>
      </c>
      <c r="AD278">
        <v>0</v>
      </c>
      <c r="AE278">
        <v>253</v>
      </c>
      <c r="AF278">
        <v>0</v>
      </c>
      <c r="AG278">
        <v>0</v>
      </c>
      <c r="AH278"/>
      <c r="AI278"/>
      <c r="AJ278"/>
      <c r="AK278"/>
      <c r="AL278"/>
      <c r="AM278"/>
      <c r="AN278"/>
      <c r="AO278"/>
      <c r="AP278"/>
      <c r="AQ278"/>
      <c r="AR278"/>
      <c r="AS278"/>
      <c r="AT278"/>
      <c r="AU278"/>
      <c r="AV278"/>
      <c r="AW278"/>
      <c r="AX278"/>
      <c r="AY278"/>
      <c r="AZ278"/>
      <c r="BA278"/>
      <c r="BB278"/>
      <c r="BC278"/>
    </row>
    <row r="279" spans="1:55" x14ac:dyDescent="0.25">
      <c r="A279" t="s">
        <v>1644</v>
      </c>
      <c r="B279">
        <v>0</v>
      </c>
      <c r="C279">
        <v>0</v>
      </c>
      <c r="D279">
        <v>0</v>
      </c>
      <c r="E279">
        <v>0</v>
      </c>
      <c r="F279">
        <v>0</v>
      </c>
      <c r="G279">
        <v>0</v>
      </c>
      <c r="H279">
        <v>0</v>
      </c>
      <c r="I279">
        <v>0</v>
      </c>
      <c r="J279">
        <v>0</v>
      </c>
      <c r="K279">
        <v>0</v>
      </c>
      <c r="L279">
        <v>0</v>
      </c>
      <c r="M279">
        <v>0</v>
      </c>
      <c r="N279">
        <v>0</v>
      </c>
      <c r="O279">
        <v>0</v>
      </c>
      <c r="P279">
        <v>0</v>
      </c>
      <c r="Q279">
        <v>50000</v>
      </c>
      <c r="R279">
        <v>50000</v>
      </c>
      <c r="S279">
        <v>50000</v>
      </c>
      <c r="T279">
        <v>50000</v>
      </c>
      <c r="U279">
        <v>0</v>
      </c>
      <c r="V279">
        <v>0</v>
      </c>
      <c r="W279">
        <v>0</v>
      </c>
      <c r="X279">
        <v>0</v>
      </c>
      <c r="Y279">
        <v>0</v>
      </c>
      <c r="Z279">
        <v>0</v>
      </c>
      <c r="AA279">
        <v>0</v>
      </c>
      <c r="AB279">
        <v>0</v>
      </c>
      <c r="AC279">
        <v>0</v>
      </c>
      <c r="AD279">
        <v>0</v>
      </c>
      <c r="AE279">
        <v>0</v>
      </c>
      <c r="AF279">
        <v>0</v>
      </c>
      <c r="AG279">
        <v>0</v>
      </c>
      <c r="AH279"/>
      <c r="AI279"/>
      <c r="AJ279"/>
      <c r="AK279"/>
      <c r="AL279"/>
      <c r="AM279"/>
      <c r="AN279"/>
      <c r="AO279"/>
      <c r="AP279"/>
      <c r="AQ279"/>
      <c r="AR279"/>
      <c r="AS279"/>
      <c r="AT279"/>
      <c r="AU279"/>
      <c r="AV279"/>
      <c r="AW279"/>
      <c r="AX279"/>
      <c r="AY279"/>
      <c r="AZ279"/>
      <c r="BA279"/>
      <c r="BB279"/>
      <c r="BC279"/>
    </row>
    <row r="280" spans="1:55" x14ac:dyDescent="0.25">
      <c r="A280" t="s">
        <v>1645</v>
      </c>
      <c r="B280">
        <v>0</v>
      </c>
      <c r="C280">
        <v>0</v>
      </c>
      <c r="D280">
        <v>0</v>
      </c>
      <c r="E280">
        <v>0</v>
      </c>
      <c r="F280">
        <v>0</v>
      </c>
      <c r="G280">
        <v>0</v>
      </c>
      <c r="H280">
        <v>0</v>
      </c>
      <c r="I280">
        <v>0</v>
      </c>
      <c r="J280">
        <v>0</v>
      </c>
      <c r="K280">
        <v>0</v>
      </c>
      <c r="L280">
        <v>0</v>
      </c>
      <c r="M280">
        <v>0</v>
      </c>
      <c r="N280">
        <v>0</v>
      </c>
      <c r="O280">
        <v>0</v>
      </c>
      <c r="P280">
        <v>0</v>
      </c>
      <c r="Q280">
        <v>50000</v>
      </c>
      <c r="R280">
        <v>50000</v>
      </c>
      <c r="S280">
        <v>50000</v>
      </c>
      <c r="T280">
        <v>50000</v>
      </c>
      <c r="U280">
        <v>0</v>
      </c>
      <c r="V280">
        <v>0</v>
      </c>
      <c r="W280">
        <v>0</v>
      </c>
      <c r="X280">
        <v>0</v>
      </c>
      <c r="Y280">
        <v>0</v>
      </c>
      <c r="Z280">
        <v>0</v>
      </c>
      <c r="AA280">
        <v>0</v>
      </c>
      <c r="AB280">
        <v>0</v>
      </c>
      <c r="AC280">
        <v>0</v>
      </c>
      <c r="AD280">
        <v>0</v>
      </c>
      <c r="AE280">
        <v>0</v>
      </c>
      <c r="AF280">
        <v>0</v>
      </c>
      <c r="AG280">
        <v>0</v>
      </c>
      <c r="AH280"/>
      <c r="AI280"/>
      <c r="AJ280"/>
      <c r="AK280"/>
      <c r="AL280"/>
      <c r="AM280"/>
      <c r="AN280"/>
      <c r="AO280"/>
      <c r="AP280"/>
      <c r="AQ280"/>
      <c r="AR280"/>
      <c r="AS280"/>
      <c r="AT280"/>
      <c r="AU280"/>
      <c r="AV280"/>
      <c r="AW280"/>
      <c r="AX280"/>
      <c r="AY280"/>
      <c r="AZ280"/>
      <c r="BA280"/>
      <c r="BB280"/>
      <c r="BC280"/>
    </row>
    <row r="281" spans="1:55" x14ac:dyDescent="0.25">
      <c r="A281" t="s">
        <v>1648</v>
      </c>
      <c r="B281">
        <v>0</v>
      </c>
      <c r="C281">
        <v>0</v>
      </c>
      <c r="D281">
        <v>0</v>
      </c>
      <c r="E281">
        <v>-15317</v>
      </c>
      <c r="F281">
        <v>-11799</v>
      </c>
      <c r="G281">
        <v>-7866</v>
      </c>
      <c r="H281">
        <v>-3933</v>
      </c>
      <c r="I281">
        <v>-15732</v>
      </c>
      <c r="J281">
        <v>-11799</v>
      </c>
      <c r="K281">
        <v>-7866</v>
      </c>
      <c r="L281">
        <v>-3933</v>
      </c>
      <c r="M281">
        <v>-13587</v>
      </c>
      <c r="N281">
        <v>-9654</v>
      </c>
      <c r="O281">
        <v>-5721</v>
      </c>
      <c r="P281">
        <v>-1788</v>
      </c>
      <c r="Q281">
        <v>-5364</v>
      </c>
      <c r="R281">
        <v>-3576</v>
      </c>
      <c r="S281">
        <v>-1788</v>
      </c>
      <c r="T281">
        <v>0</v>
      </c>
      <c r="U281">
        <v>-1402.7</v>
      </c>
      <c r="V281">
        <v>-1403</v>
      </c>
      <c r="W281">
        <v>0</v>
      </c>
      <c r="X281">
        <v>0</v>
      </c>
      <c r="Y281">
        <v>-930.32</v>
      </c>
      <c r="Z281">
        <v>-930</v>
      </c>
      <c r="AA281">
        <v>-930</v>
      </c>
      <c r="AB281">
        <v>-600</v>
      </c>
      <c r="AC281">
        <v>-14651.45</v>
      </c>
      <c r="AD281">
        <v>-4469</v>
      </c>
      <c r="AE281">
        <v>-1913</v>
      </c>
      <c r="AF281">
        <v>-946</v>
      </c>
      <c r="AG281">
        <v>-3660.43</v>
      </c>
      <c r="AH281"/>
      <c r="AI281"/>
      <c r="AJ281"/>
      <c r="AK281"/>
      <c r="AL281"/>
      <c r="AM281"/>
      <c r="AN281"/>
      <c r="AO281"/>
      <c r="AP281"/>
      <c r="AQ281"/>
      <c r="AR281"/>
      <c r="AS281"/>
      <c r="AT281"/>
      <c r="AU281"/>
      <c r="AV281"/>
      <c r="AW281"/>
      <c r="AX281"/>
      <c r="AY281"/>
      <c r="AZ281"/>
      <c r="BA281"/>
      <c r="BB281"/>
      <c r="BC281"/>
    </row>
    <row r="282" spans="1:55" x14ac:dyDescent="0.25">
      <c r="A282" t="s">
        <v>1649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-1402.7</v>
      </c>
      <c r="V282">
        <v>-1403</v>
      </c>
      <c r="W282">
        <v>0</v>
      </c>
      <c r="X282">
        <v>0</v>
      </c>
      <c r="Y282">
        <v>0</v>
      </c>
      <c r="Z282">
        <v>0</v>
      </c>
      <c r="AA282">
        <v>0</v>
      </c>
      <c r="AB282">
        <v>0</v>
      </c>
      <c r="AC282">
        <v>-1159.1099999999999</v>
      </c>
      <c r="AD282">
        <v>-1579</v>
      </c>
      <c r="AE282">
        <v>0</v>
      </c>
      <c r="AF282">
        <v>0</v>
      </c>
      <c r="AG282">
        <v>0</v>
      </c>
      <c r="AH282"/>
      <c r="AI282"/>
      <c r="AJ282"/>
      <c r="AK282"/>
      <c r="AL282"/>
      <c r="AM282"/>
      <c r="AN282"/>
      <c r="AO282"/>
      <c r="AP282"/>
      <c r="AQ282"/>
      <c r="AR282"/>
      <c r="AS282"/>
      <c r="AT282"/>
      <c r="AU282"/>
      <c r="AV282"/>
      <c r="AW282"/>
      <c r="AX282"/>
      <c r="AY282"/>
      <c r="AZ282"/>
      <c r="BA282"/>
      <c r="BB282"/>
      <c r="BC282"/>
    </row>
    <row r="283" spans="1:55" x14ac:dyDescent="0.25">
      <c r="A283" t="s">
        <v>1650</v>
      </c>
      <c r="B283">
        <v>0</v>
      </c>
      <c r="C283">
        <v>0</v>
      </c>
      <c r="D283">
        <v>0</v>
      </c>
      <c r="E283">
        <v>0</v>
      </c>
      <c r="F283">
        <v>0</v>
      </c>
      <c r="G283">
        <v>0</v>
      </c>
      <c r="H283">
        <v>0</v>
      </c>
      <c r="I283">
        <v>0</v>
      </c>
      <c r="J283">
        <v>0</v>
      </c>
      <c r="K283">
        <v>0</v>
      </c>
      <c r="L283">
        <v>0</v>
      </c>
      <c r="M283">
        <v>0</v>
      </c>
      <c r="N283">
        <v>0</v>
      </c>
      <c r="O283">
        <v>0</v>
      </c>
      <c r="P283">
        <v>0</v>
      </c>
      <c r="Q283">
        <v>0</v>
      </c>
      <c r="R283">
        <v>0</v>
      </c>
      <c r="S283">
        <v>0</v>
      </c>
      <c r="T283">
        <v>0</v>
      </c>
      <c r="U283">
        <v>-1402.7</v>
      </c>
      <c r="V283">
        <v>-1403</v>
      </c>
      <c r="W283">
        <v>0</v>
      </c>
      <c r="X283">
        <v>0</v>
      </c>
      <c r="Y283">
        <v>0</v>
      </c>
      <c r="Z283">
        <v>0</v>
      </c>
      <c r="AA283">
        <v>0</v>
      </c>
      <c r="AB283">
        <v>0</v>
      </c>
      <c r="AC283">
        <v>-1159.1099999999999</v>
      </c>
      <c r="AD283">
        <v>-1579</v>
      </c>
      <c r="AE283">
        <v>0</v>
      </c>
      <c r="AF283">
        <v>0</v>
      </c>
      <c r="AG283">
        <v>0</v>
      </c>
      <c r="AH283"/>
      <c r="AI283"/>
      <c r="AJ283"/>
      <c r="AK283"/>
      <c r="AL283"/>
      <c r="AM283"/>
      <c r="AN283"/>
      <c r="AO283"/>
      <c r="AP283"/>
      <c r="AQ283"/>
      <c r="AR283"/>
      <c r="AS283"/>
      <c r="AT283"/>
      <c r="AU283"/>
      <c r="AV283"/>
      <c r="AW283"/>
      <c r="AX283"/>
      <c r="AY283"/>
      <c r="AZ283"/>
      <c r="BA283"/>
      <c r="BB283"/>
      <c r="BC283"/>
    </row>
    <row r="284" spans="1:55" x14ac:dyDescent="0.25">
      <c r="A284" t="s">
        <v>1651</v>
      </c>
      <c r="B284">
        <v>0</v>
      </c>
      <c r="C284">
        <v>0</v>
      </c>
      <c r="D284">
        <v>0</v>
      </c>
      <c r="E284">
        <v>-15317</v>
      </c>
      <c r="F284">
        <v>-11799</v>
      </c>
      <c r="G284">
        <v>-7866</v>
      </c>
      <c r="H284">
        <v>-3933</v>
      </c>
      <c r="I284">
        <v>-15732</v>
      </c>
      <c r="J284">
        <v>-11799</v>
      </c>
      <c r="K284">
        <v>-7866</v>
      </c>
      <c r="L284">
        <v>-3933</v>
      </c>
      <c r="M284">
        <v>-13587</v>
      </c>
      <c r="N284">
        <v>-9654</v>
      </c>
      <c r="O284">
        <v>-5721</v>
      </c>
      <c r="P284">
        <v>-1788</v>
      </c>
      <c r="Q284">
        <v>-5364</v>
      </c>
      <c r="R284">
        <v>-3576</v>
      </c>
      <c r="S284">
        <v>-1788</v>
      </c>
      <c r="T284">
        <v>0</v>
      </c>
      <c r="U284">
        <v>0</v>
      </c>
      <c r="V284">
        <v>0</v>
      </c>
      <c r="W284">
        <v>0</v>
      </c>
      <c r="X284">
        <v>0</v>
      </c>
      <c r="Y284">
        <v>-930.32</v>
      </c>
      <c r="Z284">
        <v>-930</v>
      </c>
      <c r="AA284">
        <v>-930</v>
      </c>
      <c r="AB284">
        <v>-600</v>
      </c>
      <c r="AC284">
        <v>-13492.34</v>
      </c>
      <c r="AD284">
        <v>-2890</v>
      </c>
      <c r="AE284">
        <v>-1913</v>
      </c>
      <c r="AF284">
        <v>-946</v>
      </c>
      <c r="AG284">
        <v>-3660.43</v>
      </c>
      <c r="AH284"/>
      <c r="AI284"/>
      <c r="AJ284"/>
      <c r="AK284"/>
      <c r="AL284"/>
      <c r="AM284"/>
      <c r="AN284"/>
      <c r="AO284"/>
      <c r="AP284"/>
      <c r="AQ284"/>
      <c r="AR284"/>
      <c r="AS284"/>
      <c r="AT284"/>
      <c r="AU284"/>
      <c r="AV284"/>
      <c r="AW284"/>
      <c r="AX284"/>
      <c r="AY284"/>
      <c r="AZ284"/>
      <c r="BA284"/>
      <c r="BB284"/>
      <c r="BC284"/>
    </row>
    <row r="285" spans="1:55" x14ac:dyDescent="0.25">
      <c r="A285" t="s">
        <v>1652</v>
      </c>
      <c r="B285">
        <v>0</v>
      </c>
      <c r="C285">
        <v>0</v>
      </c>
      <c r="D285">
        <v>0</v>
      </c>
      <c r="E285">
        <v>-15317</v>
      </c>
      <c r="F285">
        <v>-11799</v>
      </c>
      <c r="G285">
        <v>-7866</v>
      </c>
      <c r="H285">
        <v>-3933</v>
      </c>
      <c r="I285">
        <v>-15732</v>
      </c>
      <c r="J285">
        <v>-11799</v>
      </c>
      <c r="K285">
        <v>-7866</v>
      </c>
      <c r="L285">
        <v>-3933</v>
      </c>
      <c r="M285">
        <v>-13587</v>
      </c>
      <c r="N285">
        <v>-9654</v>
      </c>
      <c r="O285">
        <v>-5721</v>
      </c>
      <c r="P285">
        <v>-1788</v>
      </c>
      <c r="Q285">
        <v>-5364</v>
      </c>
      <c r="R285">
        <v>-3576</v>
      </c>
      <c r="S285">
        <v>-1788</v>
      </c>
      <c r="T285">
        <v>0</v>
      </c>
      <c r="U285">
        <v>0</v>
      </c>
      <c r="V285">
        <v>0</v>
      </c>
      <c r="W285">
        <v>0</v>
      </c>
      <c r="X285">
        <v>0</v>
      </c>
      <c r="Y285">
        <v>-930.32</v>
      </c>
      <c r="Z285">
        <v>-930</v>
      </c>
      <c r="AA285">
        <v>-930</v>
      </c>
      <c r="AB285">
        <v>-600</v>
      </c>
      <c r="AC285">
        <v>-13492.34</v>
      </c>
      <c r="AD285">
        <v>-2890</v>
      </c>
      <c r="AE285">
        <v>-1913</v>
      </c>
      <c r="AF285">
        <v>-946</v>
      </c>
      <c r="AG285">
        <v>-3660.43</v>
      </c>
      <c r="AH285"/>
      <c r="AI285"/>
      <c r="AJ285"/>
      <c r="AK285"/>
      <c r="AL285"/>
      <c r="AM285"/>
      <c r="AN285"/>
      <c r="AO285"/>
      <c r="AP285"/>
      <c r="AQ285"/>
      <c r="AR285"/>
      <c r="AS285"/>
      <c r="AT285"/>
      <c r="AU285"/>
      <c r="AV285"/>
      <c r="AW285"/>
      <c r="AX285"/>
      <c r="AY285"/>
      <c r="AZ285"/>
      <c r="BA285"/>
      <c r="BB285"/>
      <c r="BC285"/>
    </row>
    <row r="286" spans="1:55" x14ac:dyDescent="0.25">
      <c r="A286" t="s">
        <v>1654</v>
      </c>
      <c r="B286">
        <v>-7653</v>
      </c>
      <c r="C286">
        <v>-5757</v>
      </c>
      <c r="D286">
        <v>-3672</v>
      </c>
      <c r="E286">
        <v>0</v>
      </c>
      <c r="F286">
        <v>-9316</v>
      </c>
      <c r="G286">
        <v>-6800</v>
      </c>
      <c r="H286">
        <v>-4135</v>
      </c>
      <c r="I286">
        <v>-6037</v>
      </c>
      <c r="J286">
        <v>-4969</v>
      </c>
      <c r="K286">
        <v>-3219</v>
      </c>
      <c r="L286">
        <v>-1553</v>
      </c>
      <c r="M286">
        <v>-6457.42</v>
      </c>
      <c r="N286">
        <v>-4925</v>
      </c>
      <c r="O286">
        <v>-3756</v>
      </c>
      <c r="P286">
        <v>-1214</v>
      </c>
      <c r="Q286">
        <v>-4638.57</v>
      </c>
      <c r="R286">
        <v>-3442</v>
      </c>
      <c r="S286">
        <v>-2263</v>
      </c>
      <c r="T286">
        <v>-1104</v>
      </c>
      <c r="U286">
        <v>-3241.22</v>
      </c>
      <c r="V286">
        <v>-2230</v>
      </c>
      <c r="W286">
        <v>-1320</v>
      </c>
      <c r="X286">
        <v>-604</v>
      </c>
      <c r="Y286">
        <v>-1821.86</v>
      </c>
      <c r="Z286">
        <v>-1373</v>
      </c>
      <c r="AA286">
        <v>-711</v>
      </c>
      <c r="AB286">
        <v>-368</v>
      </c>
      <c r="AC286">
        <v>-1729.97</v>
      </c>
      <c r="AD286">
        <v>-1290</v>
      </c>
      <c r="AE286">
        <v>-855</v>
      </c>
      <c r="AF286">
        <v>-425</v>
      </c>
      <c r="AG286">
        <v>-3585.1</v>
      </c>
      <c r="AH286"/>
      <c r="AI286"/>
      <c r="AJ286"/>
      <c r="AK286"/>
      <c r="AL286"/>
      <c r="AM286"/>
      <c r="AN286"/>
      <c r="AO286"/>
      <c r="AP286"/>
      <c r="AQ286"/>
      <c r="AR286"/>
      <c r="AS286"/>
      <c r="AT286"/>
      <c r="AU286"/>
      <c r="AV286"/>
      <c r="AW286"/>
      <c r="AX286"/>
      <c r="AY286"/>
      <c r="AZ286"/>
      <c r="BA286"/>
      <c r="BB286"/>
      <c r="BC286"/>
    </row>
    <row r="287" spans="1:55" x14ac:dyDescent="0.25">
      <c r="A287" t="s">
        <v>1657</v>
      </c>
      <c r="B287">
        <v>0</v>
      </c>
      <c r="C287">
        <v>0</v>
      </c>
      <c r="D287">
        <v>0</v>
      </c>
      <c r="E287">
        <v>0</v>
      </c>
      <c r="F287">
        <v>0</v>
      </c>
      <c r="G287">
        <v>0</v>
      </c>
      <c r="H287">
        <v>0</v>
      </c>
      <c r="I287">
        <v>195041</v>
      </c>
      <c r="J287">
        <v>195041</v>
      </c>
      <c r="K287">
        <v>195041</v>
      </c>
      <c r="L287">
        <v>0</v>
      </c>
      <c r="M287">
        <v>3427.71</v>
      </c>
      <c r="N287">
        <v>3427</v>
      </c>
      <c r="O287">
        <v>3427</v>
      </c>
      <c r="P287">
        <v>0</v>
      </c>
      <c r="Q287">
        <v>3275.4</v>
      </c>
      <c r="R287">
        <v>3310</v>
      </c>
      <c r="S287">
        <v>3275</v>
      </c>
      <c r="T287">
        <v>0</v>
      </c>
      <c r="U287">
        <v>1922.29</v>
      </c>
      <c r="V287">
        <v>1922</v>
      </c>
      <c r="W287">
        <v>0</v>
      </c>
      <c r="X287">
        <v>0</v>
      </c>
      <c r="Y287">
        <v>0</v>
      </c>
      <c r="Z287">
        <v>0</v>
      </c>
      <c r="AA287">
        <v>0</v>
      </c>
      <c r="AB287">
        <v>0</v>
      </c>
      <c r="AC287">
        <v>148824.9</v>
      </c>
      <c r="AD287">
        <v>148825</v>
      </c>
      <c r="AE287">
        <v>0</v>
      </c>
      <c r="AF287">
        <v>0</v>
      </c>
      <c r="AG287">
        <v>40000</v>
      </c>
      <c r="AH287"/>
      <c r="AI287"/>
      <c r="AJ287"/>
      <c r="AK287"/>
      <c r="AL287"/>
      <c r="AM287"/>
      <c r="AN287"/>
      <c r="AO287"/>
      <c r="AP287"/>
      <c r="AQ287"/>
      <c r="AR287"/>
      <c r="AS287"/>
      <c r="AT287"/>
      <c r="AU287"/>
      <c r="AV287"/>
      <c r="AW287"/>
      <c r="AX287"/>
      <c r="AY287"/>
      <c r="AZ287"/>
      <c r="BA287"/>
      <c r="BB287"/>
      <c r="BC287"/>
    </row>
    <row r="288" spans="1:55" x14ac:dyDescent="0.25">
      <c r="A288" t="s">
        <v>2346</v>
      </c>
      <c r="B288">
        <v>0</v>
      </c>
      <c r="C288">
        <v>0</v>
      </c>
      <c r="D288">
        <v>0</v>
      </c>
      <c r="E288">
        <v>0</v>
      </c>
      <c r="F288">
        <v>0</v>
      </c>
      <c r="G288">
        <v>0</v>
      </c>
      <c r="H288">
        <v>0</v>
      </c>
      <c r="I288">
        <v>0</v>
      </c>
      <c r="J288">
        <v>0</v>
      </c>
      <c r="K288">
        <v>0</v>
      </c>
      <c r="L288">
        <v>0</v>
      </c>
      <c r="M288">
        <v>84595.199999999997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c r="AI288"/>
      <c r="AJ288"/>
      <c r="AK288"/>
      <c r="AL288"/>
      <c r="AM288"/>
      <c r="AN288"/>
      <c r="AO288"/>
      <c r="AP288"/>
      <c r="AQ288"/>
      <c r="AR288"/>
      <c r="AS288"/>
      <c r="AT288"/>
      <c r="AU288"/>
      <c r="AV288"/>
      <c r="AW288"/>
      <c r="AX288"/>
      <c r="AY288"/>
      <c r="AZ288"/>
      <c r="BA288"/>
      <c r="BB288"/>
      <c r="BC288"/>
    </row>
    <row r="289" spans="1:55" x14ac:dyDescent="0.25">
      <c r="A289" t="s">
        <v>1658</v>
      </c>
      <c r="B289">
        <v>-355940</v>
      </c>
      <c r="C289">
        <v>-186896</v>
      </c>
      <c r="D289">
        <v>0</v>
      </c>
      <c r="E289">
        <v>-92598.44</v>
      </c>
      <c r="F289">
        <v>-92598</v>
      </c>
      <c r="G289">
        <v>-21238</v>
      </c>
      <c r="H289">
        <v>0</v>
      </c>
      <c r="I289">
        <v>-325732.86</v>
      </c>
      <c r="J289">
        <v>-325733</v>
      </c>
      <c r="K289">
        <v>-281133</v>
      </c>
      <c r="L289">
        <v>0</v>
      </c>
      <c r="M289">
        <v>-70621.55</v>
      </c>
      <c r="N289">
        <v>-70621</v>
      </c>
      <c r="O289">
        <v>-28178</v>
      </c>
      <c r="P289">
        <v>0</v>
      </c>
      <c r="Q289">
        <v>-28066.21</v>
      </c>
      <c r="R289">
        <v>-28067</v>
      </c>
      <c r="S289">
        <v>-28067</v>
      </c>
      <c r="T289">
        <v>0</v>
      </c>
      <c r="U289">
        <v>-35000</v>
      </c>
      <c r="V289">
        <v>-35000</v>
      </c>
      <c r="W289">
        <v>-35000</v>
      </c>
      <c r="X289">
        <v>0</v>
      </c>
      <c r="Y289">
        <v>0</v>
      </c>
      <c r="Z289">
        <v>0</v>
      </c>
      <c r="AA289">
        <v>0</v>
      </c>
      <c r="AB289">
        <v>0</v>
      </c>
      <c r="AC289">
        <v>0</v>
      </c>
      <c r="AD289">
        <v>0</v>
      </c>
      <c r="AE289">
        <v>0</v>
      </c>
      <c r="AF289">
        <v>0</v>
      </c>
      <c r="AG289">
        <v>-62399</v>
      </c>
      <c r="AH289"/>
      <c r="AI289"/>
      <c r="AJ289"/>
      <c r="AK289"/>
      <c r="AL289"/>
      <c r="AM289"/>
      <c r="AN289"/>
      <c r="AO289"/>
      <c r="AP289"/>
      <c r="AQ289"/>
      <c r="AR289"/>
      <c r="AS289"/>
      <c r="AT289"/>
      <c r="AU289"/>
      <c r="AV289"/>
      <c r="AW289"/>
      <c r="AX289"/>
      <c r="AY289"/>
      <c r="AZ289"/>
      <c r="BA289"/>
      <c r="BB289"/>
      <c r="BC289"/>
    </row>
    <row r="290" spans="1:55" x14ac:dyDescent="0.25">
      <c r="A290" t="s">
        <v>1659</v>
      </c>
      <c r="B290">
        <v>-1164</v>
      </c>
      <c r="C290">
        <v>-791</v>
      </c>
      <c r="D290">
        <v>-402</v>
      </c>
      <c r="E290">
        <v>-251.17</v>
      </c>
      <c r="F290">
        <v>-1146</v>
      </c>
      <c r="G290">
        <v>-939</v>
      </c>
      <c r="H290">
        <v>-562</v>
      </c>
      <c r="I290">
        <v>-1864.64</v>
      </c>
      <c r="J290">
        <v>-1527</v>
      </c>
      <c r="K290">
        <v>-1111</v>
      </c>
      <c r="L290">
        <v>-497</v>
      </c>
      <c r="M290">
        <v>-2316.6999999999998</v>
      </c>
      <c r="N290">
        <v>-1752</v>
      </c>
      <c r="O290">
        <v>-1225</v>
      </c>
      <c r="P290">
        <v>-605</v>
      </c>
      <c r="Q290">
        <v>-2298.09</v>
      </c>
      <c r="R290">
        <v>-1661</v>
      </c>
      <c r="S290">
        <v>-989</v>
      </c>
      <c r="T290">
        <v>-264</v>
      </c>
      <c r="U290">
        <v>-1704.07</v>
      </c>
      <c r="V290">
        <v>-1432</v>
      </c>
      <c r="W290">
        <v>-1195</v>
      </c>
      <c r="X290">
        <v>-507</v>
      </c>
      <c r="Y290">
        <v>-242.42</v>
      </c>
      <c r="Z290">
        <v>-149</v>
      </c>
      <c r="AA290">
        <v>-38</v>
      </c>
      <c r="AB290">
        <v>-18</v>
      </c>
      <c r="AC290">
        <v>-655.76</v>
      </c>
      <c r="AD290">
        <v>-603</v>
      </c>
      <c r="AE290">
        <v>-422</v>
      </c>
      <c r="AF290">
        <v>-225</v>
      </c>
      <c r="AG290">
        <v>-1231.42</v>
      </c>
      <c r="AH290"/>
      <c r="AI290"/>
      <c r="AJ290"/>
      <c r="AK290"/>
      <c r="AL290"/>
      <c r="AM290"/>
      <c r="AN290"/>
      <c r="AO290"/>
      <c r="AP290"/>
      <c r="AQ290"/>
      <c r="AR290"/>
      <c r="AS290"/>
      <c r="AT290"/>
      <c r="AU290"/>
      <c r="AV290"/>
      <c r="AW290"/>
      <c r="AX290"/>
      <c r="AY290"/>
      <c r="AZ290"/>
      <c r="BA290"/>
      <c r="BB290"/>
      <c r="BC290"/>
    </row>
    <row r="291" spans="1:55" x14ac:dyDescent="0.25">
      <c r="A291" t="s">
        <v>1660</v>
      </c>
      <c r="B291">
        <v>0</v>
      </c>
      <c r="C291">
        <v>0</v>
      </c>
      <c r="D291">
        <v>0</v>
      </c>
      <c r="E291">
        <v>-13494.68</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c r="AI291"/>
      <c r="AJ291"/>
      <c r="AK291"/>
      <c r="AL291"/>
      <c r="AM291"/>
      <c r="AN291"/>
      <c r="AO291"/>
      <c r="AP291"/>
      <c r="AQ291"/>
      <c r="AR291"/>
      <c r="AS291"/>
      <c r="AT291"/>
      <c r="AU291"/>
      <c r="AV291"/>
      <c r="AW291"/>
      <c r="AX291"/>
      <c r="AY291"/>
      <c r="AZ291"/>
      <c r="BA291"/>
      <c r="BB291"/>
      <c r="BC291"/>
    </row>
    <row r="292" spans="1:55" x14ac:dyDescent="0.25">
      <c r="A292" t="s">
        <v>874</v>
      </c>
      <c r="B292">
        <v>-364757</v>
      </c>
      <c r="C292">
        <v>-193444</v>
      </c>
      <c r="D292">
        <v>-4074</v>
      </c>
      <c r="E292">
        <v>-121661.29</v>
      </c>
      <c r="F292">
        <v>-114859</v>
      </c>
      <c r="G292">
        <v>-36843</v>
      </c>
      <c r="H292">
        <v>-8630</v>
      </c>
      <c r="I292">
        <v>-154325.5</v>
      </c>
      <c r="J292">
        <v>-148987</v>
      </c>
      <c r="K292">
        <v>-98288</v>
      </c>
      <c r="L292">
        <v>-5983</v>
      </c>
      <c r="M292">
        <v>-4959.76</v>
      </c>
      <c r="N292">
        <v>-83525</v>
      </c>
      <c r="O292">
        <v>-35453</v>
      </c>
      <c r="P292">
        <v>-3607</v>
      </c>
      <c r="Q292">
        <v>-622.20000000000005</v>
      </c>
      <c r="R292">
        <v>3033</v>
      </c>
      <c r="S292">
        <v>6637</v>
      </c>
      <c r="T292">
        <v>40226</v>
      </c>
      <c r="U292">
        <v>-39425.699999999997</v>
      </c>
      <c r="V292">
        <v>-38143</v>
      </c>
      <c r="W292">
        <v>-38918</v>
      </c>
      <c r="X292">
        <v>-2514</v>
      </c>
      <c r="Y292">
        <v>-2475.96</v>
      </c>
      <c r="Z292">
        <v>-2886</v>
      </c>
      <c r="AA292">
        <v>-600</v>
      </c>
      <c r="AB292">
        <v>-588</v>
      </c>
      <c r="AC292">
        <v>131787.72</v>
      </c>
      <c r="AD292">
        <v>142463</v>
      </c>
      <c r="AE292">
        <v>-2937</v>
      </c>
      <c r="AF292">
        <v>-1596</v>
      </c>
      <c r="AG292">
        <v>-31762.33</v>
      </c>
      <c r="AH292"/>
      <c r="AI292"/>
      <c r="AJ292"/>
      <c r="AK292"/>
      <c r="AL292"/>
      <c r="AM292"/>
      <c r="AN292"/>
      <c r="AO292"/>
      <c r="AP292"/>
      <c r="AQ292"/>
      <c r="AR292"/>
      <c r="AS292"/>
      <c r="AT292"/>
      <c r="AU292"/>
      <c r="AV292"/>
      <c r="AW292"/>
      <c r="AX292"/>
      <c r="AY292"/>
      <c r="AZ292"/>
      <c r="BA292"/>
      <c r="BB292"/>
      <c r="BC292"/>
    </row>
    <row r="293" spans="1:55" x14ac:dyDescent="0.25">
      <c r="A293" t="s">
        <v>875</v>
      </c>
      <c r="B293">
        <v>54878</v>
      </c>
      <c r="C293">
        <v>18357</v>
      </c>
      <c r="D293">
        <v>-71958</v>
      </c>
      <c r="E293">
        <v>71895.539999999994</v>
      </c>
      <c r="F293">
        <v>102482</v>
      </c>
      <c r="G293">
        <v>28841</v>
      </c>
      <c r="H293">
        <v>56394</v>
      </c>
      <c r="I293">
        <v>-125567.03999999999</v>
      </c>
      <c r="J293">
        <v>-120131</v>
      </c>
      <c r="K293">
        <v>-69724</v>
      </c>
      <c r="L293">
        <v>-34178</v>
      </c>
      <c r="M293">
        <v>74970.03</v>
      </c>
      <c r="N293">
        <v>14981</v>
      </c>
      <c r="O293">
        <v>24196</v>
      </c>
      <c r="P293">
        <v>25097</v>
      </c>
      <c r="Q293">
        <v>55094.06</v>
      </c>
      <c r="R293">
        <v>29763</v>
      </c>
      <c r="S293">
        <v>2067</v>
      </c>
      <c r="T293">
        <v>30054</v>
      </c>
      <c r="U293">
        <v>-55196.75</v>
      </c>
      <c r="V293">
        <v>-49182</v>
      </c>
      <c r="W293">
        <v>-22353</v>
      </c>
      <c r="X293">
        <v>32358</v>
      </c>
      <c r="Y293">
        <v>43005.77</v>
      </c>
      <c r="Z293">
        <v>67853</v>
      </c>
      <c r="AA293">
        <v>43631</v>
      </c>
      <c r="AB293">
        <v>40304</v>
      </c>
      <c r="AC293">
        <v>18050.25</v>
      </c>
      <c r="AD293">
        <v>113264</v>
      </c>
      <c r="AE293">
        <v>43797</v>
      </c>
      <c r="AF293">
        <v>5704</v>
      </c>
      <c r="AG293">
        <v>34427.68</v>
      </c>
      <c r="AH293"/>
      <c r="AI293"/>
      <c r="AJ293"/>
      <c r="AK293"/>
      <c r="AL293"/>
      <c r="AM293"/>
      <c r="AN293"/>
      <c r="AO293"/>
      <c r="AP293"/>
      <c r="AQ293"/>
      <c r="AR293"/>
      <c r="AS293"/>
      <c r="AT293"/>
      <c r="AU293"/>
      <c r="AV293"/>
      <c r="AW293"/>
      <c r="AX293"/>
      <c r="AY293"/>
      <c r="AZ293"/>
      <c r="BA293"/>
      <c r="BB293"/>
      <c r="BC293"/>
    </row>
    <row r="294" spans="1:55" x14ac:dyDescent="0.25">
      <c r="A294" t="s">
        <v>1664</v>
      </c>
      <c r="B294">
        <v>131666</v>
      </c>
      <c r="C294">
        <v>131666</v>
      </c>
      <c r="D294">
        <v>131666</v>
      </c>
      <c r="E294">
        <v>59770.46</v>
      </c>
      <c r="F294">
        <v>59770</v>
      </c>
      <c r="G294">
        <v>59770</v>
      </c>
      <c r="H294">
        <v>59770</v>
      </c>
      <c r="I294">
        <v>185337.5</v>
      </c>
      <c r="J294">
        <v>185338</v>
      </c>
      <c r="K294">
        <v>185338</v>
      </c>
      <c r="L294">
        <v>185338</v>
      </c>
      <c r="M294">
        <v>110367.47</v>
      </c>
      <c r="N294">
        <v>110368</v>
      </c>
      <c r="O294">
        <v>110368</v>
      </c>
      <c r="P294">
        <v>110368</v>
      </c>
      <c r="Q294">
        <v>55273.42</v>
      </c>
      <c r="R294">
        <v>55273</v>
      </c>
      <c r="S294">
        <v>55273</v>
      </c>
      <c r="T294">
        <v>55273</v>
      </c>
      <c r="U294">
        <v>110470.16</v>
      </c>
      <c r="V294">
        <v>110470</v>
      </c>
      <c r="W294">
        <v>110470</v>
      </c>
      <c r="X294">
        <v>110470</v>
      </c>
      <c r="Y294">
        <v>67464.39</v>
      </c>
      <c r="Z294">
        <v>67464</v>
      </c>
      <c r="AA294">
        <v>67464</v>
      </c>
      <c r="AB294">
        <v>67464</v>
      </c>
      <c r="AC294">
        <v>49414.14</v>
      </c>
      <c r="AD294">
        <v>49414</v>
      </c>
      <c r="AE294">
        <v>49414</v>
      </c>
      <c r="AF294">
        <v>49414</v>
      </c>
      <c r="AG294">
        <v>14986.46</v>
      </c>
      <c r="AH294"/>
      <c r="AI294"/>
      <c r="AJ294"/>
      <c r="AK294"/>
      <c r="AL294"/>
      <c r="AM294"/>
      <c r="AN294"/>
      <c r="AO294"/>
      <c r="AP294"/>
      <c r="AQ294"/>
      <c r="AR294"/>
      <c r="AS294"/>
      <c r="AT294"/>
      <c r="AU294"/>
      <c r="AV294"/>
      <c r="AW294"/>
      <c r="AX294"/>
      <c r="AY294"/>
      <c r="AZ294"/>
      <c r="BA294"/>
      <c r="BB294"/>
      <c r="BC294"/>
    </row>
    <row r="295" spans="1:55" x14ac:dyDescent="0.25">
      <c r="A295" t="s">
        <v>1665</v>
      </c>
      <c r="B295">
        <v>186544</v>
      </c>
      <c r="C295">
        <v>150023</v>
      </c>
      <c r="D295">
        <v>59708</v>
      </c>
      <c r="E295">
        <v>131666.01</v>
      </c>
      <c r="F295">
        <v>162252</v>
      </c>
      <c r="G295">
        <v>88611</v>
      </c>
      <c r="H295">
        <v>116164</v>
      </c>
      <c r="I295">
        <v>59770.46</v>
      </c>
      <c r="J295">
        <v>65207</v>
      </c>
      <c r="K295">
        <v>115614</v>
      </c>
      <c r="L295">
        <v>151160</v>
      </c>
      <c r="M295">
        <v>185337.5</v>
      </c>
      <c r="N295">
        <v>125349</v>
      </c>
      <c r="O295">
        <v>134564</v>
      </c>
      <c r="P295">
        <v>135465</v>
      </c>
      <c r="Q295">
        <v>110367.47</v>
      </c>
      <c r="R295">
        <v>85036</v>
      </c>
      <c r="S295">
        <v>57340</v>
      </c>
      <c r="T295">
        <v>85327</v>
      </c>
      <c r="U295">
        <v>55273.42</v>
      </c>
      <c r="V295">
        <v>61288</v>
      </c>
      <c r="W295">
        <v>88117</v>
      </c>
      <c r="X295">
        <v>142828</v>
      </c>
      <c r="Y295">
        <v>110470.16</v>
      </c>
      <c r="Z295">
        <v>135317</v>
      </c>
      <c r="AA295">
        <v>111095</v>
      </c>
      <c r="AB295">
        <v>107768</v>
      </c>
      <c r="AC295">
        <v>67464.39</v>
      </c>
      <c r="AD295">
        <v>162678</v>
      </c>
      <c r="AE295">
        <v>93211</v>
      </c>
      <c r="AF295">
        <v>55118</v>
      </c>
      <c r="AG295">
        <v>49414.14</v>
      </c>
      <c r="AH295"/>
      <c r="AI295"/>
      <c r="AJ295"/>
      <c r="AK295"/>
      <c r="AL295"/>
      <c r="AM295"/>
      <c r="AN295"/>
      <c r="AO295"/>
      <c r="AP295"/>
      <c r="AQ295"/>
      <c r="AR295"/>
      <c r="AS295"/>
      <c r="AT295"/>
      <c r="AU295"/>
      <c r="AV295"/>
      <c r="AW295"/>
      <c r="AX295"/>
      <c r="AY295"/>
      <c r="AZ295"/>
      <c r="BA295"/>
      <c r="BB295"/>
      <c r="BC295"/>
    </row>
    <row r="296" spans="1:55" x14ac:dyDescent="0.25">
      <c r="A296" t="s">
        <v>1666</v>
      </c>
      <c r="B296" t="s">
        <v>2333</v>
      </c>
      <c r="C296" t="s">
        <v>2005</v>
      </c>
      <c r="D296" t="s">
        <v>1667</v>
      </c>
      <c r="E296" t="s">
        <v>1668</v>
      </c>
      <c r="F296" t="s">
        <v>1669</v>
      </c>
      <c r="G296" t="s">
        <v>1670</v>
      </c>
      <c r="H296" t="s">
        <v>1671</v>
      </c>
      <c r="I296" t="s">
        <v>1672</v>
      </c>
      <c r="J296" t="s">
        <v>1673</v>
      </c>
      <c r="K296" t="s">
        <v>1674</v>
      </c>
      <c r="L296" t="s">
        <v>1675</v>
      </c>
      <c r="M296" t="s">
        <v>1676</v>
      </c>
      <c r="N296" t="s">
        <v>1677</v>
      </c>
      <c r="O296" t="s">
        <v>1678</v>
      </c>
      <c r="P296" t="s">
        <v>1679</v>
      </c>
      <c r="Q296" t="s">
        <v>1680</v>
      </c>
      <c r="R296" t="s">
        <v>1681</v>
      </c>
      <c r="S296" t="s">
        <v>1682</v>
      </c>
      <c r="T296" t="s">
        <v>1683</v>
      </c>
      <c r="U296" t="s">
        <v>1684</v>
      </c>
      <c r="V296" t="s">
        <v>1685</v>
      </c>
      <c r="W296" t="s">
        <v>1686</v>
      </c>
      <c r="X296" t="s">
        <v>1687</v>
      </c>
      <c r="Y296" t="s">
        <v>1688</v>
      </c>
      <c r="Z296" t="s">
        <v>1689</v>
      </c>
      <c r="AA296" t="s">
        <v>1690</v>
      </c>
      <c r="AB296" t="s">
        <v>1691</v>
      </c>
      <c r="AC296" t="s">
        <v>1692</v>
      </c>
      <c r="AD296" t="s">
        <v>1693</v>
      </c>
      <c r="AE296" t="s">
        <v>1694</v>
      </c>
      <c r="AF296" t="s">
        <v>1695</v>
      </c>
      <c r="AG296" t="s">
        <v>1696</v>
      </c>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1370</v>
      </c>
      <c r="Q347" s="136" t="s">
        <v>1371</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87" t="s">
        <v>11</v>
      </c>
      <c r="C349" s="187"/>
      <c r="D349" s="187"/>
      <c r="E349" s="187"/>
      <c r="F349" s="187"/>
      <c r="G349" s="187"/>
      <c r="H349" s="187"/>
      <c r="I349" s="187"/>
      <c r="J349" s="187"/>
      <c r="K349" s="187"/>
      <c r="L349" s="187"/>
      <c r="M349" s="187"/>
      <c r="N349" s="187"/>
      <c r="O349" s="115"/>
      <c r="P349" s="6"/>
      <c r="Q349" s="3"/>
    </row>
    <row r="350" spans="1:53" x14ac:dyDescent="0.25">
      <c r="B350" s="208" t="s">
        <v>776</v>
      </c>
      <c r="C350" s="208"/>
      <c r="D350" s="208"/>
      <c r="E350" s="208"/>
      <c r="F350" s="208"/>
      <c r="G350" s="208"/>
      <c r="H350" s="208"/>
      <c r="I350" s="208"/>
      <c r="J350" s="208"/>
      <c r="K350" s="208"/>
      <c r="L350" s="208"/>
      <c r="M350" s="208"/>
      <c r="N350" s="208"/>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f t="shared" si="9"/>
        <v>55118</v>
      </c>
      <c r="I351" s="7">
        <f t="shared" si="9"/>
        <v>107768</v>
      </c>
      <c r="J351" s="7">
        <f t="shared" si="9"/>
        <v>142828</v>
      </c>
      <c r="K351" s="7">
        <f t="shared" si="9"/>
        <v>85327</v>
      </c>
      <c r="L351" s="7">
        <f t="shared" si="9"/>
        <v>135465</v>
      </c>
      <c r="M351" s="7">
        <f t="shared" si="9"/>
        <v>151160</v>
      </c>
      <c r="N351" s="8">
        <f t="shared" si="9"/>
        <v>116164</v>
      </c>
      <c r="O351" s="8">
        <f t="shared" si="9"/>
        <v>59708</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f t="shared" si="9"/>
        <v>93211</v>
      </c>
      <c r="I352" s="7">
        <f t="shared" si="9"/>
        <v>111095</v>
      </c>
      <c r="J352" s="7">
        <f t="shared" si="9"/>
        <v>88117</v>
      </c>
      <c r="K352" s="7">
        <f t="shared" si="9"/>
        <v>57340</v>
      </c>
      <c r="L352" s="7">
        <f t="shared" si="9"/>
        <v>134564</v>
      </c>
      <c r="M352" s="7">
        <f t="shared" si="9"/>
        <v>115614</v>
      </c>
      <c r="N352" s="8">
        <f t="shared" si="9"/>
        <v>88611</v>
      </c>
      <c r="O352" s="8">
        <f t="shared" si="9"/>
        <v>150023</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f t="shared" si="9"/>
        <v>162678</v>
      </c>
      <c r="I353" s="7">
        <f t="shared" si="9"/>
        <v>135317</v>
      </c>
      <c r="J353" s="7">
        <f t="shared" si="9"/>
        <v>61288</v>
      </c>
      <c r="K353" s="7">
        <f t="shared" si="9"/>
        <v>85036</v>
      </c>
      <c r="L353" s="7">
        <f t="shared" si="9"/>
        <v>125349</v>
      </c>
      <c r="M353" s="7">
        <f t="shared" si="9"/>
        <v>65207</v>
      </c>
      <c r="N353" s="8">
        <f t="shared" si="9"/>
        <v>162252</v>
      </c>
      <c r="O353" s="8">
        <f t="shared" si="9"/>
        <v>186544</v>
      </c>
      <c r="P353" s="6"/>
      <c r="Q353" s="9" t="s">
        <v>14</v>
      </c>
    </row>
    <row r="354" spans="2:17" x14ac:dyDescent="0.25">
      <c r="B354" s="7" t="str">
        <f t="shared" si="9"/>
        <v/>
      </c>
      <c r="C354" s="7" t="str">
        <f t="shared" si="9"/>
        <v/>
      </c>
      <c r="D354" s="7" t="str">
        <f t="shared" si="9"/>
        <v/>
      </c>
      <c r="E354" s="7" t="str">
        <f t="shared" si="9"/>
        <v/>
      </c>
      <c r="F354" s="7" t="str">
        <f t="shared" si="9"/>
        <v/>
      </c>
      <c r="G354" s="7">
        <f t="shared" si="9"/>
        <v>49414.14</v>
      </c>
      <c r="H354" s="7">
        <f t="shared" si="9"/>
        <v>67464.39</v>
      </c>
      <c r="I354" s="7">
        <f t="shared" si="9"/>
        <v>110470.16</v>
      </c>
      <c r="J354" s="7">
        <f t="shared" si="9"/>
        <v>55273.42</v>
      </c>
      <c r="K354" s="7">
        <f t="shared" si="9"/>
        <v>110367.47</v>
      </c>
      <c r="L354" s="7">
        <f t="shared" si="9"/>
        <v>185337.5</v>
      </c>
      <c r="M354" s="7">
        <f t="shared" si="9"/>
        <v>59770.46</v>
      </c>
      <c r="N354" s="8">
        <f>IFERROR(VLOOKUP($B$350,$4:$126,MATCH($Q354&amp;"/"&amp;N$348,$2:$2,0),FALSE),IFERROR(VLOOKUP($B$350,$4:$126,MATCH($Q353&amp;"/"&amp;N$348,$2:$2,0),FALSE),IFERROR(VLOOKUP($B$350,$4:$126,MATCH($Q352&amp;"/"&amp;N$348,$2:$2,0),FALSE),IFERROR(VLOOKUP($B$350,$4:$126,MATCH($Q351&amp;"/"&amp;N$348,$2:$2,0),FALSE),""))))</f>
        <v>131666.01</v>
      </c>
      <c r="O354" s="8">
        <f>IFERROR(VLOOKUP($B$350,$4:$126,MATCH($Q354&amp;"/"&amp;O$348,$2:$2,0),FALSE),IFERROR(VLOOKUP($B$350,$4:$126,MATCH($Q353&amp;"/"&amp;O$348,$2:$2,0),FALSE),IFERROR(VLOOKUP($B$350,$4:$126,MATCH($Q352&amp;"/"&amp;O$348,$2:$2,0),FALSE),IFERROR(VLOOKUP($B$350,$4:$126,MATCH($Q351&amp;"/"&amp;O$348,$2:$2,0),FALSE),""))))</f>
        <v>186544</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f t="shared" si="10"/>
        <v>0.20686794265151587</v>
      </c>
      <c r="H355" s="12">
        <f t="shared" si="10"/>
        <v>0.14098772464694809</v>
      </c>
      <c r="I355" s="12">
        <f t="shared" si="10"/>
        <v>0.1793908135830104</v>
      </c>
      <c r="J355" s="12">
        <f t="shared" si="10"/>
        <v>7.9393908751060407E-2</v>
      </c>
      <c r="K355" s="12">
        <f t="shared" si="10"/>
        <v>0.14723412874891839</v>
      </c>
      <c r="L355" s="12">
        <f t="shared" si="10"/>
        <v>0.18691183596491215</v>
      </c>
      <c r="M355" s="12">
        <f t="shared" si="10"/>
        <v>6.4012546491070077E-2</v>
      </c>
      <c r="N355" s="12">
        <f t="shared" si="10"/>
        <v>0.10580892275827077</v>
      </c>
      <c r="O355" s="12">
        <f t="shared" si="10"/>
        <v>0.1472186577140954</v>
      </c>
      <c r="P355" s="6"/>
      <c r="Q355" s="11" t="s">
        <v>1424</v>
      </c>
    </row>
    <row r="356" spans="2:17" x14ac:dyDescent="0.25">
      <c r="B356" s="208" t="s">
        <v>777</v>
      </c>
      <c r="C356" s="208"/>
      <c r="D356" s="208"/>
      <c r="E356" s="208"/>
      <c r="F356" s="208"/>
      <c r="G356" s="208"/>
      <c r="H356" s="208"/>
      <c r="I356" s="208"/>
      <c r="J356" s="208"/>
      <c r="K356" s="208"/>
      <c r="L356" s="208"/>
      <c r="M356" s="208"/>
      <c r="N356" s="208"/>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f t="shared" si="11"/>
        <v>0</v>
      </c>
      <c r="I357" s="8">
        <f t="shared" si="11"/>
        <v>171162</v>
      </c>
      <c r="J357" s="8">
        <f t="shared" si="11"/>
        <v>133740</v>
      </c>
      <c r="K357" s="8">
        <f t="shared" si="11"/>
        <v>588</v>
      </c>
      <c r="L357" s="8">
        <f t="shared" si="11"/>
        <v>0</v>
      </c>
      <c r="M357" s="8">
        <f t="shared" si="11"/>
        <v>120000</v>
      </c>
      <c r="N357" s="8">
        <f t="shared" si="11"/>
        <v>50200</v>
      </c>
      <c r="O357" s="8">
        <f>IFERROR(VLOOKUP($B$356,$4:$126,MATCH($Q357&amp;"/"&amp;O$348,$2:$2,0),FALSE),"")</f>
        <v>0</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f t="shared" si="11"/>
        <v>0</v>
      </c>
      <c r="I358" s="8">
        <f t="shared" si="11"/>
        <v>132047</v>
      </c>
      <c r="J358" s="8">
        <f t="shared" si="11"/>
        <v>216</v>
      </c>
      <c r="K358" s="8">
        <f t="shared" si="11"/>
        <v>588</v>
      </c>
      <c r="L358" s="8">
        <f t="shared" si="11"/>
        <v>0</v>
      </c>
      <c r="M358" s="8">
        <f t="shared" si="11"/>
        <v>57000</v>
      </c>
      <c r="N358" s="8">
        <f t="shared" si="11"/>
        <v>0</v>
      </c>
      <c r="O358" s="8">
        <f>IFERROR(VLOOKUP($B$356,$4:$126,MATCH($Q358&amp;"/"&amp;O$348,$2:$2,0),FALSE),"")</f>
        <v>0</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f t="shared" si="11"/>
        <v>99999</v>
      </c>
      <c r="I359" s="8">
        <f t="shared" si="11"/>
        <v>132428</v>
      </c>
      <c r="J359" s="8">
        <f t="shared" si="11"/>
        <v>585</v>
      </c>
      <c r="K359" s="8">
        <f t="shared" si="11"/>
        <v>266</v>
      </c>
      <c r="L359" s="8">
        <f t="shared" si="11"/>
        <v>48983</v>
      </c>
      <c r="M359" s="8">
        <f t="shared" si="11"/>
        <v>111144</v>
      </c>
      <c r="N359" s="8">
        <f t="shared" si="11"/>
        <v>0</v>
      </c>
      <c r="O359" s="8">
        <f>IFERROR(VLOOKUP($B$356,$4:$126,MATCH($Q359&amp;"/"&amp;O$348,$2:$2,0),FALSE),"")</f>
        <v>0</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190579.47</v>
      </c>
      <c r="I360" s="8">
        <f t="shared" si="12"/>
        <v>133155.62</v>
      </c>
      <c r="J360" s="8">
        <f t="shared" si="12"/>
        <v>587.96</v>
      </c>
      <c r="K360" s="8">
        <f t="shared" si="12"/>
        <v>0</v>
      </c>
      <c r="L360" s="8">
        <f t="shared" si="12"/>
        <v>78888.89</v>
      </c>
      <c r="M360" s="8">
        <f t="shared" si="12"/>
        <v>131626.10999999999</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0.39827479118571008</v>
      </c>
      <c r="I361" s="12">
        <f t="shared" si="13"/>
        <v>0.21622938723860063</v>
      </c>
      <c r="J361" s="12">
        <f t="shared" si="13"/>
        <v>8.4453689656390873E-4</v>
      </c>
      <c r="K361" s="12">
        <f t="shared" si="13"/>
        <v>0</v>
      </c>
      <c r="L361" s="12">
        <f t="shared" si="13"/>
        <v>7.9559005960121387E-2</v>
      </c>
      <c r="M361" s="12">
        <f t="shared" si="13"/>
        <v>0.14096800469351756</v>
      </c>
      <c r="N361" s="12">
        <f t="shared" si="13"/>
        <v>0</v>
      </c>
      <c r="O361" s="12">
        <f t="shared" si="13"/>
        <v>0</v>
      </c>
      <c r="P361" s="6"/>
      <c r="Q361" s="11" t="s">
        <v>1424</v>
      </c>
    </row>
    <row r="362" spans="2:17" x14ac:dyDescent="0.25">
      <c r="B362" s="208" t="s">
        <v>778</v>
      </c>
      <c r="C362" s="208"/>
      <c r="D362" s="208"/>
      <c r="E362" s="208"/>
      <c r="F362" s="208"/>
      <c r="G362" s="208"/>
      <c r="H362" s="208"/>
      <c r="I362" s="208"/>
      <c r="J362" s="208"/>
      <c r="K362" s="208"/>
      <c r="L362" s="208"/>
      <c r="M362" s="208"/>
      <c r="N362" s="208"/>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f t="shared" si="14"/>
        <v>64232</v>
      </c>
      <c r="I363" s="8">
        <f t="shared" si="14"/>
        <v>48410</v>
      </c>
      <c r="J363" s="8">
        <f t="shared" si="14"/>
        <v>52578</v>
      </c>
      <c r="K363" s="8">
        <f t="shared" si="14"/>
        <v>85486</v>
      </c>
      <c r="L363" s="8">
        <f t="shared" si="14"/>
        <v>99842</v>
      </c>
      <c r="M363" s="8">
        <f t="shared" si="14"/>
        <v>124266</v>
      </c>
      <c r="N363" s="8">
        <f t="shared" si="14"/>
        <v>140668</v>
      </c>
      <c r="O363" s="8">
        <f t="shared" si="14"/>
        <v>187414</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f t="shared" si="14"/>
        <v>50821</v>
      </c>
      <c r="I364" s="8">
        <f t="shared" si="14"/>
        <v>64910</v>
      </c>
      <c r="J364" s="8">
        <f t="shared" si="14"/>
        <v>48276</v>
      </c>
      <c r="K364" s="8">
        <f t="shared" si="14"/>
        <v>70818</v>
      </c>
      <c r="L364" s="8">
        <f t="shared" si="14"/>
        <v>88691</v>
      </c>
      <c r="M364" s="8">
        <f t="shared" si="14"/>
        <v>84432</v>
      </c>
      <c r="N364" s="8">
        <f t="shared" si="14"/>
        <v>109311</v>
      </c>
      <c r="O364" s="8">
        <f t="shared" si="14"/>
        <v>245076</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f t="shared" si="14"/>
        <v>34237</v>
      </c>
      <c r="I365" s="8">
        <f t="shared" si="14"/>
        <v>29919</v>
      </c>
      <c r="J365" s="8">
        <f t="shared" si="14"/>
        <v>43226</v>
      </c>
      <c r="K365" s="8">
        <f t="shared" si="14"/>
        <v>60382</v>
      </c>
      <c r="L365" s="8">
        <f t="shared" si="14"/>
        <v>81772</v>
      </c>
      <c r="M365" s="8">
        <f t="shared" si="14"/>
        <v>70101</v>
      </c>
      <c r="N365" s="8">
        <f t="shared" si="14"/>
        <v>114812</v>
      </c>
      <c r="O365" s="8">
        <f t="shared" si="14"/>
        <v>132276</v>
      </c>
      <c r="P365" s="6"/>
      <c r="Q365" s="9" t="s">
        <v>14</v>
      </c>
    </row>
    <row r="366" spans="2:17" x14ac:dyDescent="0.25">
      <c r="B366" s="8" t="str">
        <f t="shared" si="14"/>
        <v/>
      </c>
      <c r="C366" s="8" t="str">
        <f t="shared" si="14"/>
        <v/>
      </c>
      <c r="D366" s="8" t="str">
        <f t="shared" si="14"/>
        <v/>
      </c>
      <c r="E366" s="8" t="str">
        <f t="shared" si="14"/>
        <v/>
      </c>
      <c r="F366" s="8" t="str">
        <f t="shared" si="14"/>
        <v/>
      </c>
      <c r="G366" s="8">
        <f t="shared" si="14"/>
        <v>35583.06</v>
      </c>
      <c r="H366" s="8">
        <f t="shared" si="14"/>
        <v>50228.61</v>
      </c>
      <c r="I366" s="8">
        <f t="shared" si="14"/>
        <v>33477.230000000003</v>
      </c>
      <c r="J366" s="8">
        <f t="shared" si="14"/>
        <v>55084.05</v>
      </c>
      <c r="K366" s="8">
        <f t="shared" si="14"/>
        <v>83361.45</v>
      </c>
      <c r="L366" s="8">
        <f t="shared" si="14"/>
        <v>80316.53</v>
      </c>
      <c r="M366" s="8">
        <f t="shared" si="14"/>
        <v>76608.039999999994</v>
      </c>
      <c r="N366" s="8">
        <f>IFERROR(VLOOKUP($B$362,$4:$126,MATCH($Q366&amp;"/"&amp;N$348,$2:$2,0),FALSE),IFERROR(VLOOKUP($B$362,$4:$126,MATCH($Q365&amp;"/"&amp;N$348,$2:$2,0),FALSE),IFERROR(VLOOKUP($B$362,$4:$126,MATCH($Q364&amp;"/"&amp;N$348,$2:$2,0),FALSE),IFERROR(VLOOKUP($B$362,$4:$126,MATCH($Q363&amp;"/"&amp;N$348,$2:$2,0),FALSE),""))))</f>
        <v>103679.31</v>
      </c>
      <c r="O366" s="8">
        <f>IFERROR(VLOOKUP($B$362,$4:$126,MATCH($Q366&amp;"/"&amp;O$348,$2:$2,0),FALSE),IFERROR(VLOOKUP($B$362,$4:$126,MATCH($Q365&amp;"/"&amp;O$348,$2:$2,0),FALSE),IFERROR(VLOOKUP($B$362,$4:$126,MATCH($Q364&amp;"/"&amp;O$348,$2:$2,0),FALSE),IFERROR(VLOOKUP($B$362,$4:$126,MATCH($Q363&amp;"/"&amp;O$348,$2:$2,0),FALSE),""))))</f>
        <v>132276</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f t="shared" si="15"/>
        <v>0.14896534504992798</v>
      </c>
      <c r="H367" s="12">
        <f t="shared" si="15"/>
        <v>0.10496822747643525</v>
      </c>
      <c r="I367" s="12">
        <f t="shared" si="15"/>
        <v>5.4363164914448966E-2</v>
      </c>
      <c r="J367" s="12">
        <f t="shared" si="15"/>
        <v>7.9121900532640274E-2</v>
      </c>
      <c r="K367" s="12">
        <f t="shared" si="15"/>
        <v>0.11120713795465749</v>
      </c>
      <c r="L367" s="12">
        <f t="shared" si="15"/>
        <v>8.0998772944660125E-2</v>
      </c>
      <c r="M367" s="12">
        <f t="shared" si="15"/>
        <v>8.2045139389754676E-2</v>
      </c>
      <c r="N367" s="12">
        <f t="shared" si="15"/>
        <v>8.3318360626412305E-2</v>
      </c>
      <c r="O367" s="12">
        <f t="shared" si="15"/>
        <v>0.10439089527290979</v>
      </c>
      <c r="P367" s="6"/>
      <c r="Q367" s="11" t="s">
        <v>1424</v>
      </c>
    </row>
    <row r="368" spans="2:17" x14ac:dyDescent="0.25">
      <c r="B368" s="208" t="s">
        <v>779</v>
      </c>
      <c r="C368" s="208"/>
      <c r="D368" s="208"/>
      <c r="E368" s="208"/>
      <c r="F368" s="208"/>
      <c r="G368" s="208"/>
      <c r="H368" s="208"/>
      <c r="I368" s="208"/>
      <c r="J368" s="208"/>
      <c r="K368" s="208"/>
      <c r="L368" s="208"/>
      <c r="M368" s="208"/>
      <c r="N368" s="208"/>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f t="shared" si="16"/>
        <v>53554</v>
      </c>
      <c r="I369" s="8">
        <f t="shared" si="16"/>
        <v>83985</v>
      </c>
      <c r="J369" s="8">
        <f t="shared" si="16"/>
        <v>95801</v>
      </c>
      <c r="K369" s="8">
        <f t="shared" si="16"/>
        <v>112681</v>
      </c>
      <c r="L369" s="8">
        <f t="shared" si="16"/>
        <v>106017</v>
      </c>
      <c r="M369" s="8">
        <f t="shared" si="16"/>
        <v>119390</v>
      </c>
      <c r="N369" s="8">
        <f t="shared" si="16"/>
        <v>112664</v>
      </c>
      <c r="O369" s="8">
        <f t="shared" si="16"/>
        <v>160547</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f t="shared" si="16"/>
        <v>67537</v>
      </c>
      <c r="I370" s="8">
        <f t="shared" si="16"/>
        <v>82017</v>
      </c>
      <c r="J370" s="8">
        <f t="shared" si="16"/>
        <v>92853</v>
      </c>
      <c r="K370" s="8">
        <f t="shared" si="16"/>
        <v>117534</v>
      </c>
      <c r="L370" s="8">
        <f t="shared" si="16"/>
        <v>111302</v>
      </c>
      <c r="M370" s="8">
        <f t="shared" si="16"/>
        <v>126475</v>
      </c>
      <c r="N370" s="8">
        <f t="shared" si="16"/>
        <v>108028</v>
      </c>
      <c r="O370" s="8">
        <f t="shared" si="16"/>
        <v>168092</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f t="shared" si="16"/>
        <v>65910</v>
      </c>
      <c r="I371" s="8">
        <f t="shared" si="16"/>
        <v>82278</v>
      </c>
      <c r="J371" s="8">
        <f t="shared" si="16"/>
        <v>100997</v>
      </c>
      <c r="K371" s="8">
        <f t="shared" si="16"/>
        <v>100559</v>
      </c>
      <c r="L371" s="8">
        <f t="shared" si="16"/>
        <v>108967</v>
      </c>
      <c r="M371" s="8">
        <f t="shared" si="16"/>
        <v>116733</v>
      </c>
      <c r="N371" s="8">
        <f t="shared" si="16"/>
        <v>92317</v>
      </c>
      <c r="O371" s="8">
        <f t="shared" si="16"/>
        <v>171919</v>
      </c>
      <c r="P371" s="6"/>
      <c r="Q371" s="9" t="s">
        <v>14</v>
      </c>
    </row>
    <row r="372" spans="1:17" x14ac:dyDescent="0.25">
      <c r="B372" s="8" t="str">
        <f t="shared" si="16"/>
        <v/>
      </c>
      <c r="C372" s="8" t="str">
        <f t="shared" si="16"/>
        <v/>
      </c>
      <c r="D372" s="8" t="str">
        <f t="shared" si="16"/>
        <v/>
      </c>
      <c r="E372" s="8" t="str">
        <f t="shared" si="16"/>
        <v/>
      </c>
      <c r="F372" s="8" t="str">
        <f t="shared" si="16"/>
        <v/>
      </c>
      <c r="G372" s="8">
        <f t="shared" si="16"/>
        <v>46287.67</v>
      </c>
      <c r="H372" s="8">
        <f t="shared" si="16"/>
        <v>60727.29</v>
      </c>
      <c r="I372" s="8">
        <f t="shared" si="16"/>
        <v>78881.91</v>
      </c>
      <c r="J372" s="8">
        <f t="shared" si="16"/>
        <v>85221.99</v>
      </c>
      <c r="K372" s="8">
        <f t="shared" si="16"/>
        <v>81134.16</v>
      </c>
      <c r="L372" s="8">
        <f t="shared" si="16"/>
        <v>88427.71</v>
      </c>
      <c r="M372" s="8">
        <f t="shared" si="16"/>
        <v>87831.51</v>
      </c>
      <c r="N372" s="8">
        <f>IFERROR(VLOOKUP($B$368,$4:$126,MATCH($Q372&amp;"/"&amp;N$348,$2:$2,0),FALSE),IFERROR(VLOOKUP($B$368,$4:$126,MATCH($Q371&amp;"/"&amp;N$348,$2:$2,0),FALSE),IFERROR(VLOOKUP($B$368,$4:$126,MATCH($Q370&amp;"/"&amp;N$348,$2:$2,0),FALSE),IFERROR(VLOOKUP($B$368,$4:$126,MATCH($Q369&amp;"/"&amp;N$348,$2:$2,0),FALSE),""))))</f>
        <v>98007.18</v>
      </c>
      <c r="O372" s="8">
        <f>IFERROR(VLOOKUP($B$368,$4:$126,MATCH($Q372&amp;"/"&amp;O$348,$2:$2,0),FALSE),IFERROR(VLOOKUP($B$368,$4:$126,MATCH($Q371&amp;"/"&amp;O$348,$2:$2,0),FALSE),IFERROR(VLOOKUP($B$368,$4:$126,MATCH($Q370&amp;"/"&amp;O$348,$2:$2,0),FALSE),IFERROR(VLOOKUP($B$368,$4:$126,MATCH($Q369&amp;"/"&amp;O$348,$2:$2,0),FALSE),""))))</f>
        <v>171919</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f t="shared" si="17"/>
        <v>0.19377925150639658</v>
      </c>
      <c r="H373" s="12">
        <f t="shared" si="17"/>
        <v>0.12690846891338325</v>
      </c>
      <c r="I373" s="12">
        <f t="shared" si="17"/>
        <v>0.12809513457644855</v>
      </c>
      <c r="J373" s="12">
        <f t="shared" si="17"/>
        <v>0.12241158404245266</v>
      </c>
      <c r="K373" s="12">
        <f t="shared" si="17"/>
        <v>0.1082358539103537</v>
      </c>
      <c r="L373" s="12">
        <f t="shared" si="17"/>
        <v>8.9178852775465417E-2</v>
      </c>
      <c r="M373" s="12">
        <f t="shared" si="17"/>
        <v>9.4065172281690423E-2</v>
      </c>
      <c r="N373" s="12">
        <f t="shared" si="17"/>
        <v>7.8760145753455565E-2</v>
      </c>
      <c r="O373" s="12">
        <f t="shared" si="17"/>
        <v>0.1356767540931339</v>
      </c>
      <c r="P373" s="6"/>
      <c r="Q373" s="11" t="s">
        <v>1424</v>
      </c>
    </row>
    <row r="374" spans="1:17" x14ac:dyDescent="0.25">
      <c r="A374" s="84"/>
      <c r="B374" s="209" t="s">
        <v>780</v>
      </c>
      <c r="C374" s="209"/>
      <c r="D374" s="209"/>
      <c r="E374" s="209"/>
      <c r="F374" s="209"/>
      <c r="G374" s="209"/>
      <c r="H374" s="209"/>
      <c r="I374" s="209"/>
      <c r="J374" s="209"/>
      <c r="K374" s="209"/>
      <c r="L374" s="209"/>
      <c r="M374" s="209"/>
      <c r="N374" s="209"/>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f t="shared" si="18"/>
        <v>175817</v>
      </c>
      <c r="I375" s="8">
        <f t="shared" si="18"/>
        <v>421391</v>
      </c>
      <c r="J375" s="8">
        <f t="shared" si="18"/>
        <v>461800</v>
      </c>
      <c r="K375" s="8">
        <f t="shared" si="18"/>
        <v>287545</v>
      </c>
      <c r="L375" s="8">
        <f t="shared" si="18"/>
        <v>343413</v>
      </c>
      <c r="M375" s="8">
        <f t="shared" si="18"/>
        <v>517436</v>
      </c>
      <c r="N375" s="8">
        <f t="shared" si="18"/>
        <v>422452</v>
      </c>
      <c r="O375" s="8">
        <f t="shared" si="18"/>
        <v>817309</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f t="shared" si="18"/>
        <v>215147</v>
      </c>
      <c r="I376" s="8">
        <f t="shared" si="18"/>
        <v>401887</v>
      </c>
      <c r="J376" s="8">
        <f t="shared" si="18"/>
        <v>258794</v>
      </c>
      <c r="K376" s="8">
        <f t="shared" si="18"/>
        <v>249883</v>
      </c>
      <c r="L376" s="8">
        <f t="shared" si="18"/>
        <v>336627</v>
      </c>
      <c r="M376" s="8">
        <f t="shared" si="18"/>
        <v>386249</v>
      </c>
      <c r="N376" s="8">
        <f t="shared" si="18"/>
        <v>509348</v>
      </c>
      <c r="O376" s="8">
        <f t="shared" si="18"/>
        <v>802652</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f t="shared" si="18"/>
        <v>371218</v>
      </c>
      <c r="I377" s="8">
        <f t="shared" si="18"/>
        <v>395847</v>
      </c>
      <c r="J377" s="8">
        <f t="shared" si="18"/>
        <v>219161</v>
      </c>
      <c r="K377" s="8">
        <f t="shared" si="18"/>
        <v>248728</v>
      </c>
      <c r="L377" s="8">
        <f t="shared" si="18"/>
        <v>367776</v>
      </c>
      <c r="M377" s="8">
        <f t="shared" si="18"/>
        <v>366383</v>
      </c>
      <c r="N377" s="8">
        <f t="shared" si="18"/>
        <v>597430</v>
      </c>
      <c r="O377" s="8">
        <f t="shared" si="18"/>
        <v>645734</v>
      </c>
      <c r="P377" s="6"/>
      <c r="Q377" s="9" t="s">
        <v>14</v>
      </c>
    </row>
    <row r="378" spans="1:17" x14ac:dyDescent="0.25">
      <c r="B378" s="8" t="str">
        <f t="shared" si="18"/>
        <v/>
      </c>
      <c r="C378" s="8" t="str">
        <f t="shared" si="18"/>
        <v/>
      </c>
      <c r="D378" s="8" t="str">
        <f t="shared" si="18"/>
        <v/>
      </c>
      <c r="E378" s="8" t="str">
        <f t="shared" si="18"/>
        <v/>
      </c>
      <c r="F378" s="8" t="str">
        <f t="shared" si="18"/>
        <v/>
      </c>
      <c r="G378" s="8">
        <f t="shared" si="18"/>
        <v>133652.67000000001</v>
      </c>
      <c r="H378" s="8">
        <f t="shared" si="18"/>
        <v>377396.84</v>
      </c>
      <c r="I378" s="8">
        <f t="shared" si="18"/>
        <v>374545.98</v>
      </c>
      <c r="J378" s="8">
        <f t="shared" si="18"/>
        <v>210219.49</v>
      </c>
      <c r="K378" s="8">
        <f t="shared" si="18"/>
        <v>277173.02</v>
      </c>
      <c r="L378" s="8">
        <f t="shared" si="18"/>
        <v>435552.29</v>
      </c>
      <c r="M378" s="8">
        <f t="shared" si="18"/>
        <v>358691.98</v>
      </c>
      <c r="N378" s="8">
        <f>IFERROR(VLOOKUP($B$374,$4:$126,MATCH($Q378&amp;"/"&amp;N$348,$2:$2,0),FALSE),IFERROR(VLOOKUP($B$374,$4:$126,MATCH($Q377&amp;"/"&amp;N$348,$2:$2,0),FALSE),IFERROR(VLOOKUP($B$374,$4:$126,MATCH($Q376&amp;"/"&amp;N$348,$2:$2,0),FALSE),IFERROR(VLOOKUP($B$374,$4:$126,MATCH($Q375&amp;"/"&amp;N$348,$2:$2,0),FALSE),""))))</f>
        <v>672253.38</v>
      </c>
      <c r="O378" s="8">
        <f>IFERROR(VLOOKUP($B$374,$4:$126,MATCH($Q378&amp;"/"&amp;O$348,$2:$2,0),FALSE),IFERROR(VLOOKUP($B$374,$4:$126,MATCH($Q377&amp;"/"&amp;O$348,$2:$2,0),FALSE),IFERROR(VLOOKUP($B$374,$4:$126,MATCH($Q376&amp;"/"&amp;O$348,$2:$2,0),FALSE),IFERROR(VLOOKUP($B$374,$4:$126,MATCH($Q375&amp;"/"&amp;O$348,$2:$2,0),FALSE),""))))</f>
        <v>645734</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f t="shared" si="19"/>
        <v>0.55952512525325704</v>
      </c>
      <c r="H379" s="12">
        <f t="shared" si="19"/>
        <v>0.78868750996708537</v>
      </c>
      <c r="I379" s="12">
        <f t="shared" si="19"/>
        <v>0.60821952350250907</v>
      </c>
      <c r="J379" s="12">
        <f t="shared" si="19"/>
        <v>0.30195611211961293</v>
      </c>
      <c r="K379" s="12">
        <f t="shared" si="19"/>
        <v>0.36975866269659469</v>
      </c>
      <c r="L379" s="12">
        <f t="shared" si="19"/>
        <v>0.43925205736897194</v>
      </c>
      <c r="M379" s="12">
        <f t="shared" si="19"/>
        <v>0.38414941169473982</v>
      </c>
      <c r="N379" s="12">
        <f t="shared" si="19"/>
        <v>0.54023362565939714</v>
      </c>
      <c r="O379" s="12">
        <f t="shared" si="19"/>
        <v>0.50960680976259587</v>
      </c>
      <c r="P379" s="6"/>
      <c r="Q379" s="11" t="s">
        <v>1424</v>
      </c>
    </row>
    <row r="380" spans="1:17" x14ac:dyDescent="0.25">
      <c r="B380" s="208" t="s">
        <v>781</v>
      </c>
      <c r="C380" s="208"/>
      <c r="D380" s="208"/>
      <c r="E380" s="208"/>
      <c r="F380" s="208"/>
      <c r="G380" s="208"/>
      <c r="H380" s="208"/>
      <c r="I380" s="208"/>
      <c r="J380" s="208"/>
      <c r="K380" s="208"/>
      <c r="L380" s="208"/>
      <c r="M380" s="208"/>
      <c r="N380" s="208"/>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f t="shared" si="20"/>
        <v>96028</v>
      </c>
      <c r="I381" s="8">
        <f t="shared" si="20"/>
        <v>97414</v>
      </c>
      <c r="J381" s="8">
        <f t="shared" si="20"/>
        <v>363907</v>
      </c>
      <c r="K381" s="8">
        <f t="shared" si="20"/>
        <v>469413</v>
      </c>
      <c r="L381" s="8">
        <f t="shared" si="20"/>
        <v>451653</v>
      </c>
      <c r="M381" s="8">
        <f t="shared" si="20"/>
        <v>568131</v>
      </c>
      <c r="N381" s="8">
        <f t="shared" si="20"/>
        <v>548279</v>
      </c>
      <c r="O381" s="8">
        <f t="shared" si="20"/>
        <v>471209</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f t="shared" si="20"/>
        <v>94226</v>
      </c>
      <c r="I382" s="8">
        <f t="shared" si="20"/>
        <v>111740</v>
      </c>
      <c r="J382" s="8">
        <f t="shared" si="20"/>
        <v>429330</v>
      </c>
      <c r="K382" s="8">
        <f t="shared" si="20"/>
        <v>467653</v>
      </c>
      <c r="L382" s="8">
        <f t="shared" si="20"/>
        <v>454688</v>
      </c>
      <c r="M382" s="8">
        <f t="shared" si="20"/>
        <v>563849</v>
      </c>
      <c r="N382" s="8">
        <f t="shared" si="20"/>
        <v>537571</v>
      </c>
      <c r="O382" s="8">
        <f t="shared" si="20"/>
        <v>474761</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f t="shared" si="20"/>
        <v>92896</v>
      </c>
      <c r="I383" s="8">
        <f t="shared" si="20"/>
        <v>150615</v>
      </c>
      <c r="J383" s="8">
        <f t="shared" si="20"/>
        <v>462923</v>
      </c>
      <c r="K383" s="8">
        <f t="shared" si="20"/>
        <v>464938</v>
      </c>
      <c r="L383" s="8">
        <f t="shared" si="20"/>
        <v>462741</v>
      </c>
      <c r="M383" s="8">
        <f t="shared" si="20"/>
        <v>565473</v>
      </c>
      <c r="N383" s="8">
        <f t="shared" si="20"/>
        <v>525555</v>
      </c>
      <c r="O383" s="8">
        <f t="shared" si="20"/>
        <v>528803</v>
      </c>
      <c r="P383" s="6"/>
      <c r="Q383" s="9" t="s">
        <v>14</v>
      </c>
    </row>
    <row r="384" spans="1:17" x14ac:dyDescent="0.25">
      <c r="B384" s="8" t="str">
        <f t="shared" si="20"/>
        <v/>
      </c>
      <c r="C384" s="8" t="str">
        <f t="shared" si="20"/>
        <v/>
      </c>
      <c r="D384" s="8" t="str">
        <f t="shared" si="20"/>
        <v/>
      </c>
      <c r="E384" s="8" t="str">
        <f t="shared" si="20"/>
        <v/>
      </c>
      <c r="F384" s="8" t="str">
        <f t="shared" si="20"/>
        <v/>
      </c>
      <c r="G384" s="8">
        <f t="shared" si="20"/>
        <v>95428.59</v>
      </c>
      <c r="H384" s="8">
        <f t="shared" si="20"/>
        <v>91307.76</v>
      </c>
      <c r="I384" s="8">
        <f t="shared" si="20"/>
        <v>193603.7</v>
      </c>
      <c r="J384" s="8">
        <f t="shared" si="20"/>
        <v>474272.12</v>
      </c>
      <c r="K384" s="8">
        <f t="shared" si="20"/>
        <v>457564.54</v>
      </c>
      <c r="L384" s="8">
        <f t="shared" si="20"/>
        <v>541725.46</v>
      </c>
      <c r="M384" s="8">
        <f t="shared" si="20"/>
        <v>517777.81</v>
      </c>
      <c r="N384" s="8">
        <f>IFERROR(VLOOKUP($B$380,$4:$126,MATCH($Q384&amp;"/"&amp;N$348,$2:$2,0),FALSE),IFERROR(VLOOKUP($B$380,$4:$126,MATCH($Q383&amp;"/"&amp;N$348,$2:$2,0),FALSE),IFERROR(VLOOKUP($B$380,$4:$126,MATCH($Q382&amp;"/"&amp;N$348,$2:$2,0),FALSE),IFERROR(VLOOKUP($B$380,$4:$126,MATCH($Q381&amp;"/"&amp;N$348,$2:$2,0),FALSE),""))))</f>
        <v>516561.01</v>
      </c>
      <c r="O384" s="8">
        <f>IFERROR(VLOOKUP($B$380,$4:$126,MATCH($Q384&amp;"/"&amp;O$348,$2:$2,0),FALSE),IFERROR(VLOOKUP($B$380,$4:$126,MATCH($Q383&amp;"/"&amp;O$348,$2:$2,0),FALSE),IFERROR(VLOOKUP($B$380,$4:$126,MATCH($Q382&amp;"/"&amp;O$348,$2:$2,0),FALSE),IFERROR(VLOOKUP($B$380,$4:$126,MATCH($Q381&amp;"/"&amp;O$348,$2:$2,0),FALSE),""))))</f>
        <v>528803</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f t="shared" si="21"/>
        <v>0.39950338270452584</v>
      </c>
      <c r="H385" s="12">
        <f t="shared" si="21"/>
        <v>0.19081582631977584</v>
      </c>
      <c r="I385" s="12">
        <f t="shared" si="21"/>
        <v>0.31439010548804375</v>
      </c>
      <c r="J385" s="12">
        <f t="shared" si="21"/>
        <v>0.68123733647116413</v>
      </c>
      <c r="K385" s="12">
        <f t="shared" si="21"/>
        <v>0.61040736363078374</v>
      </c>
      <c r="L385" s="12">
        <f t="shared" si="21"/>
        <v>0.54632710766864001</v>
      </c>
      <c r="M385" s="12">
        <f t="shared" si="21"/>
        <v>0.55452603400859646</v>
      </c>
      <c r="N385" s="12">
        <f t="shared" si="21"/>
        <v>0.4151167336735147</v>
      </c>
      <c r="O385" s="12">
        <f t="shared" si="21"/>
        <v>0.41732603490429493</v>
      </c>
      <c r="P385" s="6"/>
      <c r="Q385" s="11" t="s">
        <v>1424</v>
      </c>
    </row>
    <row r="386" spans="1:17" x14ac:dyDescent="0.25">
      <c r="B386" s="208" t="s">
        <v>782</v>
      </c>
      <c r="C386" s="208"/>
      <c r="D386" s="208"/>
      <c r="E386" s="208"/>
      <c r="F386" s="208"/>
      <c r="G386" s="208"/>
      <c r="H386" s="208"/>
      <c r="I386" s="208"/>
      <c r="J386" s="208"/>
      <c r="K386" s="208"/>
      <c r="L386" s="208"/>
      <c r="M386" s="208"/>
      <c r="N386" s="208"/>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f t="shared" si="22"/>
        <v>6836</v>
      </c>
      <c r="I387" s="8">
        <f t="shared" si="22"/>
        <v>7530</v>
      </c>
      <c r="J387" s="8">
        <f t="shared" si="22"/>
        <v>6916</v>
      </c>
      <c r="K387" s="8">
        <f t="shared" si="22"/>
        <v>7222</v>
      </c>
      <c r="L387" s="8">
        <f t="shared" si="22"/>
        <v>9250</v>
      </c>
      <c r="M387" s="8">
        <f t="shared" si="22"/>
        <v>10787</v>
      </c>
      <c r="N387" s="8">
        <f t="shared" si="22"/>
        <v>10315</v>
      </c>
      <c r="O387" s="8">
        <f t="shared" si="22"/>
        <v>8348</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f t="shared" si="22"/>
        <v>7030</v>
      </c>
      <c r="I388" s="8">
        <f t="shared" si="22"/>
        <v>7229</v>
      </c>
      <c r="J388" s="8">
        <f t="shared" si="22"/>
        <v>6578</v>
      </c>
      <c r="K388" s="8">
        <f t="shared" si="22"/>
        <v>7484</v>
      </c>
      <c r="L388" s="8">
        <f t="shared" si="22"/>
        <v>9176</v>
      </c>
      <c r="M388" s="8">
        <f t="shared" si="22"/>
        <v>10976</v>
      </c>
      <c r="N388" s="8">
        <f t="shared" si="22"/>
        <v>9813</v>
      </c>
      <c r="O388" s="8">
        <f t="shared" si="22"/>
        <v>7835</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f t="shared" si="22"/>
        <v>6974</v>
      </c>
      <c r="I389" s="8">
        <f t="shared" si="22"/>
        <v>7691</v>
      </c>
      <c r="J389" s="8">
        <f t="shared" si="22"/>
        <v>7433</v>
      </c>
      <c r="K389" s="8">
        <f t="shared" si="22"/>
        <v>7115</v>
      </c>
      <c r="L389" s="8">
        <f t="shared" si="22"/>
        <v>10603</v>
      </c>
      <c r="M389" s="8">
        <f t="shared" si="22"/>
        <v>11146</v>
      </c>
      <c r="N389" s="8">
        <f t="shared" si="22"/>
        <v>9408</v>
      </c>
      <c r="O389" s="8">
        <f t="shared" si="22"/>
        <v>7461</v>
      </c>
      <c r="P389" s="6"/>
      <c r="Q389" s="9" t="s">
        <v>14</v>
      </c>
    </row>
    <row r="390" spans="1:17" x14ac:dyDescent="0.25">
      <c r="B390" s="8" t="str">
        <f t="shared" si="22"/>
        <v/>
      </c>
      <c r="C390" s="8" t="str">
        <f t="shared" si="22"/>
        <v/>
      </c>
      <c r="D390" s="8" t="str">
        <f t="shared" si="22"/>
        <v/>
      </c>
      <c r="E390" s="8" t="str">
        <f t="shared" si="22"/>
        <v/>
      </c>
      <c r="F390" s="8" t="str">
        <f t="shared" si="22"/>
        <v/>
      </c>
      <c r="G390" s="8">
        <f t="shared" si="22"/>
        <v>6897.48</v>
      </c>
      <c r="H390" s="8">
        <f t="shared" si="22"/>
        <v>6970.39</v>
      </c>
      <c r="I390" s="8">
        <f t="shared" si="22"/>
        <v>7276.15</v>
      </c>
      <c r="J390" s="8">
        <f t="shared" si="22"/>
        <v>7325.4</v>
      </c>
      <c r="K390" s="8">
        <f t="shared" si="22"/>
        <v>9331.8700000000008</v>
      </c>
      <c r="L390" s="8">
        <f t="shared" si="22"/>
        <v>10713.43</v>
      </c>
      <c r="M390" s="8">
        <f t="shared" si="22"/>
        <v>10462.67</v>
      </c>
      <c r="N390" s="8">
        <f>IFERROR(VLOOKUP($B$386,$4:$126,MATCH($Q390&amp;"/"&amp;N$348,$2:$2,0),FALSE),IFERROR(VLOOKUP($B$386,$4:$126,MATCH($Q389&amp;"/"&amp;N$348,$2:$2,0),FALSE),IFERROR(VLOOKUP($B$386,$4:$126,MATCH($Q388&amp;"/"&amp;N$348,$2:$2,0),FALSE),IFERROR(VLOOKUP($B$386,$4:$126,MATCH($Q387&amp;"/"&amp;N$348,$2:$2,0),FALSE),""))))</f>
        <v>8850.0499999999993</v>
      </c>
      <c r="O390" s="8">
        <f>IFERROR(VLOOKUP($B$386,$4:$126,MATCH($Q390&amp;"/"&amp;O$348,$2:$2,0),FALSE),IFERROR(VLOOKUP($B$386,$4:$126,MATCH($Q389&amp;"/"&amp;O$348,$2:$2,0),FALSE),IFERROR(VLOOKUP($B$386,$4:$126,MATCH($Q388&amp;"/"&amp;O$348,$2:$2,0),FALSE),IFERROR(VLOOKUP($B$386,$4:$126,MATCH($Q387&amp;"/"&amp;O$348,$2:$2,0),FALSE),""))))</f>
        <v>7461</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f t="shared" si="23"/>
        <v>2.8875692202272013E-2</v>
      </c>
      <c r="H391" s="12">
        <f t="shared" si="23"/>
        <v>1.4566787397052588E-2</v>
      </c>
      <c r="I391" s="12">
        <f t="shared" si="23"/>
        <v>1.1815629381291935E-2</v>
      </c>
      <c r="J391" s="12">
        <f t="shared" si="23"/>
        <v>1.0522094329698035E-2</v>
      </c>
      <c r="K391" s="12">
        <f t="shared" si="23"/>
        <v>1.2449046345342239E-2</v>
      </c>
      <c r="L391" s="12">
        <f t="shared" si="23"/>
        <v>1.080443445488133E-2</v>
      </c>
      <c r="M391" s="12">
        <f t="shared" si="23"/>
        <v>1.1205236663658339E-2</v>
      </c>
      <c r="N391" s="12">
        <f t="shared" si="23"/>
        <v>7.1120424842891043E-3</v>
      </c>
      <c r="O391" s="12">
        <f t="shared" si="23"/>
        <v>5.8881465241705216E-3</v>
      </c>
      <c r="P391" s="6"/>
      <c r="Q391" s="11" t="s">
        <v>1424</v>
      </c>
    </row>
    <row r="392" spans="1:17" x14ac:dyDescent="0.25">
      <c r="A392" s="84"/>
      <c r="B392" s="209" t="s">
        <v>783</v>
      </c>
      <c r="C392" s="209"/>
      <c r="D392" s="209"/>
      <c r="E392" s="209"/>
      <c r="F392" s="209"/>
      <c r="G392" s="209"/>
      <c r="H392" s="209"/>
      <c r="I392" s="209"/>
      <c r="J392" s="209"/>
      <c r="K392" s="209"/>
      <c r="L392" s="209"/>
      <c r="M392" s="209"/>
      <c r="N392" s="209"/>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f t="shared" si="24"/>
        <v>105705</v>
      </c>
      <c r="I393" s="8">
        <f t="shared" si="24"/>
        <v>108179</v>
      </c>
      <c r="J393" s="8">
        <f t="shared" si="24"/>
        <v>375387</v>
      </c>
      <c r="K393" s="8">
        <f t="shared" si="24"/>
        <v>482129</v>
      </c>
      <c r="L393" s="8">
        <f t="shared" si="24"/>
        <v>466060</v>
      </c>
      <c r="M393" s="8">
        <f t="shared" si="24"/>
        <v>582591</v>
      </c>
      <c r="N393" s="8">
        <f t="shared" si="24"/>
        <v>606929</v>
      </c>
      <c r="O393" s="8">
        <f t="shared" si="24"/>
        <v>570451</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f t="shared" si="24"/>
        <v>104088</v>
      </c>
      <c r="I394" s="8">
        <f t="shared" si="24"/>
        <v>157849</v>
      </c>
      <c r="J394" s="8">
        <f t="shared" si="24"/>
        <v>452022</v>
      </c>
      <c r="K394" s="8">
        <f t="shared" si="24"/>
        <v>479331</v>
      </c>
      <c r="L394" s="8">
        <f t="shared" si="24"/>
        <v>468623</v>
      </c>
      <c r="M394" s="8">
        <f t="shared" si="24"/>
        <v>578597</v>
      </c>
      <c r="N394" s="8">
        <f t="shared" si="24"/>
        <v>595818</v>
      </c>
      <c r="O394" s="8">
        <f t="shared" si="24"/>
        <v>570910</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f t="shared" si="24"/>
        <v>102845</v>
      </c>
      <c r="I395" s="8">
        <f t="shared" si="24"/>
        <v>197188</v>
      </c>
      <c r="J395" s="8">
        <f t="shared" si="24"/>
        <v>475846</v>
      </c>
      <c r="K395" s="8">
        <f t="shared" si="24"/>
        <v>476398</v>
      </c>
      <c r="L395" s="8">
        <f t="shared" si="24"/>
        <v>476818</v>
      </c>
      <c r="M395" s="8">
        <f t="shared" si="24"/>
        <v>580278</v>
      </c>
      <c r="N395" s="8">
        <f t="shared" si="24"/>
        <v>581893</v>
      </c>
      <c r="O395" s="8">
        <f t="shared" si="24"/>
        <v>621388</v>
      </c>
      <c r="P395" s="6"/>
      <c r="Q395" s="9" t="s">
        <v>14</v>
      </c>
    </row>
    <row r="396" spans="1:17" x14ac:dyDescent="0.25">
      <c r="B396" s="8" t="str">
        <f t="shared" si="24"/>
        <v/>
      </c>
      <c r="C396" s="8" t="str">
        <f t="shared" si="24"/>
        <v/>
      </c>
      <c r="D396" s="8" t="str">
        <f t="shared" si="24"/>
        <v/>
      </c>
      <c r="E396" s="8" t="str">
        <f t="shared" si="24"/>
        <v/>
      </c>
      <c r="F396" s="8" t="str">
        <f t="shared" si="24"/>
        <v/>
      </c>
      <c r="G396" s="8">
        <f t="shared" si="24"/>
        <v>105215.37</v>
      </c>
      <c r="H396" s="8">
        <f t="shared" si="24"/>
        <v>101115.67</v>
      </c>
      <c r="I396" s="8">
        <f t="shared" si="24"/>
        <v>241261.25</v>
      </c>
      <c r="J396" s="8">
        <f t="shared" si="24"/>
        <v>485972.72</v>
      </c>
      <c r="K396" s="8">
        <f t="shared" si="24"/>
        <v>472432.19</v>
      </c>
      <c r="L396" s="8">
        <f t="shared" si="24"/>
        <v>556024.82999999996</v>
      </c>
      <c r="M396" s="8">
        <f t="shared" si="24"/>
        <v>575038.41</v>
      </c>
      <c r="N396" s="8">
        <f>IFERROR(VLOOKUP($B$392,$4:$126,MATCH($Q396&amp;"/"&amp;N$348,$2:$2,0),FALSE),IFERROR(VLOOKUP($B$392,$4:$126,MATCH($Q395&amp;"/"&amp;N$348,$2:$2,0),FALSE),IFERROR(VLOOKUP($B$392,$4:$126,MATCH($Q394&amp;"/"&amp;N$348,$2:$2,0),FALSE),IFERROR(VLOOKUP($B$392,$4:$126,MATCH($Q393&amp;"/"&amp;N$348,$2:$2,0),FALSE),""))))</f>
        <v>572121.92000000004</v>
      </c>
      <c r="O396" s="8">
        <f>IFERROR(VLOOKUP($B$392,$4:$126,MATCH($Q396&amp;"/"&amp;O$348,$2:$2,0),FALSE),IFERROR(VLOOKUP($B$392,$4:$126,MATCH($Q395&amp;"/"&amp;O$348,$2:$2,0),FALSE),IFERROR(VLOOKUP($B$392,$4:$126,MATCH($Q394&amp;"/"&amp;O$348,$2:$2,0),FALSE),IFERROR(VLOOKUP($B$392,$4:$126,MATCH($Q393&amp;"/"&amp;O$348,$2:$2,0),FALSE),""))))</f>
        <v>621388</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f t="shared" si="25"/>
        <v>0.44047487474674296</v>
      </c>
      <c r="H397" s="12">
        <f t="shared" si="25"/>
        <v>0.21131249003291469</v>
      </c>
      <c r="I397" s="12">
        <f t="shared" si="25"/>
        <v>0.39178047649749098</v>
      </c>
      <c r="J397" s="12">
        <f t="shared" si="25"/>
        <v>0.69804390224423662</v>
      </c>
      <c r="K397" s="12">
        <f t="shared" si="25"/>
        <v>0.63024133730340537</v>
      </c>
      <c r="L397" s="12">
        <f t="shared" si="25"/>
        <v>0.56074794263102801</v>
      </c>
      <c r="M397" s="12">
        <f t="shared" si="25"/>
        <v>0.61585058830526018</v>
      </c>
      <c r="N397" s="12">
        <f>+N396/N$402</f>
        <v>0.45976637434060291</v>
      </c>
      <c r="O397" s="12">
        <f>+O396/O$402</f>
        <v>0.49039319023740413</v>
      </c>
      <c r="P397" s="6"/>
      <c r="Q397" s="11" t="s">
        <v>1424</v>
      </c>
    </row>
    <row r="398" spans="1:17" x14ac:dyDescent="0.25">
      <c r="B398" s="187" t="s">
        <v>784</v>
      </c>
      <c r="C398" s="187"/>
      <c r="D398" s="187"/>
      <c r="E398" s="187"/>
      <c r="F398" s="187"/>
      <c r="G398" s="187"/>
      <c r="H398" s="187"/>
      <c r="I398" s="187"/>
      <c r="J398" s="187"/>
      <c r="K398" s="187"/>
      <c r="L398" s="187"/>
      <c r="M398" s="187"/>
      <c r="N398" s="187"/>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f t="shared" si="26"/>
        <v>281522</v>
      </c>
      <c r="I399" s="8">
        <f t="shared" si="26"/>
        <v>529570</v>
      </c>
      <c r="J399" s="8">
        <f t="shared" si="26"/>
        <v>837187</v>
      </c>
      <c r="K399" s="8">
        <f t="shared" si="26"/>
        <v>769674</v>
      </c>
      <c r="L399" s="8">
        <f t="shared" si="26"/>
        <v>809473</v>
      </c>
      <c r="M399" s="8">
        <f t="shared" si="26"/>
        <v>1100027</v>
      </c>
      <c r="N399" s="8">
        <f t="shared" si="26"/>
        <v>1029381</v>
      </c>
      <c r="O399" s="8">
        <f t="shared" si="26"/>
        <v>1387760</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f t="shared" si="26"/>
        <v>319235</v>
      </c>
      <c r="I400" s="8">
        <f t="shared" si="26"/>
        <v>559736</v>
      </c>
      <c r="J400" s="8">
        <f t="shared" si="26"/>
        <v>710816</v>
      </c>
      <c r="K400" s="8">
        <f t="shared" si="26"/>
        <v>729214</v>
      </c>
      <c r="L400" s="8">
        <f t="shared" si="26"/>
        <v>805250</v>
      </c>
      <c r="M400" s="8">
        <f t="shared" si="26"/>
        <v>964846</v>
      </c>
      <c r="N400" s="8">
        <f t="shared" si="26"/>
        <v>1105166</v>
      </c>
      <c r="O400" s="8">
        <f t="shared" si="26"/>
        <v>1373562</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f t="shared" si="26"/>
        <v>474063</v>
      </c>
      <c r="I401" s="8">
        <f t="shared" si="26"/>
        <v>593035</v>
      </c>
      <c r="J401" s="8">
        <f t="shared" si="26"/>
        <v>695007</v>
      </c>
      <c r="K401" s="8">
        <f t="shared" si="26"/>
        <v>725126</v>
      </c>
      <c r="L401" s="8">
        <f t="shared" si="26"/>
        <v>844594</v>
      </c>
      <c r="M401" s="8">
        <f t="shared" si="26"/>
        <v>946661</v>
      </c>
      <c r="N401" s="8">
        <f t="shared" si="26"/>
        <v>1179323</v>
      </c>
      <c r="O401" s="8">
        <f t="shared" si="26"/>
        <v>1267122</v>
      </c>
      <c r="P401" s="6"/>
      <c r="Q401" s="9" t="s">
        <v>14</v>
      </c>
    </row>
    <row r="402" spans="1:17" x14ac:dyDescent="0.25">
      <c r="B402" s="8" t="str">
        <f t="shared" si="26"/>
        <v/>
      </c>
      <c r="C402" s="8" t="str">
        <f t="shared" si="26"/>
        <v/>
      </c>
      <c r="D402" s="8" t="str">
        <f t="shared" si="26"/>
        <v/>
      </c>
      <c r="E402" s="8" t="str">
        <f t="shared" si="26"/>
        <v/>
      </c>
      <c r="F402" s="8" t="str">
        <f t="shared" si="26"/>
        <v/>
      </c>
      <c r="G402" s="8">
        <f t="shared" si="26"/>
        <v>238868.04</v>
      </c>
      <c r="H402" s="8">
        <f t="shared" si="26"/>
        <v>478512.51</v>
      </c>
      <c r="I402" s="8">
        <f t="shared" si="26"/>
        <v>615807.23</v>
      </c>
      <c r="J402" s="8">
        <f t="shared" si="26"/>
        <v>696192.2</v>
      </c>
      <c r="K402" s="8">
        <f t="shared" si="26"/>
        <v>749605.21</v>
      </c>
      <c r="L402" s="8">
        <f t="shared" si="26"/>
        <v>991577.12</v>
      </c>
      <c r="M402" s="8">
        <f t="shared" si="26"/>
        <v>933730.39</v>
      </c>
      <c r="N402" s="8">
        <f>IFERROR(VLOOKUP($B$398,$4:$126,MATCH($Q402&amp;"/"&amp;N$348,$2:$2,0),FALSE),IFERROR(VLOOKUP($B$398,$4:$126,MATCH($Q401&amp;"/"&amp;N$348,$2:$2,0),FALSE),IFERROR(VLOOKUP($B$398,$4:$126,MATCH($Q400&amp;"/"&amp;N$348,$2:$2,0),FALSE),IFERROR(VLOOKUP($B$398,$4:$126,MATCH($Q399&amp;"/"&amp;N$348,$2:$2,0),FALSE),""))))</f>
        <v>1244375.3</v>
      </c>
      <c r="O402" s="8">
        <f>IFERROR(VLOOKUP($B$398,$4:$126,MATCH($Q402&amp;"/"&amp;O$348,$2:$2,0),FALSE),IFERROR(VLOOKUP($B$398,$4:$126,MATCH($Q401&amp;"/"&amp;O$348,$2:$2,0),FALSE),IFERROR(VLOOKUP($B$398,$4:$126,MATCH($Q400&amp;"/"&amp;O$348,$2:$2,0),FALSE),IFERROR(VLOOKUP($B$398,$4:$126,MATCH($Q399&amp;"/"&amp;O$348,$2:$2,0),FALSE),""))))</f>
        <v>1267122</v>
      </c>
      <c r="P402" s="6"/>
      <c r="Q402" s="9" t="s">
        <v>15</v>
      </c>
    </row>
    <row r="403" spans="1:17" x14ac:dyDescent="0.25">
      <c r="B403" s="204" t="s">
        <v>1</v>
      </c>
      <c r="C403" s="204"/>
      <c r="D403" s="204"/>
      <c r="E403" s="204"/>
      <c r="F403" s="204"/>
      <c r="G403" s="204"/>
      <c r="H403" s="204"/>
      <c r="I403" s="204"/>
      <c r="J403" s="204"/>
      <c r="K403" s="204"/>
      <c r="L403" s="204"/>
      <c r="M403" s="204"/>
      <c r="N403" s="204"/>
      <c r="O403" s="117"/>
    </row>
    <row r="404" spans="1:17" x14ac:dyDescent="0.25">
      <c r="B404" s="205" t="s">
        <v>786</v>
      </c>
      <c r="C404" s="205"/>
      <c r="D404" s="205"/>
      <c r="E404" s="205"/>
      <c r="F404" s="205"/>
      <c r="G404" s="205"/>
      <c r="H404" s="205"/>
      <c r="I404" s="205"/>
      <c r="J404" s="205"/>
      <c r="K404" s="205"/>
      <c r="L404" s="205"/>
      <c r="M404" s="205"/>
      <c r="N404" s="205"/>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f t="shared" si="27"/>
        <v>86953</v>
      </c>
      <c r="I405" s="8">
        <f t="shared" si="27"/>
        <v>107162</v>
      </c>
      <c r="J405" s="8">
        <f t="shared" si="27"/>
        <v>164400</v>
      </c>
      <c r="K405" s="8">
        <f t="shared" si="27"/>
        <v>149378</v>
      </c>
      <c r="L405" s="8">
        <f t="shared" si="27"/>
        <v>139167</v>
      </c>
      <c r="M405" s="8">
        <f t="shared" si="27"/>
        <v>171171</v>
      </c>
      <c r="N405" s="8">
        <f t="shared" si="27"/>
        <v>115545</v>
      </c>
      <c r="O405" s="8">
        <f t="shared" si="27"/>
        <v>182840</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f t="shared" si="27"/>
        <v>98953</v>
      </c>
      <c r="I406" s="8">
        <f t="shared" si="27"/>
        <v>101204</v>
      </c>
      <c r="J406" s="8">
        <f t="shared" si="27"/>
        <v>164394</v>
      </c>
      <c r="K406" s="8">
        <f t="shared" si="27"/>
        <v>126425</v>
      </c>
      <c r="L406" s="8">
        <f t="shared" si="27"/>
        <v>115395</v>
      </c>
      <c r="M406" s="8">
        <f t="shared" si="27"/>
        <v>118478</v>
      </c>
      <c r="N406" s="8">
        <f t="shared" si="27"/>
        <v>118676</v>
      </c>
      <c r="O406" s="8">
        <f t="shared" si="27"/>
        <v>205699</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f t="shared" si="27"/>
        <v>85289</v>
      </c>
      <c r="I407" s="8">
        <f t="shared" si="27"/>
        <v>84065</v>
      </c>
      <c r="J407" s="8">
        <f t="shared" si="27"/>
        <v>138382</v>
      </c>
      <c r="K407" s="8">
        <f t="shared" si="27"/>
        <v>108818</v>
      </c>
      <c r="L407" s="8">
        <f t="shared" si="27"/>
        <v>131220</v>
      </c>
      <c r="M407" s="8">
        <f t="shared" si="27"/>
        <v>112204</v>
      </c>
      <c r="N407" s="8">
        <f t="shared" si="27"/>
        <v>168032</v>
      </c>
      <c r="O407" s="8">
        <f t="shared" si="27"/>
        <v>178808</v>
      </c>
      <c r="P407" s="6"/>
      <c r="Q407" s="9" t="s">
        <v>14</v>
      </c>
    </row>
    <row r="408" spans="1:17" x14ac:dyDescent="0.25">
      <c r="B408" s="8" t="str">
        <f t="shared" si="27"/>
        <v/>
      </c>
      <c r="C408" s="8" t="str">
        <f t="shared" si="27"/>
        <v/>
      </c>
      <c r="D408" s="8" t="str">
        <f t="shared" si="27"/>
        <v/>
      </c>
      <c r="E408" s="8" t="str">
        <f t="shared" si="27"/>
        <v/>
      </c>
      <c r="F408" s="8" t="str">
        <f t="shared" si="27"/>
        <v/>
      </c>
      <c r="G408" s="8">
        <f t="shared" si="27"/>
        <v>58098.27</v>
      </c>
      <c r="H408" s="8">
        <f t="shared" si="27"/>
        <v>78376.92</v>
      </c>
      <c r="I408" s="8">
        <f t="shared" si="27"/>
        <v>85699.26</v>
      </c>
      <c r="J408" s="8">
        <f t="shared" si="27"/>
        <v>133686.74</v>
      </c>
      <c r="K408" s="8">
        <f t="shared" si="27"/>
        <v>125780.95</v>
      </c>
      <c r="L408" s="8">
        <f t="shared" si="27"/>
        <v>215006.51</v>
      </c>
      <c r="M408" s="8">
        <f t="shared" si="27"/>
        <v>105461.19</v>
      </c>
      <c r="N408" s="8">
        <f>IFERROR(VLOOKUP($B$404,$4:$126,MATCH($Q408&amp;"/"&amp;N$348,$2:$2,0),FALSE),IFERROR(VLOOKUP($B$404,$4:$126,MATCH($Q407&amp;"/"&amp;N$348,$2:$2,0),FALSE),IFERROR(VLOOKUP($B$404,$4:$126,MATCH($Q406&amp;"/"&amp;N$348,$2:$2,0),FALSE),IFERROR(VLOOKUP($B$404,$4:$126,MATCH($Q405&amp;"/"&amp;N$348,$2:$2,0),FALSE),""))))</f>
        <v>161379.96</v>
      </c>
      <c r="O408" s="8">
        <f>IFERROR(VLOOKUP($B$404,$4:$126,MATCH($Q408&amp;"/"&amp;O$348,$2:$2,0),FALSE),IFERROR(VLOOKUP($B$404,$4:$126,MATCH($Q407&amp;"/"&amp;O$348,$2:$2,0),FALSE),IFERROR(VLOOKUP($B$404,$4:$126,MATCH($Q406&amp;"/"&amp;O$348,$2:$2,0),FALSE),IFERROR(VLOOKUP($B$404,$4:$126,MATCH($Q405&amp;"/"&amp;O$348,$2:$2,0),FALSE),""))))</f>
        <v>178808</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f t="shared" si="28"/>
        <v>0.24322328763613582</v>
      </c>
      <c r="H409" s="12">
        <f t="shared" si="28"/>
        <v>0.16379283375475387</v>
      </c>
      <c r="I409" s="12">
        <f t="shared" si="28"/>
        <v>0.13916572561189319</v>
      </c>
      <c r="J409" s="12">
        <f t="shared" si="28"/>
        <v>0.19202562166022544</v>
      </c>
      <c r="K409" s="12">
        <f t="shared" si="28"/>
        <v>0.16779625904681211</v>
      </c>
      <c r="L409" s="12">
        <f t="shared" si="28"/>
        <v>0.21683286722065553</v>
      </c>
      <c r="M409" s="12">
        <f t="shared" si="28"/>
        <v>0.11294608286231318</v>
      </c>
      <c r="N409" s="12">
        <f>+N408/N$402</f>
        <v>0.12968753076342804</v>
      </c>
      <c r="O409" s="12">
        <f>+O408/O$402</f>
        <v>0.14111348394235124</v>
      </c>
      <c r="P409" s="6"/>
      <c r="Q409" s="11" t="s">
        <v>1424</v>
      </c>
    </row>
    <row r="410" spans="1:17" x14ac:dyDescent="0.25">
      <c r="A410" s="84"/>
      <c r="B410" s="205" t="s">
        <v>789</v>
      </c>
      <c r="C410" s="205"/>
      <c r="D410" s="205"/>
      <c r="E410" s="205"/>
      <c r="F410" s="205"/>
      <c r="G410" s="205"/>
      <c r="H410" s="205"/>
      <c r="I410" s="205"/>
      <c r="J410" s="205"/>
      <c r="K410" s="205"/>
      <c r="L410" s="205"/>
      <c r="M410" s="205"/>
      <c r="N410" s="205"/>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f t="shared" si="29"/>
        <v>96122</v>
      </c>
      <c r="I411" s="8">
        <f t="shared" si="29"/>
        <v>109590</v>
      </c>
      <c r="J411" s="8">
        <f t="shared" si="29"/>
        <v>309156</v>
      </c>
      <c r="K411" s="8">
        <f t="shared" si="29"/>
        <v>172763</v>
      </c>
      <c r="L411" s="8">
        <f t="shared" si="29"/>
        <v>162358</v>
      </c>
      <c r="M411" s="8">
        <f t="shared" si="29"/>
        <v>201868</v>
      </c>
      <c r="N411" s="8">
        <f t="shared" si="29"/>
        <v>165808</v>
      </c>
      <c r="O411" s="8">
        <f t="shared" si="29"/>
        <v>222392</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f t="shared" si="29"/>
        <v>107022</v>
      </c>
      <c r="I412" s="8">
        <f t="shared" si="29"/>
        <v>105620</v>
      </c>
      <c r="J412" s="8">
        <f t="shared" si="29"/>
        <v>189679</v>
      </c>
      <c r="K412" s="8">
        <f t="shared" si="29"/>
        <v>147774</v>
      </c>
      <c r="L412" s="8">
        <f t="shared" si="29"/>
        <v>142065</v>
      </c>
      <c r="M412" s="8">
        <f t="shared" si="29"/>
        <v>143724</v>
      </c>
      <c r="N412" s="8">
        <f t="shared" si="29"/>
        <v>151404</v>
      </c>
      <c r="O412" s="8">
        <f t="shared" si="29"/>
        <v>241793</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f t="shared" si="29"/>
        <v>91536</v>
      </c>
      <c r="I413" s="8">
        <f t="shared" si="29"/>
        <v>112900</v>
      </c>
      <c r="J413" s="8">
        <f t="shared" si="29"/>
        <v>158701</v>
      </c>
      <c r="K413" s="8">
        <f t="shared" si="29"/>
        <v>125428</v>
      </c>
      <c r="L413" s="8">
        <f t="shared" si="29"/>
        <v>155625</v>
      </c>
      <c r="M413" s="8">
        <f t="shared" si="29"/>
        <v>133306</v>
      </c>
      <c r="N413" s="8">
        <f t="shared" si="29"/>
        <v>202266</v>
      </c>
      <c r="O413" s="8">
        <f t="shared" si="29"/>
        <v>210616</v>
      </c>
      <c r="P413" s="6"/>
      <c r="Q413" s="9" t="s">
        <v>14</v>
      </c>
    </row>
    <row r="414" spans="1:17" x14ac:dyDescent="0.25">
      <c r="B414" s="8" t="str">
        <f t="shared" si="29"/>
        <v/>
      </c>
      <c r="C414" s="8" t="str">
        <f t="shared" si="29"/>
        <v/>
      </c>
      <c r="D414" s="8" t="str">
        <f t="shared" si="29"/>
        <v/>
      </c>
      <c r="E414" s="8" t="str">
        <f t="shared" si="29"/>
        <v/>
      </c>
      <c r="F414" s="8" t="str">
        <f t="shared" si="29"/>
        <v/>
      </c>
      <c r="G414" s="8">
        <f t="shared" si="29"/>
        <v>66149.570000000007</v>
      </c>
      <c r="H414" s="8">
        <f t="shared" si="29"/>
        <v>81382.289999999994</v>
      </c>
      <c r="I414" s="8">
        <f t="shared" si="29"/>
        <v>122534.05</v>
      </c>
      <c r="J414" s="8">
        <f t="shared" si="29"/>
        <v>156035.41</v>
      </c>
      <c r="K414" s="8">
        <f t="shared" si="29"/>
        <v>144285.16</v>
      </c>
      <c r="L414" s="8">
        <f t="shared" si="29"/>
        <v>242598.26</v>
      </c>
      <c r="M414" s="8">
        <f t="shared" si="29"/>
        <v>125273.61</v>
      </c>
      <c r="N414" s="8">
        <f>IFERROR(VLOOKUP($B$410,$4:$126,MATCH($Q414&amp;"/"&amp;N$348,$2:$2,0),FALSE),IFERROR(VLOOKUP($B$410,$4:$126,MATCH($Q413&amp;"/"&amp;N$348,$2:$2,0),FALSE),IFERROR(VLOOKUP($B$410,$4:$126,MATCH($Q412&amp;"/"&amp;N$348,$2:$2,0),FALSE),IFERROR(VLOOKUP($B$410,$4:$126,MATCH($Q411&amp;"/"&amp;N$348,$2:$2,0),FALSE),""))))</f>
        <v>184571.48</v>
      </c>
      <c r="O414" s="8">
        <f>IFERROR(VLOOKUP($B$410,$4:$126,MATCH($Q414&amp;"/"&amp;O$348,$2:$2,0),FALSE),IFERROR(VLOOKUP($B$410,$4:$126,MATCH($Q413&amp;"/"&amp;O$348,$2:$2,0),FALSE),IFERROR(VLOOKUP($B$410,$4:$126,MATCH($Q412&amp;"/"&amp;O$348,$2:$2,0),FALSE),IFERROR(VLOOKUP($B$410,$4:$126,MATCH($Q411&amp;"/"&amp;O$348,$2:$2,0),FALSE),""))))</f>
        <v>210616</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f t="shared" si="30"/>
        <v>0.27692934559181714</v>
      </c>
      <c r="H415" s="12">
        <f t="shared" si="30"/>
        <v>0.17007348459918006</v>
      </c>
      <c r="I415" s="12">
        <f t="shared" si="30"/>
        <v>0.19898118117255623</v>
      </c>
      <c r="J415" s="12">
        <f t="shared" si="30"/>
        <v>0.22412691495250883</v>
      </c>
      <c r="K415" s="12">
        <f t="shared" si="30"/>
        <v>0.19248153304590826</v>
      </c>
      <c r="L415" s="12">
        <f t="shared" si="30"/>
        <v>0.24465899334183913</v>
      </c>
      <c r="M415" s="12">
        <f t="shared" si="30"/>
        <v>0.13416464896253402</v>
      </c>
      <c r="N415" s="12">
        <f>+N414/N$402</f>
        <v>0.14832460914323839</v>
      </c>
      <c r="O415" s="12">
        <f>+O414/O$402</f>
        <v>0.16621603918170469</v>
      </c>
      <c r="P415" s="6"/>
      <c r="Q415" s="11" t="s">
        <v>1424</v>
      </c>
    </row>
    <row r="416" spans="1:17" x14ac:dyDescent="0.25">
      <c r="B416" s="210" t="s">
        <v>2</v>
      </c>
      <c r="C416" s="210"/>
      <c r="D416" s="210"/>
      <c r="E416" s="210"/>
      <c r="F416" s="210"/>
      <c r="G416" s="210"/>
      <c r="H416" s="210"/>
      <c r="I416" s="210"/>
      <c r="J416" s="210"/>
      <c r="K416" s="210"/>
      <c r="L416" s="210"/>
      <c r="M416" s="210"/>
      <c r="N416" s="210"/>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f t="shared" si="31"/>
        <v>7130</v>
      </c>
      <c r="I417" s="8">
        <f t="shared" si="31"/>
        <v>1612</v>
      </c>
      <c r="J417" s="8">
        <f t="shared" si="31"/>
        <v>141255</v>
      </c>
      <c r="K417" s="8">
        <f t="shared" si="31"/>
        <v>11962</v>
      </c>
      <c r="L417" s="8">
        <f t="shared" si="31"/>
        <v>15732</v>
      </c>
      <c r="M417" s="8">
        <f t="shared" si="31"/>
        <v>15732</v>
      </c>
      <c r="N417" s="8">
        <f t="shared" si="31"/>
        <v>11384</v>
      </c>
      <c r="O417" s="8">
        <f t="shared" si="31"/>
        <v>9128</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f t="shared" si="31"/>
        <v>6294</v>
      </c>
      <c r="I418" s="8">
        <f t="shared" si="31"/>
        <v>1963</v>
      </c>
      <c r="J418" s="8">
        <f t="shared" si="31"/>
        <v>5336</v>
      </c>
      <c r="K418" s="8">
        <f t="shared" si="31"/>
        <v>9297</v>
      </c>
      <c r="L418" s="8">
        <f t="shared" si="31"/>
        <v>15732</v>
      </c>
      <c r="M418" s="8">
        <f t="shared" si="31"/>
        <v>15732</v>
      </c>
      <c r="N418" s="8">
        <f t="shared" si="31"/>
        <v>7451</v>
      </c>
      <c r="O418" s="8">
        <f t="shared" si="31"/>
        <v>8939</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f t="shared" si="31"/>
        <v>4515</v>
      </c>
      <c r="I419" s="8">
        <f t="shared" si="31"/>
        <v>26609</v>
      </c>
      <c r="J419" s="8">
        <f t="shared" si="31"/>
        <v>12385</v>
      </c>
      <c r="K419" s="8">
        <f t="shared" si="31"/>
        <v>11442</v>
      </c>
      <c r="L419" s="8">
        <f t="shared" si="31"/>
        <v>15732</v>
      </c>
      <c r="M419" s="8">
        <f t="shared" si="31"/>
        <v>15732</v>
      </c>
      <c r="N419" s="8">
        <f t="shared" si="31"/>
        <v>3518</v>
      </c>
      <c r="O419" s="8">
        <f t="shared" si="31"/>
        <v>0</v>
      </c>
      <c r="P419" s="6"/>
      <c r="Q419" s="9" t="s">
        <v>14</v>
      </c>
    </row>
    <row r="420" spans="2:17" x14ac:dyDescent="0.25">
      <c r="B420" s="8" t="str">
        <f t="shared" si="31"/>
        <v/>
      </c>
      <c r="C420" s="8" t="str">
        <f t="shared" si="31"/>
        <v/>
      </c>
      <c r="D420" s="8" t="str">
        <f t="shared" si="31"/>
        <v/>
      </c>
      <c r="E420" s="8" t="str">
        <f t="shared" si="31"/>
        <v/>
      </c>
      <c r="F420" s="8" t="str">
        <f t="shared" si="31"/>
        <v/>
      </c>
      <c r="G420" s="8">
        <f t="shared" si="31"/>
        <v>5922.49</v>
      </c>
      <c r="H420" s="8">
        <f t="shared" si="31"/>
        <v>1814.38</v>
      </c>
      <c r="I420" s="8">
        <f t="shared" si="31"/>
        <v>33282.1</v>
      </c>
      <c r="J420" s="8">
        <f t="shared" si="31"/>
        <v>13530.72</v>
      </c>
      <c r="K420" s="8">
        <f t="shared" si="31"/>
        <v>13587</v>
      </c>
      <c r="L420" s="8">
        <f t="shared" si="31"/>
        <v>15732</v>
      </c>
      <c r="M420" s="8">
        <f t="shared" si="31"/>
        <v>15317</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f t="shared" si="32"/>
        <v>2.4793982485057438E-2</v>
      </c>
      <c r="H421" s="12">
        <f t="shared" si="32"/>
        <v>3.7917086013069964E-3</v>
      </c>
      <c r="I421" s="12">
        <f t="shared" si="32"/>
        <v>5.4046296273591983E-2</v>
      </c>
      <c r="J421" s="12">
        <f t="shared" si="32"/>
        <v>1.9435322602005596E-2</v>
      </c>
      <c r="K421" s="12">
        <f t="shared" si="32"/>
        <v>1.8125541043131226E-2</v>
      </c>
      <c r="L421" s="12">
        <f t="shared" si="32"/>
        <v>1.5865634334120172E-2</v>
      </c>
      <c r="M421" s="12">
        <f t="shared" si="32"/>
        <v>1.6404092834549383E-2</v>
      </c>
      <c r="N421" s="12">
        <f>+N420/N$402</f>
        <v>0</v>
      </c>
      <c r="O421" s="12">
        <f>+O420/O$402</f>
        <v>0</v>
      </c>
      <c r="P421" s="6"/>
      <c r="Q421" s="11" t="s">
        <v>1424</v>
      </c>
    </row>
    <row r="422" spans="2:17" x14ac:dyDescent="0.25">
      <c r="B422" s="205" t="s">
        <v>3</v>
      </c>
      <c r="C422" s="205"/>
      <c r="D422" s="205"/>
      <c r="E422" s="205"/>
      <c r="F422" s="205"/>
      <c r="G422" s="205"/>
      <c r="H422" s="205"/>
      <c r="I422" s="205"/>
      <c r="J422" s="205"/>
      <c r="K422" s="205"/>
      <c r="L422" s="205"/>
      <c r="M422" s="205"/>
      <c r="N422" s="205"/>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f t="shared" si="33"/>
        <v>9531</v>
      </c>
      <c r="I423" s="8">
        <f t="shared" si="33"/>
        <v>0</v>
      </c>
      <c r="J423" s="8">
        <f t="shared" si="33"/>
        <v>0</v>
      </c>
      <c r="K423" s="8">
        <f t="shared" si="33"/>
        <v>42848</v>
      </c>
      <c r="L423" s="8">
        <f t="shared" si="33"/>
        <v>27116</v>
      </c>
      <c r="M423" s="8">
        <f t="shared" si="33"/>
        <v>11384</v>
      </c>
      <c r="N423" s="8">
        <f t="shared" si="33"/>
        <v>0</v>
      </c>
      <c r="O423" s="8">
        <f t="shared" si="33"/>
        <v>0</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f t="shared" si="33"/>
        <v>8511</v>
      </c>
      <c r="I424" s="8">
        <f t="shared" si="33"/>
        <v>0</v>
      </c>
      <c r="J424" s="8">
        <f t="shared" si="33"/>
        <v>0</v>
      </c>
      <c r="K424" s="8">
        <f t="shared" si="33"/>
        <v>38915</v>
      </c>
      <c r="L424" s="8">
        <f t="shared" si="33"/>
        <v>23183</v>
      </c>
      <c r="M424" s="8">
        <f t="shared" si="33"/>
        <v>7451</v>
      </c>
      <c r="N424" s="8">
        <f t="shared" si="33"/>
        <v>0</v>
      </c>
      <c r="O424" s="8">
        <f t="shared" si="33"/>
        <v>0</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f t="shared" si="33"/>
        <v>7481</v>
      </c>
      <c r="I425" s="8">
        <f t="shared" si="33"/>
        <v>0</v>
      </c>
      <c r="J425" s="8">
        <f t="shared" si="33"/>
        <v>0</v>
      </c>
      <c r="K425" s="8">
        <f t="shared" si="33"/>
        <v>34982</v>
      </c>
      <c r="L425" s="8">
        <f t="shared" si="33"/>
        <v>19250</v>
      </c>
      <c r="M425" s="8">
        <f t="shared" si="33"/>
        <v>3518</v>
      </c>
      <c r="N425" s="8">
        <f t="shared" si="33"/>
        <v>0</v>
      </c>
      <c r="O425" s="8">
        <f t="shared" si="33"/>
        <v>0</v>
      </c>
      <c r="P425" s="6"/>
      <c r="Q425" s="9" t="s">
        <v>14</v>
      </c>
    </row>
    <row r="426" spans="2:17" x14ac:dyDescent="0.25">
      <c r="B426" s="8" t="str">
        <f t="shared" si="33"/>
        <v/>
      </c>
      <c r="C426" s="8" t="str">
        <f t="shared" si="33"/>
        <v/>
      </c>
      <c r="D426" s="8" t="str">
        <f t="shared" si="33"/>
        <v/>
      </c>
      <c r="E426" s="8" t="str">
        <f t="shared" si="33"/>
        <v/>
      </c>
      <c r="F426" s="8" t="str">
        <f t="shared" si="33"/>
        <v/>
      </c>
      <c r="G426" s="8">
        <f t="shared" si="33"/>
        <v>10543.34</v>
      </c>
      <c r="H426" s="8">
        <f t="shared" si="33"/>
        <v>0</v>
      </c>
      <c r="I426" s="8">
        <f t="shared" si="33"/>
        <v>0</v>
      </c>
      <c r="J426" s="8">
        <f t="shared" si="33"/>
        <v>0</v>
      </c>
      <c r="K426" s="8">
        <f t="shared" si="33"/>
        <v>31049</v>
      </c>
      <c r="L426" s="8">
        <f t="shared" si="33"/>
        <v>15317</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f t="shared" si="34"/>
        <v>4.4138763812856668E-2</v>
      </c>
      <c r="H427" s="12">
        <f t="shared" si="34"/>
        <v>0</v>
      </c>
      <c r="I427" s="12">
        <f t="shared" si="34"/>
        <v>0</v>
      </c>
      <c r="J427" s="12">
        <f t="shared" si="34"/>
        <v>0</v>
      </c>
      <c r="K427" s="12">
        <f t="shared" si="34"/>
        <v>4.1420469849722634E-2</v>
      </c>
      <c r="L427" s="12">
        <f t="shared" si="34"/>
        <v>1.5447109146689468E-2</v>
      </c>
      <c r="M427" s="12">
        <f t="shared" si="34"/>
        <v>0</v>
      </c>
      <c r="N427" s="12">
        <f>+N426/N$402</f>
        <v>0</v>
      </c>
      <c r="O427" s="12">
        <f>+O426/O$402</f>
        <v>0</v>
      </c>
      <c r="P427" s="6"/>
      <c r="Q427" s="11" t="s">
        <v>1424</v>
      </c>
    </row>
    <row r="428" spans="2:17" x14ac:dyDescent="0.25">
      <c r="B428" s="205" t="s">
        <v>4</v>
      </c>
      <c r="C428" s="205"/>
      <c r="D428" s="205"/>
      <c r="E428" s="205"/>
      <c r="F428" s="205"/>
      <c r="G428" s="205"/>
      <c r="H428" s="205"/>
      <c r="I428" s="205"/>
      <c r="J428" s="205"/>
      <c r="K428" s="205"/>
      <c r="L428" s="205"/>
      <c r="M428" s="205"/>
      <c r="N428" s="205"/>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f t="shared" si="35"/>
        <v>16661</v>
      </c>
      <c r="I429" s="8">
        <f t="shared" si="35"/>
        <v>1612</v>
      </c>
      <c r="J429" s="8">
        <f t="shared" si="35"/>
        <v>141255</v>
      </c>
      <c r="K429" s="8">
        <f t="shared" si="35"/>
        <v>54810</v>
      </c>
      <c r="L429" s="8">
        <f t="shared" si="35"/>
        <v>42848</v>
      </c>
      <c r="M429" s="8">
        <f t="shared" si="35"/>
        <v>27116</v>
      </c>
      <c r="N429" s="8">
        <f t="shared" si="35"/>
        <v>11384</v>
      </c>
      <c r="O429" s="8">
        <f t="shared" si="35"/>
        <v>9128</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f t="shared" si="35"/>
        <v>14805</v>
      </c>
      <c r="I430" s="8">
        <f t="shared" si="35"/>
        <v>1963</v>
      </c>
      <c r="J430" s="8">
        <f t="shared" si="35"/>
        <v>5336</v>
      </c>
      <c r="K430" s="8">
        <f t="shared" si="35"/>
        <v>48212</v>
      </c>
      <c r="L430" s="8">
        <f t="shared" si="35"/>
        <v>38915</v>
      </c>
      <c r="M430" s="8">
        <f t="shared" si="35"/>
        <v>23183</v>
      </c>
      <c r="N430" s="8">
        <f t="shared" si="35"/>
        <v>7451</v>
      </c>
      <c r="O430" s="8">
        <f t="shared" si="35"/>
        <v>8939</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f t="shared" si="35"/>
        <v>11996</v>
      </c>
      <c r="I431" s="8">
        <f t="shared" si="35"/>
        <v>26609</v>
      </c>
      <c r="J431" s="8">
        <f t="shared" si="35"/>
        <v>12385</v>
      </c>
      <c r="K431" s="8">
        <f t="shared" si="35"/>
        <v>46424</v>
      </c>
      <c r="L431" s="8">
        <f t="shared" si="35"/>
        <v>34982</v>
      </c>
      <c r="M431" s="8">
        <f t="shared" si="35"/>
        <v>19250</v>
      </c>
      <c r="N431" s="8">
        <f t="shared" si="35"/>
        <v>3518</v>
      </c>
      <c r="O431" s="8">
        <f t="shared" si="35"/>
        <v>0</v>
      </c>
      <c r="P431" s="6"/>
      <c r="Q431" s="9" t="s">
        <v>14</v>
      </c>
    </row>
    <row r="432" spans="2:17" x14ac:dyDescent="0.25">
      <c r="B432" s="8" t="str">
        <f t="shared" si="35"/>
        <v/>
      </c>
      <c r="C432" s="8" t="str">
        <f t="shared" si="35"/>
        <v/>
      </c>
      <c r="D432" s="8" t="str">
        <f t="shared" si="35"/>
        <v/>
      </c>
      <c r="E432" s="8" t="str">
        <f t="shared" si="35"/>
        <v/>
      </c>
      <c r="F432" s="8" t="str">
        <f t="shared" si="35"/>
        <v/>
      </c>
      <c r="G432" s="8">
        <f t="shared" si="35"/>
        <v>16465.830000000002</v>
      </c>
      <c r="H432" s="8">
        <f t="shared" si="35"/>
        <v>1814.38</v>
      </c>
      <c r="I432" s="8">
        <f t="shared" si="35"/>
        <v>33282.1</v>
      </c>
      <c r="J432" s="8">
        <f t="shared" si="35"/>
        <v>13530.72</v>
      </c>
      <c r="K432" s="8">
        <f t="shared" si="35"/>
        <v>44636</v>
      </c>
      <c r="L432" s="8">
        <f t="shared" si="35"/>
        <v>31049</v>
      </c>
      <c r="M432" s="8">
        <f t="shared" si="35"/>
        <v>15317</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f t="shared" si="36"/>
        <v>0.10235205791547744</v>
      </c>
      <c r="H433" s="13">
        <f t="shared" si="36"/>
        <v>4.576281570328581E-3</v>
      </c>
      <c r="I433" s="13">
        <f t="shared" si="36"/>
        <v>6.864177936314883E-2</v>
      </c>
      <c r="J433" s="13">
        <f t="shared" si="36"/>
        <v>2.5544529221254258E-2</v>
      </c>
      <c r="K433" s="13">
        <f t="shared" si="36"/>
        <v>7.8581296000210979E-2</v>
      </c>
      <c r="L433" s="13">
        <f t="shared" si="36"/>
        <v>4.2808416309194533E-2</v>
      </c>
      <c r="M433" s="13">
        <f t="shared" si="36"/>
        <v>1.9127139596650494E-2</v>
      </c>
      <c r="N433" s="13">
        <f t="shared" si="36"/>
        <v>0</v>
      </c>
      <c r="O433" s="13">
        <f t="shared" si="36"/>
        <v>0</v>
      </c>
      <c r="P433" s="6"/>
      <c r="Q433" s="14" t="s">
        <v>16</v>
      </c>
    </row>
    <row r="434" spans="1:17" x14ac:dyDescent="0.25">
      <c r="A434" s="84"/>
      <c r="B434" s="205" t="s">
        <v>791</v>
      </c>
      <c r="C434" s="205"/>
      <c r="D434" s="205"/>
      <c r="E434" s="205"/>
      <c r="F434" s="205"/>
      <c r="G434" s="205"/>
      <c r="H434" s="205"/>
      <c r="I434" s="205"/>
      <c r="J434" s="205"/>
      <c r="K434" s="205"/>
      <c r="L434" s="205"/>
      <c r="M434" s="205"/>
      <c r="N434" s="205"/>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f t="shared" si="37"/>
        <v>10504</v>
      </c>
      <c r="I435" s="8">
        <f t="shared" si="37"/>
        <v>691</v>
      </c>
      <c r="J435" s="8">
        <f t="shared" si="37"/>
        <v>7709</v>
      </c>
      <c r="K435" s="8">
        <f t="shared" si="37"/>
        <v>52146</v>
      </c>
      <c r="L435" s="8">
        <f t="shared" si="37"/>
        <v>32329</v>
      </c>
      <c r="M435" s="8">
        <f t="shared" si="37"/>
        <v>20591</v>
      </c>
      <c r="N435" s="8">
        <f t="shared" si="37"/>
        <v>36703</v>
      </c>
      <c r="O435" s="8">
        <f t="shared" si="37"/>
        <v>33833</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f t="shared" si="37"/>
        <v>9307</v>
      </c>
      <c r="I436" s="8">
        <f t="shared" si="37"/>
        <v>5881</v>
      </c>
      <c r="J436" s="8">
        <f t="shared" si="37"/>
        <v>7434</v>
      </c>
      <c r="K436" s="8">
        <f t="shared" si="37"/>
        <v>47166</v>
      </c>
      <c r="L436" s="8">
        <f t="shared" si="37"/>
        <v>28167</v>
      </c>
      <c r="M436" s="8">
        <f t="shared" si="37"/>
        <v>16631</v>
      </c>
      <c r="N436" s="8">
        <f t="shared" si="37"/>
        <v>34970</v>
      </c>
      <c r="O436" s="8">
        <f t="shared" si="37"/>
        <v>32494</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f t="shared" si="37"/>
        <v>8097</v>
      </c>
      <c r="I437" s="8">
        <f t="shared" si="37"/>
        <v>5446</v>
      </c>
      <c r="J437" s="8">
        <f t="shared" si="37"/>
        <v>10033</v>
      </c>
      <c r="K437" s="8">
        <f t="shared" si="37"/>
        <v>42239</v>
      </c>
      <c r="L437" s="8">
        <f t="shared" si="37"/>
        <v>28849</v>
      </c>
      <c r="M437" s="8">
        <f t="shared" si="37"/>
        <v>11891</v>
      </c>
      <c r="N437" s="8">
        <f t="shared" si="37"/>
        <v>33061</v>
      </c>
      <c r="O437" s="8">
        <f t="shared" si="37"/>
        <v>31359</v>
      </c>
      <c r="P437" s="6"/>
      <c r="Q437" s="9" t="s">
        <v>14</v>
      </c>
    </row>
    <row r="438" spans="1:17" x14ac:dyDescent="0.25">
      <c r="B438" s="8" t="str">
        <f t="shared" si="37"/>
        <v/>
      </c>
      <c r="C438" s="8" t="str">
        <f t="shared" si="37"/>
        <v/>
      </c>
      <c r="D438" s="8" t="str">
        <f t="shared" si="37"/>
        <v/>
      </c>
      <c r="E438" s="8" t="str">
        <f t="shared" si="37"/>
        <v/>
      </c>
      <c r="F438" s="8" t="str">
        <f t="shared" si="37"/>
        <v/>
      </c>
      <c r="G438" s="8">
        <f t="shared" si="37"/>
        <v>11844.03</v>
      </c>
      <c r="H438" s="8">
        <f t="shared" si="37"/>
        <v>655.5</v>
      </c>
      <c r="I438" s="8">
        <f t="shared" si="37"/>
        <v>8406.67</v>
      </c>
      <c r="J438" s="8">
        <f t="shared" si="37"/>
        <v>10465.290000000001</v>
      </c>
      <c r="K438" s="8">
        <f t="shared" si="37"/>
        <v>37296.839999999997</v>
      </c>
      <c r="L438" s="8">
        <f t="shared" si="37"/>
        <v>23677.56</v>
      </c>
      <c r="M438" s="8">
        <f t="shared" si="37"/>
        <v>7657.48</v>
      </c>
      <c r="N438" s="8">
        <f>IFERROR(VLOOKUP($B$434,$4:$126,MATCH($Q438&amp;"/"&amp;N$348,$2:$2,0),FALSE),IFERROR(VLOOKUP($B$434,$4:$126,MATCH($Q437&amp;"/"&amp;N$348,$2:$2,0),FALSE),IFERROR(VLOOKUP($B$434,$4:$126,MATCH($Q436&amp;"/"&amp;N$348,$2:$2,0),FALSE),IFERROR(VLOOKUP($B$434,$4:$126,MATCH($Q435&amp;"/"&amp;N$348,$2:$2,0),FALSE),""))))</f>
        <v>33121.300000000003</v>
      </c>
      <c r="O438" s="8">
        <f>IFERROR(VLOOKUP($B$434,$4:$126,MATCH($Q438&amp;"/"&amp;O$348,$2:$2,0),FALSE),IFERROR(VLOOKUP($B$434,$4:$126,MATCH($Q437&amp;"/"&amp;O$348,$2:$2,0),FALSE),IFERROR(VLOOKUP($B$434,$4:$126,MATCH($Q436&amp;"/"&amp;O$348,$2:$2,0),FALSE),IFERROR(VLOOKUP($B$434,$4:$126,MATCH($Q435&amp;"/"&amp;O$348,$2:$2,0),FALSE),""))))</f>
        <v>31359</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f t="shared" si="38"/>
        <v>4.9583987878830504E-2</v>
      </c>
      <c r="H439" s="12">
        <f t="shared" si="38"/>
        <v>1.3698701419530286E-3</v>
      </c>
      <c r="I439" s="12">
        <f t="shared" si="38"/>
        <v>1.3651463624420259E-2</v>
      </c>
      <c r="J439" s="12">
        <f t="shared" si="38"/>
        <v>1.5032185077626554E-2</v>
      </c>
      <c r="K439" s="12">
        <f t="shared" si="38"/>
        <v>4.9755310532059935E-2</v>
      </c>
      <c r="L439" s="12">
        <f t="shared" si="38"/>
        <v>2.3878687317835653E-2</v>
      </c>
      <c r="M439" s="12">
        <f t="shared" si="38"/>
        <v>8.2009540248550762E-3</v>
      </c>
      <c r="N439" s="12">
        <f>+N438/N$402</f>
        <v>2.6616809253607012E-2</v>
      </c>
      <c r="O439" s="12">
        <f>+O438/O$402</f>
        <v>2.4748208933315023E-2</v>
      </c>
      <c r="P439" s="6"/>
      <c r="Q439" s="11" t="s">
        <v>1424</v>
      </c>
    </row>
    <row r="440" spans="1:17" x14ac:dyDescent="0.25">
      <c r="B440" s="204" t="s">
        <v>792</v>
      </c>
      <c r="C440" s="204"/>
      <c r="D440" s="204"/>
      <c r="E440" s="204"/>
      <c r="F440" s="204"/>
      <c r="G440" s="204"/>
      <c r="H440" s="204"/>
      <c r="I440" s="204"/>
      <c r="J440" s="204"/>
      <c r="K440" s="204"/>
      <c r="L440" s="204"/>
      <c r="M440" s="204"/>
      <c r="N440" s="204"/>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f t="shared" si="39"/>
        <v>106626</v>
      </c>
      <c r="I441" s="8">
        <f t="shared" si="39"/>
        <v>110281</v>
      </c>
      <c r="J441" s="8">
        <f t="shared" si="39"/>
        <v>316865</v>
      </c>
      <c r="K441" s="8">
        <f t="shared" si="39"/>
        <v>224909</v>
      </c>
      <c r="L441" s="8">
        <f t="shared" si="39"/>
        <v>194687</v>
      </c>
      <c r="M441" s="8">
        <f t="shared" si="39"/>
        <v>222459</v>
      </c>
      <c r="N441" s="8">
        <f t="shared" si="39"/>
        <v>202511</v>
      </c>
      <c r="O441" s="8">
        <f t="shared" si="39"/>
        <v>256225</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f t="shared" si="39"/>
        <v>116329</v>
      </c>
      <c r="I442" s="8">
        <f t="shared" si="39"/>
        <v>111501</v>
      </c>
      <c r="J442" s="8">
        <f t="shared" si="39"/>
        <v>197113</v>
      </c>
      <c r="K442" s="8">
        <f t="shared" si="39"/>
        <v>194940</v>
      </c>
      <c r="L442" s="8">
        <f t="shared" si="39"/>
        <v>170232</v>
      </c>
      <c r="M442" s="8">
        <f t="shared" si="39"/>
        <v>160355</v>
      </c>
      <c r="N442" s="8">
        <f t="shared" si="39"/>
        <v>186374</v>
      </c>
      <c r="O442" s="8">
        <f t="shared" si="39"/>
        <v>274287</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f t="shared" si="39"/>
        <v>99633</v>
      </c>
      <c r="I443" s="8">
        <f t="shared" si="39"/>
        <v>118346</v>
      </c>
      <c r="J443" s="8">
        <f t="shared" si="39"/>
        <v>168734</v>
      </c>
      <c r="K443" s="8">
        <f t="shared" si="39"/>
        <v>167667</v>
      </c>
      <c r="L443" s="8">
        <f t="shared" si="39"/>
        <v>184474</v>
      </c>
      <c r="M443" s="8">
        <f t="shared" si="39"/>
        <v>145197</v>
      </c>
      <c r="N443" s="8">
        <f t="shared" si="39"/>
        <v>235327</v>
      </c>
      <c r="O443" s="8">
        <f t="shared" si="39"/>
        <v>241975</v>
      </c>
      <c r="P443" s="6"/>
      <c r="Q443" s="9" t="s">
        <v>14</v>
      </c>
    </row>
    <row r="444" spans="1:17" x14ac:dyDescent="0.25">
      <c r="B444" s="8" t="str">
        <f t="shared" si="39"/>
        <v/>
      </c>
      <c r="C444" s="8" t="str">
        <f t="shared" si="39"/>
        <v/>
      </c>
      <c r="D444" s="8" t="str">
        <f t="shared" si="39"/>
        <v/>
      </c>
      <c r="E444" s="8" t="str">
        <f t="shared" si="39"/>
        <v/>
      </c>
      <c r="F444" s="8" t="str">
        <f t="shared" si="39"/>
        <v/>
      </c>
      <c r="G444" s="8">
        <f t="shared" si="39"/>
        <v>77993.600000000006</v>
      </c>
      <c r="H444" s="8">
        <f t="shared" si="39"/>
        <v>82037.78</v>
      </c>
      <c r="I444" s="8">
        <f t="shared" si="39"/>
        <v>130940.72</v>
      </c>
      <c r="J444" s="8">
        <f t="shared" si="39"/>
        <v>166500.70000000001</v>
      </c>
      <c r="K444" s="8">
        <f t="shared" si="39"/>
        <v>181582</v>
      </c>
      <c r="L444" s="8">
        <f t="shared" si="39"/>
        <v>266275.82</v>
      </c>
      <c r="M444" s="8">
        <f t="shared" si="39"/>
        <v>132931.09</v>
      </c>
      <c r="N444" s="8">
        <f>IFERROR(VLOOKUP($B$440,$4:$126,MATCH($Q444&amp;"/"&amp;N$348,$2:$2,0),FALSE),IFERROR(VLOOKUP($B$440,$4:$126,MATCH($Q443&amp;"/"&amp;N$348,$2:$2,0),FALSE),IFERROR(VLOOKUP($B$440,$4:$126,MATCH($Q442&amp;"/"&amp;N$348,$2:$2,0),FALSE),IFERROR(VLOOKUP($B$440,$4:$126,MATCH($Q441&amp;"/"&amp;N$348,$2:$2,0),FALSE),""))))</f>
        <v>217692.78</v>
      </c>
      <c r="O444" s="8">
        <f>IFERROR(VLOOKUP($B$440,$4:$126,MATCH($Q444&amp;"/"&amp;O$348,$2:$2,0),FALSE),IFERROR(VLOOKUP($B$440,$4:$126,MATCH($Q443&amp;"/"&amp;O$348,$2:$2,0),FALSE),IFERROR(VLOOKUP($B$440,$4:$126,MATCH($Q442&amp;"/"&amp;O$348,$2:$2,0),FALSE),IFERROR(VLOOKUP($B$440,$4:$126,MATCH($Q441&amp;"/"&amp;O$348,$2:$2,0),FALSE),""))))</f>
        <v>241975</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f t="shared" si="40"/>
        <v>0.32651333347064765</v>
      </c>
      <c r="H445" s="12">
        <f t="shared" si="40"/>
        <v>0.17144333384303787</v>
      </c>
      <c r="I445" s="12">
        <f t="shared" si="40"/>
        <v>0.21263264479697649</v>
      </c>
      <c r="J445" s="12">
        <f t="shared" si="40"/>
        <v>0.23915910003013538</v>
      </c>
      <c r="K445" s="12">
        <f t="shared" si="40"/>
        <v>0.24223684357796821</v>
      </c>
      <c r="L445" s="12">
        <f t="shared" si="40"/>
        <v>0.26853768065967476</v>
      </c>
      <c r="M445" s="12">
        <f t="shared" si="40"/>
        <v>0.14236560298738909</v>
      </c>
      <c r="N445" s="12">
        <f>+N444/N$402</f>
        <v>0.17494141839684538</v>
      </c>
      <c r="O445" s="12">
        <f>+O444/O$402</f>
        <v>0.19096424811501972</v>
      </c>
      <c r="P445" s="6"/>
      <c r="Q445" s="11" t="s">
        <v>1424</v>
      </c>
    </row>
    <row r="446" spans="1:17" x14ac:dyDescent="0.25">
      <c r="B446" s="203" t="s">
        <v>17</v>
      </c>
      <c r="C446" s="203"/>
      <c r="D446" s="203"/>
      <c r="E446" s="203"/>
      <c r="F446" s="203"/>
      <c r="G446" s="203"/>
      <c r="H446" s="203"/>
      <c r="I446" s="203"/>
      <c r="J446" s="203"/>
      <c r="K446" s="203"/>
      <c r="L446" s="203"/>
      <c r="M446" s="203"/>
      <c r="N446" s="203"/>
      <c r="O446" s="120"/>
      <c r="P446" s="6"/>
      <c r="Q446" s="11"/>
    </row>
    <row r="447" spans="1:17" x14ac:dyDescent="0.25">
      <c r="B447" s="207" t="s">
        <v>793</v>
      </c>
      <c r="C447" s="207"/>
      <c r="D447" s="207"/>
      <c r="E447" s="207"/>
      <c r="F447" s="207"/>
      <c r="G447" s="207"/>
      <c r="H447" s="207"/>
      <c r="I447" s="207"/>
      <c r="J447" s="207"/>
      <c r="K447" s="207"/>
      <c r="L447" s="207"/>
      <c r="M447" s="207"/>
      <c r="N447" s="207"/>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f t="shared" si="41"/>
        <v>17086</v>
      </c>
      <c r="I448" s="8">
        <f t="shared" si="41"/>
        <v>107182</v>
      </c>
      <c r="J448" s="8">
        <f t="shared" si="41"/>
        <v>202534</v>
      </c>
      <c r="K448" s="8">
        <f t="shared" si="41"/>
        <v>224732</v>
      </c>
      <c r="L448" s="8">
        <f t="shared" si="41"/>
        <v>283770</v>
      </c>
      <c r="M448" s="8">
        <f t="shared" si="41"/>
        <v>456694</v>
      </c>
      <c r="N448" s="8">
        <f t="shared" si="41"/>
        <v>210954</v>
      </c>
      <c r="O448" s="8">
        <f t="shared" si="41"/>
        <v>515550</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f t="shared" si="41"/>
        <v>45096</v>
      </c>
      <c r="I449" s="8">
        <f t="shared" si="41"/>
        <v>135545</v>
      </c>
      <c r="J449" s="8">
        <f t="shared" si="41"/>
        <v>197459</v>
      </c>
      <c r="K449" s="8">
        <f t="shared" si="41"/>
        <v>208756</v>
      </c>
      <c r="L449" s="8">
        <f t="shared" si="41"/>
        <v>298739</v>
      </c>
      <c r="M449" s="8">
        <f t="shared" si="41"/>
        <v>188575</v>
      </c>
      <c r="N449" s="8">
        <f t="shared" si="41"/>
        <v>302807</v>
      </c>
      <c r="O449" s="8">
        <f t="shared" si="41"/>
        <v>483290</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f t="shared" si="41"/>
        <v>67796</v>
      </c>
      <c r="I450" s="8">
        <f t="shared" si="41"/>
        <v>161312</v>
      </c>
      <c r="J450" s="8">
        <f t="shared" si="41"/>
        <v>207491</v>
      </c>
      <c r="K450" s="8">
        <f t="shared" si="41"/>
        <v>227922</v>
      </c>
      <c r="L450" s="8">
        <f t="shared" si="41"/>
        <v>323841</v>
      </c>
      <c r="M450" s="8">
        <f t="shared" si="41"/>
        <v>185433</v>
      </c>
      <c r="N450" s="8">
        <f t="shared" si="41"/>
        <v>328011</v>
      </c>
      <c r="O450" s="8">
        <f t="shared" si="41"/>
        <v>409162</v>
      </c>
      <c r="P450" s="6"/>
      <c r="Q450" s="9" t="s">
        <v>14</v>
      </c>
    </row>
    <row r="451" spans="1:18" x14ac:dyDescent="0.25">
      <c r="B451" s="8" t="str">
        <f t="shared" si="41"/>
        <v/>
      </c>
      <c r="C451" s="8" t="str">
        <f t="shared" si="41"/>
        <v/>
      </c>
      <c r="D451" s="8" t="str">
        <f t="shared" si="41"/>
        <v/>
      </c>
      <c r="E451" s="8" t="str">
        <f t="shared" si="41"/>
        <v/>
      </c>
      <c r="F451" s="8" t="str">
        <f t="shared" si="41"/>
        <v/>
      </c>
      <c r="G451" s="8">
        <f t="shared" si="41"/>
        <v>3064.47</v>
      </c>
      <c r="H451" s="8">
        <f t="shared" si="41"/>
        <v>84950.59</v>
      </c>
      <c r="I451" s="8">
        <f t="shared" si="41"/>
        <v>167751.26999999999</v>
      </c>
      <c r="J451" s="8">
        <f t="shared" si="41"/>
        <v>210294.35</v>
      </c>
      <c r="K451" s="8">
        <f t="shared" si="41"/>
        <v>237743.54</v>
      </c>
      <c r="L451" s="8">
        <f t="shared" si="41"/>
        <v>389021.9</v>
      </c>
      <c r="M451" s="8">
        <f t="shared" si="41"/>
        <v>184382.81</v>
      </c>
      <c r="N451" s="8">
        <f>IFERROR(VLOOKUP($B$447,$4:$126,MATCH($Q451&amp;"/"&amp;N$348,$2:$2,0),FALSE),IFERROR(VLOOKUP($B$447,$4:$126,MATCH($Q450&amp;"/"&amp;N$348,$2:$2,0),FALSE),IFERROR(VLOOKUP($B$447,$4:$126,MATCH($Q449&amp;"/"&amp;N$348,$2:$2,0),FALSE),IFERROR(VLOOKUP($B$447,$4:$126,MATCH($Q448&amp;"/"&amp;N$348,$2:$2,0),FALSE),""))))</f>
        <v>410697.93</v>
      </c>
      <c r="O451" s="8">
        <f>IFERROR(VLOOKUP($B$447,$4:$126,MATCH($Q451&amp;"/"&amp;O$348,$2:$2,0),FALSE),IFERROR(VLOOKUP($B$447,$4:$126,MATCH($Q450&amp;"/"&amp;O$348,$2:$2,0),FALSE),IFERROR(VLOOKUP($B$447,$4:$126,MATCH($Q449&amp;"/"&amp;O$348,$2:$2,0),FALSE),IFERROR(VLOOKUP($B$447,$4:$126,MATCH($Q448&amp;"/"&amp;O$348,$2:$2,0),FALSE),""))))</f>
        <v>409162</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f t="shared" si="42"/>
        <v>1.2829133608665269E-2</v>
      </c>
      <c r="H452" s="12">
        <f t="shared" si="42"/>
        <v>0.17753055191806791</v>
      </c>
      <c r="I452" s="12">
        <f t="shared" si="42"/>
        <v>0.27240873739010824</v>
      </c>
      <c r="J452" s="12">
        <f t="shared" si="42"/>
        <v>0.30206363989714335</v>
      </c>
      <c r="K452" s="12">
        <f t="shared" si="42"/>
        <v>0.31715833458521453</v>
      </c>
      <c r="L452" s="12">
        <f t="shared" si="42"/>
        <v>0.39232641834252896</v>
      </c>
      <c r="M452" s="12">
        <f t="shared" si="42"/>
        <v>0.19746900387380559</v>
      </c>
      <c r="N452" s="12">
        <f>+N451/N$402</f>
        <v>0.33004346036119486</v>
      </c>
      <c r="O452" s="12">
        <f>+O451/O$402</f>
        <v>0.32290655516990474</v>
      </c>
      <c r="P452" s="6"/>
      <c r="Q452" s="11" t="s">
        <v>1424</v>
      </c>
    </row>
    <row r="453" spans="1:18" x14ac:dyDescent="0.25">
      <c r="B453" s="203" t="s">
        <v>794</v>
      </c>
      <c r="C453" s="203"/>
      <c r="D453" s="203"/>
      <c r="E453" s="203"/>
      <c r="F453" s="203"/>
      <c r="G453" s="203"/>
      <c r="H453" s="203"/>
      <c r="I453" s="203"/>
      <c r="J453" s="203"/>
      <c r="K453" s="203"/>
      <c r="L453" s="203"/>
      <c r="M453" s="203"/>
      <c r="N453" s="203"/>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f t="shared" si="43"/>
        <v>174896</v>
      </c>
      <c r="I454" s="8">
        <f t="shared" si="43"/>
        <v>419289</v>
      </c>
      <c r="J454" s="8">
        <f t="shared" si="43"/>
        <v>520322</v>
      </c>
      <c r="K454" s="8">
        <f t="shared" si="43"/>
        <v>544765</v>
      </c>
      <c r="L454" s="8">
        <f t="shared" si="43"/>
        <v>614786</v>
      </c>
      <c r="M454" s="8">
        <f t="shared" si="43"/>
        <v>877568</v>
      </c>
      <c r="N454" s="8">
        <f t="shared" si="43"/>
        <v>826870</v>
      </c>
      <c r="O454" s="8">
        <f t="shared" si="43"/>
        <v>1131535</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f t="shared" si="43"/>
        <v>202906</v>
      </c>
      <c r="I455" s="8">
        <f t="shared" si="43"/>
        <v>448235</v>
      </c>
      <c r="J455" s="8">
        <f t="shared" si="43"/>
        <v>513703</v>
      </c>
      <c r="K455" s="8">
        <f t="shared" si="43"/>
        <v>534274</v>
      </c>
      <c r="L455" s="8">
        <f t="shared" si="43"/>
        <v>635018</v>
      </c>
      <c r="M455" s="8">
        <f t="shared" si="43"/>
        <v>804491</v>
      </c>
      <c r="N455" s="8">
        <f t="shared" si="43"/>
        <v>918792</v>
      </c>
      <c r="O455" s="8">
        <f t="shared" si="43"/>
        <v>1099275</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f t="shared" si="43"/>
        <v>374430</v>
      </c>
      <c r="I456" s="8">
        <f t="shared" si="43"/>
        <v>474689</v>
      </c>
      <c r="J456" s="8">
        <f t="shared" si="43"/>
        <v>526273</v>
      </c>
      <c r="K456" s="8">
        <f t="shared" si="43"/>
        <v>557459</v>
      </c>
      <c r="L456" s="8">
        <f t="shared" si="43"/>
        <v>660120</v>
      </c>
      <c r="M456" s="8">
        <f t="shared" si="43"/>
        <v>801464</v>
      </c>
      <c r="N456" s="8">
        <f t="shared" si="43"/>
        <v>943996</v>
      </c>
      <c r="O456" s="8">
        <f t="shared" si="43"/>
        <v>1025147</v>
      </c>
      <c r="P456" s="6"/>
      <c r="Q456" s="9" t="s">
        <v>14</v>
      </c>
    </row>
    <row r="457" spans="1:18" x14ac:dyDescent="0.25">
      <c r="B457" s="8" t="str">
        <f t="shared" si="43"/>
        <v/>
      </c>
      <c r="C457" s="8" t="str">
        <f t="shared" si="43"/>
        <v/>
      </c>
      <c r="D457" s="8" t="str">
        <f t="shared" si="43"/>
        <v/>
      </c>
      <c r="E457" s="8" t="str">
        <f t="shared" si="43"/>
        <v/>
      </c>
      <c r="F457" s="8" t="str">
        <f t="shared" si="43"/>
        <v/>
      </c>
      <c r="G457" s="8">
        <f t="shared" si="43"/>
        <v>160874.44</v>
      </c>
      <c r="H457" s="8">
        <f t="shared" si="43"/>
        <v>396474.73</v>
      </c>
      <c r="I457" s="8">
        <f t="shared" si="43"/>
        <v>484866.51</v>
      </c>
      <c r="J457" s="8">
        <f t="shared" si="43"/>
        <v>529691.5</v>
      </c>
      <c r="K457" s="8">
        <f t="shared" si="43"/>
        <v>568023.21</v>
      </c>
      <c r="L457" s="8">
        <f t="shared" si="43"/>
        <v>725301.3</v>
      </c>
      <c r="M457" s="8">
        <f t="shared" si="43"/>
        <v>800799.3</v>
      </c>
      <c r="N457" s="8">
        <f>IFERROR(VLOOKUP($B$453,$4:$126,MATCH($Q457&amp;"/"&amp;N$348,$2:$2,0),FALSE),IFERROR(VLOOKUP($B$453,$4:$126,MATCH($Q456&amp;"/"&amp;N$348,$2:$2,0),FALSE),IFERROR(VLOOKUP($B$453,$4:$126,MATCH($Q455&amp;"/"&amp;N$348,$2:$2,0),FALSE),IFERROR(VLOOKUP($B$453,$4:$126,MATCH($Q454&amp;"/"&amp;N$348,$2:$2,0),FALSE),""))))</f>
        <v>1026682.53</v>
      </c>
      <c r="O457" s="8">
        <f>IFERROR(VLOOKUP($B$453,$4:$126,MATCH($Q457&amp;"/"&amp;O$348,$2:$2,0),FALSE),IFERROR(VLOOKUP($B$453,$4:$126,MATCH($Q456&amp;"/"&amp;O$348,$2:$2,0),FALSE),IFERROR(VLOOKUP($B$453,$4:$126,MATCH($Q455&amp;"/"&amp;O$348,$2:$2,0),FALSE),IFERROR(VLOOKUP($B$453,$4:$126,MATCH($Q454&amp;"/"&amp;O$348,$2:$2,0),FALSE),""))))</f>
        <v>1025147</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f t="shared" si="44"/>
        <v>0.6734866665293523</v>
      </c>
      <c r="H458" s="12">
        <f t="shared" si="44"/>
        <v>0.82855666615696211</v>
      </c>
      <c r="I458" s="12">
        <f t="shared" si="44"/>
        <v>0.78736735520302359</v>
      </c>
      <c r="J458" s="12">
        <f t="shared" si="44"/>
        <v>0.7608408999698647</v>
      </c>
      <c r="K458" s="12">
        <f t="shared" si="44"/>
        <v>0.75776315642203185</v>
      </c>
      <c r="L458" s="12">
        <f t="shared" si="44"/>
        <v>0.73146231934032524</v>
      </c>
      <c r="M458" s="12">
        <f t="shared" si="44"/>
        <v>0.85763439701261091</v>
      </c>
      <c r="N458" s="12">
        <f>+N457/N$402</f>
        <v>0.82505858963931544</v>
      </c>
      <c r="O458" s="12">
        <f>+O457/O$402</f>
        <v>0.80903575188498034</v>
      </c>
      <c r="P458" s="6"/>
      <c r="Q458" s="11" t="s">
        <v>1424</v>
      </c>
    </row>
    <row r="459" spans="1:18" x14ac:dyDescent="0.25">
      <c r="B459" s="187" t="s">
        <v>18</v>
      </c>
      <c r="C459" s="187"/>
      <c r="D459" s="187"/>
      <c r="E459" s="187"/>
      <c r="F459" s="187"/>
      <c r="G459" s="187"/>
      <c r="H459" s="187"/>
      <c r="I459" s="187"/>
      <c r="J459" s="187"/>
      <c r="K459" s="187"/>
      <c r="L459" s="187"/>
      <c r="M459" s="187"/>
      <c r="N459" s="187"/>
      <c r="O459" s="115"/>
      <c r="P459" s="6"/>
      <c r="Q459" s="15"/>
    </row>
    <row r="460" spans="1:18" x14ac:dyDescent="0.25">
      <c r="B460" s="187" t="s">
        <v>856</v>
      </c>
      <c r="C460" s="187"/>
      <c r="D460" s="187"/>
      <c r="E460" s="187"/>
      <c r="F460" s="187"/>
      <c r="G460" s="187"/>
      <c r="H460" s="187"/>
      <c r="I460" s="187"/>
      <c r="J460" s="187"/>
      <c r="K460" s="187"/>
      <c r="L460" s="187"/>
      <c r="M460" s="187"/>
      <c r="N460" s="187"/>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f t="shared" si="45"/>
        <v>179174</v>
      </c>
      <c r="I461" s="7">
        <f t="shared" si="45"/>
        <v>174327</v>
      </c>
      <c r="J461" s="7">
        <f t="shared" si="45"/>
        <v>221123</v>
      </c>
      <c r="K461" s="7">
        <f t="shared" si="45"/>
        <v>254865</v>
      </c>
      <c r="L461" s="7">
        <f t="shared" si="45"/>
        <v>268157</v>
      </c>
      <c r="M461" s="7">
        <f t="shared" si="45"/>
        <v>302224</v>
      </c>
      <c r="N461" s="7">
        <f t="shared" si="45"/>
        <v>272462</v>
      </c>
      <c r="O461" s="7">
        <f t="shared" si="45"/>
        <v>351539</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f t="shared" si="45"/>
        <v>202289</v>
      </c>
      <c r="I462" s="7">
        <f t="shared" si="45"/>
        <v>201435</v>
      </c>
      <c r="J462" s="7">
        <f t="shared" si="45"/>
        <v>234383</v>
      </c>
      <c r="K462" s="7">
        <f t="shared" si="45"/>
        <v>227236</v>
      </c>
      <c r="L462" s="7">
        <f t="shared" si="45"/>
        <v>263477</v>
      </c>
      <c r="M462" s="7">
        <f t="shared" si="45"/>
        <v>210142</v>
      </c>
      <c r="N462" s="7">
        <f t="shared" si="45"/>
        <v>339342</v>
      </c>
      <c r="O462" s="7">
        <f t="shared" si="45"/>
        <v>456396</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f t="shared" si="45"/>
        <v>183415</v>
      </c>
      <c r="I463" s="7">
        <f t="shared" si="45"/>
        <v>178199</v>
      </c>
      <c r="J463" s="7">
        <f t="shared" si="45"/>
        <v>199794</v>
      </c>
      <c r="K463" s="7">
        <f t="shared" si="45"/>
        <v>224583</v>
      </c>
      <c r="L463" s="7">
        <f t="shared" si="45"/>
        <v>301008</v>
      </c>
      <c r="M463" s="7">
        <f t="shared" si="45"/>
        <v>252761</v>
      </c>
      <c r="N463" s="7">
        <f t="shared" si="45"/>
        <v>345533</v>
      </c>
      <c r="O463" s="7">
        <f t="shared" si="45"/>
        <v>341903</v>
      </c>
      <c r="P463" s="17"/>
      <c r="Q463" s="9" t="s">
        <v>14</v>
      </c>
    </row>
    <row r="464" spans="1:18" x14ac:dyDescent="0.25">
      <c r="B464" s="18" t="str">
        <f t="shared" si="45"/>
        <v/>
      </c>
      <c r="C464" s="18" t="str">
        <f t="shared" si="45"/>
        <v/>
      </c>
      <c r="D464" s="18" t="str">
        <f t="shared" si="45"/>
        <v/>
      </c>
      <c r="E464" s="18" t="str">
        <f t="shared" si="45"/>
        <v/>
      </c>
      <c r="F464" s="18" t="str">
        <f t="shared" si="45"/>
        <v/>
      </c>
      <c r="G464" s="18">
        <f t="shared" si="45"/>
        <v>152163.01999999999</v>
      </c>
      <c r="H464" s="18">
        <f t="shared" si="45"/>
        <v>170074.09</v>
      </c>
      <c r="I464" s="18">
        <f t="shared" si="45"/>
        <v>186150.9</v>
      </c>
      <c r="J464" s="18">
        <f t="shared" si="45"/>
        <v>222891.42</v>
      </c>
      <c r="K464" s="18">
        <f t="shared" si="45"/>
        <v>238360.29</v>
      </c>
      <c r="L464" s="18">
        <f t="shared" si="45"/>
        <v>312347.53999999998</v>
      </c>
      <c r="M464" s="18">
        <f t="shared" si="45"/>
        <v>225591.14</v>
      </c>
      <c r="N464" s="18">
        <f t="shared" si="45"/>
        <v>310323.8</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152163.01999999999</v>
      </c>
      <c r="H465" s="16">
        <f t="shared" si="46"/>
        <v>734952.09</v>
      </c>
      <c r="I465" s="16">
        <f t="shared" si="46"/>
        <v>740111.9</v>
      </c>
      <c r="J465" s="16">
        <f t="shared" si="46"/>
        <v>878191.42</v>
      </c>
      <c r="K465" s="16">
        <f t="shared" si="46"/>
        <v>945044.29</v>
      </c>
      <c r="L465" s="16">
        <f t="shared" si="46"/>
        <v>1144989.54</v>
      </c>
      <c r="M465" s="16">
        <f t="shared" si="46"/>
        <v>990718.14</v>
      </c>
      <c r="N465" s="16">
        <f>IF(N462="",N461*4,IF(N463="",(N462+N461)*2,IF(N464="",((N463+N462+N461)/3)*4,SUM(N461:N464))))</f>
        <v>1267660.8</v>
      </c>
      <c r="O465" s="16">
        <f>IF(O462="",O461*4,IF(O463="",(O462+O461)*2,IF(O464="",((O463+O462+O461)/3)*4,SUM(O461:O464))))</f>
        <v>1533117.3333333333</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f t="shared" si="47"/>
        <v>3.8300309102697883</v>
      </c>
      <c r="I466" s="20">
        <f t="shared" si="47"/>
        <v>7.0206072888370219E-3</v>
      </c>
      <c r="J466" s="20">
        <f t="shared" si="47"/>
        <v>0.18656573418154743</v>
      </c>
      <c r="K466" s="20">
        <f t="shared" si="47"/>
        <v>7.6125624183392748E-2</v>
      </c>
      <c r="L466" s="20">
        <f t="shared" si="47"/>
        <v>0.21157235921715367</v>
      </c>
      <c r="M466" s="20">
        <f t="shared" si="47"/>
        <v>-0.13473607802565601</v>
      </c>
      <c r="N466" s="12">
        <f>N465/M465-1</f>
        <v>0.27953728595299565</v>
      </c>
      <c r="O466" s="12">
        <f>O465/N465-1</f>
        <v>0.2094065962545606</v>
      </c>
      <c r="P466" s="17"/>
      <c r="Q466" s="14" t="s">
        <v>20</v>
      </c>
    </row>
    <row r="467" spans="1:17" x14ac:dyDescent="0.25">
      <c r="B467" s="187" t="s">
        <v>775</v>
      </c>
      <c r="C467" s="187"/>
      <c r="D467" s="187"/>
      <c r="E467" s="187"/>
      <c r="F467" s="187"/>
      <c r="G467" s="187"/>
      <c r="H467" s="187"/>
      <c r="I467" s="187"/>
      <c r="J467" s="187"/>
      <c r="K467" s="187"/>
      <c r="L467" s="187"/>
      <c r="M467" s="187"/>
      <c r="N467" s="187"/>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f t="shared" si="48"/>
        <v>341</v>
      </c>
      <c r="I468" s="7">
        <f t="shared" si="48"/>
        <v>683</v>
      </c>
      <c r="J468" s="7">
        <f t="shared" si="48"/>
        <v>372</v>
      </c>
      <c r="K468" s="7">
        <f t="shared" si="48"/>
        <v>678</v>
      </c>
      <c r="L468" s="7">
        <f t="shared" si="48"/>
        <v>809</v>
      </c>
      <c r="M468" s="7">
        <f t="shared" si="48"/>
        <v>531</v>
      </c>
      <c r="N468" s="7">
        <f t="shared" si="48"/>
        <v>1684</v>
      </c>
      <c r="O468" s="7">
        <f t="shared" si="48"/>
        <v>2936</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f t="shared" si="48"/>
        <v>445</v>
      </c>
      <c r="I469" s="7">
        <f t="shared" si="48"/>
        <v>390</v>
      </c>
      <c r="J469" s="7">
        <f t="shared" si="48"/>
        <v>400</v>
      </c>
      <c r="K469" s="7">
        <f t="shared" si="48"/>
        <v>575</v>
      </c>
      <c r="L469" s="7">
        <f t="shared" si="48"/>
        <v>459</v>
      </c>
      <c r="M469" s="7">
        <f t="shared" si="48"/>
        <v>492</v>
      </c>
      <c r="N469" s="7">
        <f t="shared" si="48"/>
        <v>773</v>
      </c>
      <c r="O469" s="7">
        <f t="shared" si="48"/>
        <v>1644</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f t="shared" si="48"/>
        <v>619</v>
      </c>
      <c r="I470" s="7">
        <f t="shared" si="48"/>
        <v>502</v>
      </c>
      <c r="J470" s="7">
        <f t="shared" si="48"/>
        <v>2455</v>
      </c>
      <c r="K470" s="7">
        <f t="shared" si="48"/>
        <v>492</v>
      </c>
      <c r="L470" s="7">
        <f t="shared" si="48"/>
        <v>1538</v>
      </c>
      <c r="M470" s="7">
        <f t="shared" si="48"/>
        <v>4798</v>
      </c>
      <c r="N470" s="7">
        <f t="shared" si="48"/>
        <v>1601</v>
      </c>
      <c r="O470" s="7">
        <f t="shared" si="48"/>
        <v>1120</v>
      </c>
      <c r="P470" s="6"/>
      <c r="Q470" s="9" t="s">
        <v>14</v>
      </c>
    </row>
    <row r="471" spans="1:17" x14ac:dyDescent="0.25">
      <c r="B471" s="18" t="str">
        <f t="shared" si="48"/>
        <v/>
      </c>
      <c r="C471" s="18" t="str">
        <f t="shared" si="48"/>
        <v/>
      </c>
      <c r="D471" s="18" t="str">
        <f t="shared" si="48"/>
        <v/>
      </c>
      <c r="E471" s="18" t="str">
        <f t="shared" si="48"/>
        <v/>
      </c>
      <c r="F471" s="18" t="str">
        <f t="shared" si="48"/>
        <v/>
      </c>
      <c r="G471" s="18">
        <f t="shared" si="48"/>
        <v>282.64</v>
      </c>
      <c r="H471" s="18">
        <f t="shared" si="48"/>
        <v>1772.38</v>
      </c>
      <c r="I471" s="18">
        <f t="shared" si="48"/>
        <v>1667.8</v>
      </c>
      <c r="J471" s="18">
        <f t="shared" si="48"/>
        <v>2371.5300000000002</v>
      </c>
      <c r="K471" s="18">
        <f t="shared" si="48"/>
        <v>507.97</v>
      </c>
      <c r="L471" s="18">
        <f t="shared" si="48"/>
        <v>802.79</v>
      </c>
      <c r="M471" s="18">
        <f t="shared" si="48"/>
        <v>53.72</v>
      </c>
      <c r="N471" s="18">
        <f t="shared" si="48"/>
        <v>3385.92</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282.64</v>
      </c>
      <c r="H472" s="112">
        <f t="shared" si="49"/>
        <v>3177.38</v>
      </c>
      <c r="I472" s="112">
        <f t="shared" si="49"/>
        <v>3242.8</v>
      </c>
      <c r="J472" s="112">
        <f t="shared" si="49"/>
        <v>5598.5300000000007</v>
      </c>
      <c r="K472" s="112">
        <f t="shared" si="49"/>
        <v>2252.9700000000003</v>
      </c>
      <c r="L472" s="112">
        <f t="shared" si="49"/>
        <v>3608.79</v>
      </c>
      <c r="M472" s="112">
        <f t="shared" si="49"/>
        <v>5874.72</v>
      </c>
      <c r="N472" s="112">
        <f>IF(N469="",N468*4,IF(N470="",(N469+N468)*2,IF(N471="",((N470+N469+N468)/3)*4,SUM(N468:N471))))</f>
        <v>7443.92</v>
      </c>
      <c r="O472" s="112">
        <f>IF(O469="",O468*4,IF(O470="",(O469+O468)*2,IF(O471="",((O470+O469+O468)/3)*4,SUM(O468:O471))))</f>
        <v>7600</v>
      </c>
      <c r="P472" s="6"/>
      <c r="Q472" s="9" t="s">
        <v>15</v>
      </c>
    </row>
    <row r="473" spans="1:17" x14ac:dyDescent="0.25">
      <c r="B473" s="187" t="s">
        <v>857</v>
      </c>
      <c r="C473" s="187"/>
      <c r="D473" s="187"/>
      <c r="E473" s="187"/>
      <c r="F473" s="187"/>
      <c r="G473" s="187"/>
      <c r="H473" s="187"/>
      <c r="I473" s="187"/>
      <c r="J473" s="187"/>
      <c r="K473" s="187"/>
      <c r="L473" s="187"/>
      <c r="M473" s="187"/>
      <c r="N473" s="187"/>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f t="shared" si="50"/>
        <v>0</v>
      </c>
      <c r="I474" s="7">
        <f t="shared" si="50"/>
        <v>535</v>
      </c>
      <c r="J474" s="7">
        <f t="shared" si="50"/>
        <v>309</v>
      </c>
      <c r="K474" s="7">
        <f t="shared" si="50"/>
        <v>3</v>
      </c>
      <c r="L474" s="7">
        <f t="shared" si="50"/>
        <v>0</v>
      </c>
      <c r="M474" s="7">
        <f t="shared" si="50"/>
        <v>0</v>
      </c>
      <c r="N474" s="7">
        <f t="shared" si="50"/>
        <v>0</v>
      </c>
      <c r="O474" s="7">
        <f t="shared" si="50"/>
        <v>0</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f t="shared" si="50"/>
        <v>0</v>
      </c>
      <c r="I475" s="7">
        <f t="shared" si="50"/>
        <v>292</v>
      </c>
      <c r="J475" s="7">
        <f t="shared" si="50"/>
        <v>3119</v>
      </c>
      <c r="K475" s="7">
        <f t="shared" si="50"/>
        <v>104</v>
      </c>
      <c r="L475" s="7">
        <f t="shared" si="50"/>
        <v>184</v>
      </c>
      <c r="M475" s="7">
        <f t="shared" si="50"/>
        <v>725</v>
      </c>
      <c r="N475" s="7">
        <f t="shared" si="50"/>
        <v>0</v>
      </c>
      <c r="O475" s="7">
        <f t="shared" si="50"/>
        <v>0</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f t="shared" si="50"/>
        <v>11</v>
      </c>
      <c r="I476" s="7">
        <f t="shared" si="50"/>
        <v>319</v>
      </c>
      <c r="J476" s="7">
        <f t="shared" si="50"/>
        <v>0</v>
      </c>
      <c r="K476" s="7">
        <f t="shared" si="50"/>
        <v>0</v>
      </c>
      <c r="L476" s="7">
        <f t="shared" si="50"/>
        <v>130</v>
      </c>
      <c r="M476" s="7">
        <f t="shared" si="50"/>
        <v>493</v>
      </c>
      <c r="N476" s="7">
        <f t="shared" si="50"/>
        <v>0</v>
      </c>
      <c r="O476" s="7">
        <f t="shared" si="50"/>
        <v>0</v>
      </c>
      <c r="P476" s="6"/>
      <c r="Q476" s="9" t="s">
        <v>14</v>
      </c>
    </row>
    <row r="477" spans="1:17" x14ac:dyDescent="0.25">
      <c r="B477" s="18" t="str">
        <f t="shared" si="50"/>
        <v/>
      </c>
      <c r="C477" s="18" t="str">
        <f t="shared" si="50"/>
        <v/>
      </c>
      <c r="D477" s="18" t="str">
        <f t="shared" si="50"/>
        <v/>
      </c>
      <c r="E477" s="18" t="str">
        <f t="shared" si="50"/>
        <v/>
      </c>
      <c r="F477" s="18" t="str">
        <f t="shared" si="50"/>
        <v/>
      </c>
      <c r="G477" s="18">
        <f t="shared" si="50"/>
        <v>0</v>
      </c>
      <c r="H477" s="18">
        <f t="shared" si="50"/>
        <v>671.25</v>
      </c>
      <c r="I477" s="18">
        <f t="shared" si="50"/>
        <v>472.57</v>
      </c>
      <c r="J477" s="18">
        <f t="shared" si="50"/>
        <v>0</v>
      </c>
      <c r="K477" s="18">
        <f t="shared" si="50"/>
        <v>58.44</v>
      </c>
      <c r="L477" s="18">
        <f t="shared" si="50"/>
        <v>0</v>
      </c>
      <c r="M477" s="18">
        <f t="shared" si="50"/>
        <v>0</v>
      </c>
      <c r="N477" s="18">
        <f t="shared" si="50"/>
        <v>0</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682.25</v>
      </c>
      <c r="I478" s="112">
        <f t="shared" si="51"/>
        <v>1618.57</v>
      </c>
      <c r="J478" s="112">
        <f t="shared" si="51"/>
        <v>3428</v>
      </c>
      <c r="K478" s="112">
        <f t="shared" si="51"/>
        <v>165.44</v>
      </c>
      <c r="L478" s="112">
        <f t="shared" si="51"/>
        <v>314</v>
      </c>
      <c r="M478" s="112">
        <f t="shared" si="51"/>
        <v>1218</v>
      </c>
      <c r="N478" s="112">
        <f>IF(N475="",N474*4,IF(N476="",(N475+N474)*2,IF(N477="",((N476+N475+N474)/3)*4,SUM(N474:N477))))</f>
        <v>0</v>
      </c>
      <c r="O478" s="112">
        <f>IF(O475="",O474*4,IF(O476="",(O475+O474)*2,IF(O477="",((O476+O475+O474)/3)*4,SUM(O474:O477))))</f>
        <v>0</v>
      </c>
      <c r="P478" s="6"/>
      <c r="Q478" s="9" t="s">
        <v>15</v>
      </c>
    </row>
    <row r="479" spans="1:17" x14ac:dyDescent="0.25">
      <c r="B479" s="187" t="s">
        <v>865</v>
      </c>
      <c r="C479" s="187"/>
      <c r="D479" s="187"/>
      <c r="E479" s="187"/>
      <c r="F479" s="187"/>
      <c r="G479" s="187"/>
      <c r="H479" s="187"/>
      <c r="I479" s="187"/>
      <c r="J479" s="187"/>
      <c r="K479" s="187"/>
      <c r="L479" s="187"/>
      <c r="M479" s="187"/>
      <c r="N479" s="187"/>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87" t="s">
        <v>866</v>
      </c>
      <c r="C485" s="187"/>
      <c r="D485" s="187"/>
      <c r="E485" s="187"/>
      <c r="F485" s="187"/>
      <c r="G485" s="187"/>
      <c r="H485" s="187"/>
      <c r="I485" s="187"/>
      <c r="J485" s="187"/>
      <c r="K485" s="187"/>
      <c r="L485" s="187"/>
      <c r="M485" s="187"/>
      <c r="N485" s="187"/>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f t="shared" si="54"/>
        <v>-8544</v>
      </c>
      <c r="I486" s="7">
        <f t="shared" si="54"/>
        <v>6317</v>
      </c>
      <c r="J486" s="7">
        <f t="shared" si="54"/>
        <v>-559</v>
      </c>
      <c r="K486" s="7">
        <f t="shared" si="54"/>
        <v>446</v>
      </c>
      <c r="L486" s="7">
        <f t="shared" si="54"/>
        <v>-802</v>
      </c>
      <c r="M486" s="7">
        <f t="shared" si="54"/>
        <v>46</v>
      </c>
      <c r="N486" s="7">
        <f t="shared" si="54"/>
        <v>1663</v>
      </c>
      <c r="O486" s="7">
        <f t="shared" si="54"/>
        <v>1374</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f t="shared" si="54"/>
        <v>-7014</v>
      </c>
      <c r="I487" s="7">
        <f t="shared" si="54"/>
        <v>4719</v>
      </c>
      <c r="J487" s="7">
        <f t="shared" si="54"/>
        <v>1792</v>
      </c>
      <c r="K487" s="7">
        <f t="shared" si="54"/>
        <v>-304</v>
      </c>
      <c r="L487" s="7">
        <f t="shared" si="54"/>
        <v>1301</v>
      </c>
      <c r="M487" s="7">
        <f t="shared" si="54"/>
        <v>-164</v>
      </c>
      <c r="N487" s="7">
        <f t="shared" si="54"/>
        <v>-1416</v>
      </c>
      <c r="O487" s="7">
        <f t="shared" si="54"/>
        <v>-566</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f t="shared" si="54"/>
        <v>1964</v>
      </c>
      <c r="I488" s="7">
        <f t="shared" si="54"/>
        <v>2282</v>
      </c>
      <c r="J488" s="7">
        <f t="shared" si="54"/>
        <v>341</v>
      </c>
      <c r="K488" s="7">
        <f t="shared" si="54"/>
        <v>-305</v>
      </c>
      <c r="L488" s="7">
        <f t="shared" si="54"/>
        <v>-856</v>
      </c>
      <c r="M488" s="7">
        <f t="shared" si="54"/>
        <v>1128</v>
      </c>
      <c r="N488" s="7">
        <f t="shared" si="54"/>
        <v>2219</v>
      </c>
      <c r="O488" s="7">
        <f t="shared" si="54"/>
        <v>1699</v>
      </c>
      <c r="P488" s="6"/>
      <c r="Q488" s="9" t="s">
        <v>14</v>
      </c>
    </row>
    <row r="489" spans="2:17" x14ac:dyDescent="0.25">
      <c r="B489" s="18" t="str">
        <f t="shared" si="54"/>
        <v/>
      </c>
      <c r="C489" s="18" t="str">
        <f t="shared" si="54"/>
        <v/>
      </c>
      <c r="D489" s="18" t="str">
        <f t="shared" si="54"/>
        <v/>
      </c>
      <c r="E489" s="18" t="str">
        <f t="shared" si="54"/>
        <v/>
      </c>
      <c r="F489" s="18" t="str">
        <f t="shared" si="54"/>
        <v/>
      </c>
      <c r="G489" s="18">
        <f t="shared" si="54"/>
        <v>1562.44</v>
      </c>
      <c r="H489" s="18">
        <f t="shared" si="54"/>
        <v>7863.72</v>
      </c>
      <c r="I489" s="18">
        <f t="shared" si="54"/>
        <v>-10765.88</v>
      </c>
      <c r="J489" s="18">
        <f t="shared" si="54"/>
        <v>1532.2</v>
      </c>
      <c r="K489" s="18">
        <f t="shared" si="54"/>
        <v>-183.45</v>
      </c>
      <c r="L489" s="18">
        <f t="shared" si="54"/>
        <v>677.04</v>
      </c>
      <c r="M489" s="18">
        <f t="shared" si="54"/>
        <v>2065.86</v>
      </c>
      <c r="N489" s="18">
        <f t="shared" si="54"/>
        <v>-2128.5300000000002</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1562.44</v>
      </c>
      <c r="H490" s="112">
        <f t="shared" si="55"/>
        <v>-5730.28</v>
      </c>
      <c r="I490" s="112">
        <f t="shared" si="55"/>
        <v>2552.1200000000008</v>
      </c>
      <c r="J490" s="112">
        <f t="shared" si="55"/>
        <v>3106.2</v>
      </c>
      <c r="K490" s="112">
        <f t="shared" si="55"/>
        <v>-346.45</v>
      </c>
      <c r="L490" s="112">
        <f t="shared" si="55"/>
        <v>320.03999999999996</v>
      </c>
      <c r="M490" s="112">
        <f t="shared" si="55"/>
        <v>3075.86</v>
      </c>
      <c r="N490" s="112">
        <f>IF(N487="",N486*4,IF(N488="",(N487+N486)*2,IF(N489="",((N488+N487+N486)/3)*4,SUM(N486:N489))))</f>
        <v>337.4699999999998</v>
      </c>
      <c r="O490" s="112">
        <f>IF(O487="",O486*4,IF(O488="",(O487+O486)*2,IF(O489="",((O488+O487+O486)/3)*4,SUM(O486:O489))))</f>
        <v>3342.6666666666665</v>
      </c>
      <c r="P490" s="6"/>
      <c r="Q490" s="9" t="s">
        <v>15</v>
      </c>
    </row>
    <row r="491" spans="2:17" s="2" customFormat="1" x14ac:dyDescent="0.25">
      <c r="B491" s="187" t="s">
        <v>859</v>
      </c>
      <c r="C491" s="187"/>
      <c r="D491" s="187"/>
      <c r="E491" s="187"/>
      <c r="F491" s="187"/>
      <c r="G491" s="187"/>
      <c r="H491" s="187"/>
      <c r="I491" s="187"/>
      <c r="J491" s="187"/>
      <c r="K491" s="187"/>
      <c r="L491" s="187"/>
      <c r="M491" s="187"/>
      <c r="N491" s="187"/>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f t="shared" si="56"/>
        <v>179515</v>
      </c>
      <c r="I492" s="7">
        <f t="shared" si="56"/>
        <v>175545</v>
      </c>
      <c r="J492" s="7">
        <f t="shared" si="56"/>
        <v>221804</v>
      </c>
      <c r="K492" s="7">
        <f t="shared" si="56"/>
        <v>255546</v>
      </c>
      <c r="L492" s="7">
        <f t="shared" si="56"/>
        <v>268966</v>
      </c>
      <c r="M492" s="7">
        <f t="shared" si="56"/>
        <v>302755</v>
      </c>
      <c r="N492" s="7">
        <f t="shared" si="56"/>
        <v>274146</v>
      </c>
      <c r="O492" s="7">
        <f t="shared" si="56"/>
        <v>354475</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f t="shared" si="56"/>
        <v>202734</v>
      </c>
      <c r="I493" s="7">
        <f t="shared" si="56"/>
        <v>202117</v>
      </c>
      <c r="J493" s="7">
        <f t="shared" si="56"/>
        <v>237902</v>
      </c>
      <c r="K493" s="7">
        <f t="shared" si="56"/>
        <v>227915</v>
      </c>
      <c r="L493" s="7">
        <f t="shared" si="56"/>
        <v>264120</v>
      </c>
      <c r="M493" s="7">
        <f t="shared" si="56"/>
        <v>211359</v>
      </c>
      <c r="N493" s="7">
        <f t="shared" si="56"/>
        <v>340115</v>
      </c>
      <c r="O493" s="7">
        <f t="shared" si="56"/>
        <v>458040</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f t="shared" si="56"/>
        <v>184045</v>
      </c>
      <c r="I494" s="7">
        <f t="shared" si="56"/>
        <v>179020</v>
      </c>
      <c r="J494" s="7">
        <f t="shared" si="56"/>
        <v>202249</v>
      </c>
      <c r="K494" s="7">
        <f t="shared" si="56"/>
        <v>225075</v>
      </c>
      <c r="L494" s="7">
        <f t="shared" si="56"/>
        <v>302676</v>
      </c>
      <c r="M494" s="7">
        <f t="shared" si="56"/>
        <v>258052</v>
      </c>
      <c r="N494" s="7">
        <f t="shared" si="56"/>
        <v>347134</v>
      </c>
      <c r="O494" s="7">
        <f t="shared" si="56"/>
        <v>343023</v>
      </c>
      <c r="P494" s="6"/>
      <c r="Q494" s="9" t="s">
        <v>14</v>
      </c>
    </row>
    <row r="495" spans="2:17" s="2" customFormat="1" x14ac:dyDescent="0.25">
      <c r="B495" s="7" t="str">
        <f t="shared" si="56"/>
        <v/>
      </c>
      <c r="C495" s="7" t="str">
        <f t="shared" si="56"/>
        <v/>
      </c>
      <c r="D495" s="7" t="str">
        <f t="shared" si="56"/>
        <v/>
      </c>
      <c r="E495" s="7" t="str">
        <f t="shared" si="56"/>
        <v/>
      </c>
      <c r="F495" s="7" t="str">
        <f t="shared" si="56"/>
        <v/>
      </c>
      <c r="G495" s="7">
        <f t="shared" si="56"/>
        <v>152445.67000000001</v>
      </c>
      <c r="H495" s="7">
        <f t="shared" si="56"/>
        <v>172517.72</v>
      </c>
      <c r="I495" s="7">
        <f t="shared" si="56"/>
        <v>188291.27</v>
      </c>
      <c r="J495" s="7">
        <f t="shared" si="56"/>
        <v>225262.94</v>
      </c>
      <c r="K495" s="7">
        <f t="shared" si="56"/>
        <v>239102.03</v>
      </c>
      <c r="L495" s="7">
        <f t="shared" si="56"/>
        <v>312836.32</v>
      </c>
      <c r="M495" s="7">
        <f t="shared" si="56"/>
        <v>224030.87</v>
      </c>
      <c r="N495" s="7">
        <f t="shared" si="56"/>
        <v>313709.71000000002</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152445.67000000001</v>
      </c>
      <c r="H496" s="16">
        <f t="shared" si="57"/>
        <v>738811.72</v>
      </c>
      <c r="I496" s="16">
        <f t="shared" si="57"/>
        <v>744973.27</v>
      </c>
      <c r="J496" s="16">
        <f t="shared" si="57"/>
        <v>887217.94</v>
      </c>
      <c r="K496" s="16">
        <f t="shared" si="57"/>
        <v>947638.03</v>
      </c>
      <c r="L496" s="16">
        <f t="shared" si="57"/>
        <v>1148598.32</v>
      </c>
      <c r="M496" s="16">
        <f t="shared" si="57"/>
        <v>996196.87</v>
      </c>
      <c r="N496" s="16">
        <f>IF(N493="",N492*4,IF(N494="",(N493+N492)*2,IF(N495="",((N494+N493+N492)/3)*4,SUM(N492:N495))))</f>
        <v>1275104.71</v>
      </c>
      <c r="O496" s="16">
        <f>IF(O493="",O492*4,IF(O494="",(O493+O492)*2,IF(O495="",((O494+O493+O492)/3)*4,SUM(O492:O495))))</f>
        <v>1540717.3333333333</v>
      </c>
      <c r="P496" s="6"/>
      <c r="Q496" s="9" t="s">
        <v>15</v>
      </c>
    </row>
    <row r="497" spans="1:17" x14ac:dyDescent="0.25">
      <c r="B497" s="204" t="s">
        <v>21</v>
      </c>
      <c r="C497" s="204"/>
      <c r="D497" s="204"/>
      <c r="E497" s="204"/>
      <c r="F497" s="204"/>
      <c r="G497" s="204"/>
      <c r="H497" s="204"/>
      <c r="I497" s="204"/>
      <c r="J497" s="204"/>
      <c r="K497" s="204"/>
      <c r="L497" s="204"/>
      <c r="M497" s="204"/>
      <c r="N497" s="204"/>
      <c r="O497" s="117"/>
      <c r="P497" s="6"/>
      <c r="Q497" s="9"/>
    </row>
    <row r="498" spans="1:17" x14ac:dyDescent="0.25">
      <c r="B498" s="205" t="s">
        <v>860</v>
      </c>
      <c r="C498" s="205"/>
      <c r="D498" s="205"/>
      <c r="E498" s="205"/>
      <c r="F498" s="205"/>
      <c r="G498" s="205"/>
      <c r="H498" s="205"/>
      <c r="I498" s="205"/>
      <c r="J498" s="205"/>
      <c r="K498" s="205"/>
      <c r="L498" s="205"/>
      <c r="M498" s="205"/>
      <c r="N498" s="205"/>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f t="shared" si="58"/>
        <v>119913</v>
      </c>
      <c r="I499" s="7">
        <f t="shared" si="58"/>
        <v>126050</v>
      </c>
      <c r="J499" s="7">
        <f t="shared" si="58"/>
        <v>144299</v>
      </c>
      <c r="K499" s="7">
        <f t="shared" si="58"/>
        <v>185431</v>
      </c>
      <c r="L499" s="7">
        <f t="shared" si="58"/>
        <v>172391</v>
      </c>
      <c r="M499" s="7">
        <f t="shared" si="58"/>
        <v>180812</v>
      </c>
      <c r="N499" s="7">
        <f t="shared" si="58"/>
        <v>180525</v>
      </c>
      <c r="O499" s="7">
        <f t="shared" si="58"/>
        <v>191728</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f t="shared" si="58"/>
        <v>129787</v>
      </c>
      <c r="I500" s="7">
        <f t="shared" si="58"/>
        <v>138760</v>
      </c>
      <c r="J500" s="7">
        <f t="shared" si="58"/>
        <v>155088</v>
      </c>
      <c r="K500" s="7">
        <f t="shared" si="58"/>
        <v>153831</v>
      </c>
      <c r="L500" s="7">
        <f t="shared" si="58"/>
        <v>164792</v>
      </c>
      <c r="M500" s="7">
        <f t="shared" si="58"/>
        <v>142601</v>
      </c>
      <c r="N500" s="7">
        <f t="shared" si="58"/>
        <v>197364</v>
      </c>
      <c r="O500" s="7">
        <f t="shared" si="58"/>
        <v>244128</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f t="shared" si="58"/>
        <v>124745</v>
      </c>
      <c r="I501" s="7">
        <f t="shared" si="58"/>
        <v>116717</v>
      </c>
      <c r="J501" s="7">
        <f t="shared" si="58"/>
        <v>139706</v>
      </c>
      <c r="K501" s="7">
        <f t="shared" si="58"/>
        <v>155848</v>
      </c>
      <c r="L501" s="7">
        <f t="shared" si="58"/>
        <v>183060</v>
      </c>
      <c r="M501" s="7">
        <f t="shared" si="58"/>
        <v>161123</v>
      </c>
      <c r="N501" s="7">
        <f t="shared" si="58"/>
        <v>199911</v>
      </c>
      <c r="O501" s="7">
        <f t="shared" si="58"/>
        <v>193338</v>
      </c>
      <c r="P501" s="6"/>
      <c r="Q501" s="9" t="s">
        <v>14</v>
      </c>
    </row>
    <row r="502" spans="1:17" x14ac:dyDescent="0.25">
      <c r="B502" s="18" t="str">
        <f t="shared" si="58"/>
        <v/>
      </c>
      <c r="C502" s="18" t="str">
        <f t="shared" si="58"/>
        <v/>
      </c>
      <c r="D502" s="18" t="str">
        <f t="shared" si="58"/>
        <v/>
      </c>
      <c r="E502" s="18" t="str">
        <f t="shared" si="58"/>
        <v/>
      </c>
      <c r="F502" s="18" t="str">
        <f t="shared" si="58"/>
        <v/>
      </c>
      <c r="G502" s="18">
        <f t="shared" si="58"/>
        <v>117931.3</v>
      </c>
      <c r="H502" s="18">
        <f t="shared" si="58"/>
        <v>119627.56</v>
      </c>
      <c r="I502" s="18">
        <f t="shared" si="58"/>
        <v>125637.56</v>
      </c>
      <c r="J502" s="18">
        <f t="shared" si="58"/>
        <v>167018.93</v>
      </c>
      <c r="K502" s="18">
        <f t="shared" si="58"/>
        <v>171624.07</v>
      </c>
      <c r="L502" s="18">
        <f t="shared" si="58"/>
        <v>190683.98</v>
      </c>
      <c r="M502" s="18">
        <f t="shared" si="58"/>
        <v>154730.85</v>
      </c>
      <c r="N502" s="18">
        <f t="shared" si="58"/>
        <v>175364.31</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117931.3</v>
      </c>
      <c r="H503" s="18">
        <f t="shared" si="59"/>
        <v>494072.56</v>
      </c>
      <c r="I503" s="18">
        <f t="shared" si="59"/>
        <v>507164.56</v>
      </c>
      <c r="J503" s="18">
        <f t="shared" si="59"/>
        <v>606111.92999999993</v>
      </c>
      <c r="K503" s="18">
        <f t="shared" si="59"/>
        <v>666734.07000000007</v>
      </c>
      <c r="L503" s="18">
        <f t="shared" si="59"/>
        <v>710926.98</v>
      </c>
      <c r="M503" s="18">
        <f t="shared" si="59"/>
        <v>639266.85</v>
      </c>
      <c r="N503" s="18">
        <f>IF(N500="",N499*4,IF(N501="",(N500+N499)*2,IF(N502="",((N501+N500+N499)/3)*4,SUM(N499:N502))))</f>
        <v>753164.31</v>
      </c>
      <c r="O503" s="18">
        <f>IF(O500="",O499*4,IF(O501="",(O500+O499)*2,IF(O502="",((O501+O500+O499)/3)*4,SUM(O499:O502))))</f>
        <v>838925.33333333337</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f t="shared" si="60"/>
        <v>0.77503259333312402</v>
      </c>
      <c r="H504" s="22">
        <f t="shared" si="60"/>
        <v>0.67225138444058308</v>
      </c>
      <c r="I504" s="22">
        <f t="shared" si="60"/>
        <v>0.68525389201281584</v>
      </c>
      <c r="J504" s="22">
        <f t="shared" si="60"/>
        <v>0.6901820220470839</v>
      </c>
      <c r="K504" s="22">
        <f t="shared" si="60"/>
        <v>0.70550563296879987</v>
      </c>
      <c r="L504" s="22">
        <f t="shared" si="60"/>
        <v>0.62090259793989033</v>
      </c>
      <c r="M504" s="22">
        <f t="shared" si="60"/>
        <v>0.64525602609840171</v>
      </c>
      <c r="N504" s="23">
        <f t="shared" si="60"/>
        <v>0.594137098820126</v>
      </c>
      <c r="O504" s="23">
        <f t="shared" si="60"/>
        <v>0.54720230154160854</v>
      </c>
      <c r="P504" s="6"/>
      <c r="Q504" s="11" t="s">
        <v>1424</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f t="shared" si="61"/>
        <v>3.1894947312545527</v>
      </c>
      <c r="I505" s="10">
        <f t="shared" si="61"/>
        <v>2.6498132177184663E-2</v>
      </c>
      <c r="J505" s="10">
        <f t="shared" si="61"/>
        <v>0.1950991409967604</v>
      </c>
      <c r="K505" s="10">
        <f t="shared" si="61"/>
        <v>0.10001806102051169</v>
      </c>
      <c r="L505" s="10">
        <f t="shared" si="61"/>
        <v>6.6282663491307625E-2</v>
      </c>
      <c r="M505" s="10">
        <f t="shared" si="61"/>
        <v>-0.10079815792052227</v>
      </c>
      <c r="N505" s="10">
        <f>N503/M503-1</f>
        <v>0.17816888205606163</v>
      </c>
      <c r="O505" s="10">
        <f>O503/N503-1</f>
        <v>0.11386761453597471</v>
      </c>
      <c r="P505" s="17"/>
      <c r="Q505" s="14" t="s">
        <v>20</v>
      </c>
    </row>
    <row r="506" spans="1:17" x14ac:dyDescent="0.25">
      <c r="B506" s="203" t="s">
        <v>22</v>
      </c>
      <c r="C506" s="203"/>
      <c r="D506" s="203"/>
      <c r="E506" s="203"/>
      <c r="F506" s="203"/>
      <c r="G506" s="203"/>
      <c r="H506" s="203"/>
      <c r="I506" s="203"/>
      <c r="J506" s="203"/>
      <c r="K506" s="203"/>
      <c r="L506" s="203"/>
      <c r="M506" s="203"/>
      <c r="N506" s="203"/>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f t="shared" si="62"/>
        <v>59261</v>
      </c>
      <c r="I507" s="16">
        <f t="shared" si="62"/>
        <v>48277</v>
      </c>
      <c r="J507" s="16">
        <f t="shared" si="62"/>
        <v>76824</v>
      </c>
      <c r="K507" s="16">
        <f t="shared" si="62"/>
        <v>69434</v>
      </c>
      <c r="L507" s="16">
        <f t="shared" si="62"/>
        <v>95766</v>
      </c>
      <c r="M507" s="16">
        <f t="shared" si="62"/>
        <v>121412</v>
      </c>
      <c r="N507" s="16">
        <f t="shared" si="62"/>
        <v>91937</v>
      </c>
      <c r="O507" s="16">
        <f t="shared" si="62"/>
        <v>159811</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f t="shared" si="62"/>
        <v>72502</v>
      </c>
      <c r="I508" s="7">
        <f t="shared" si="62"/>
        <v>62675</v>
      </c>
      <c r="J508" s="7">
        <f t="shared" si="62"/>
        <v>79295</v>
      </c>
      <c r="K508" s="7">
        <f t="shared" si="62"/>
        <v>73405</v>
      </c>
      <c r="L508" s="7">
        <f t="shared" si="62"/>
        <v>98685</v>
      </c>
      <c r="M508" s="7">
        <f t="shared" si="62"/>
        <v>67541</v>
      </c>
      <c r="N508" s="7">
        <f t="shared" si="62"/>
        <v>141978</v>
      </c>
      <c r="O508" s="7">
        <f t="shared" si="62"/>
        <v>212268</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f t="shared" si="62"/>
        <v>58670</v>
      </c>
      <c r="I509" s="7">
        <f t="shared" si="62"/>
        <v>61482</v>
      </c>
      <c r="J509" s="7">
        <f t="shared" si="62"/>
        <v>60088</v>
      </c>
      <c r="K509" s="7">
        <f t="shared" si="62"/>
        <v>68735</v>
      </c>
      <c r="L509" s="7">
        <f t="shared" si="62"/>
        <v>117948</v>
      </c>
      <c r="M509" s="7">
        <f t="shared" si="62"/>
        <v>91638</v>
      </c>
      <c r="N509" s="7">
        <f t="shared" si="62"/>
        <v>145622</v>
      </c>
      <c r="O509" s="7">
        <f t="shared" si="62"/>
        <v>148565</v>
      </c>
      <c r="P509" s="6"/>
      <c r="Q509" s="9" t="s">
        <v>14</v>
      </c>
    </row>
    <row r="510" spans="1:17" x14ac:dyDescent="0.25">
      <c r="B510" s="18" t="str">
        <f t="shared" si="62"/>
        <v/>
      </c>
      <c r="C510" s="18" t="str">
        <f t="shared" si="62"/>
        <v/>
      </c>
      <c r="D510" s="18" t="str">
        <f t="shared" si="62"/>
        <v/>
      </c>
      <c r="E510" s="18" t="str">
        <f t="shared" si="62"/>
        <v/>
      </c>
      <c r="F510" s="18" t="str">
        <f t="shared" si="62"/>
        <v/>
      </c>
      <c r="G510" s="18">
        <f t="shared" si="62"/>
        <v>34231.719999999987</v>
      </c>
      <c r="H510" s="18">
        <f t="shared" si="62"/>
        <v>50446.53</v>
      </c>
      <c r="I510" s="18">
        <f t="shared" si="62"/>
        <v>60513.34</v>
      </c>
      <c r="J510" s="18">
        <f t="shared" si="62"/>
        <v>55872.49000000002</v>
      </c>
      <c r="K510" s="18">
        <f t="shared" si="62"/>
        <v>66736.22</v>
      </c>
      <c r="L510" s="18">
        <f t="shared" si="62"/>
        <v>121663.55999999997</v>
      </c>
      <c r="M510" s="18">
        <f t="shared" si="62"/>
        <v>70860.290000000008</v>
      </c>
      <c r="N510" s="18">
        <f t="shared" si="62"/>
        <v>134959.49</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34231.719999999987</v>
      </c>
      <c r="H511" s="16">
        <f t="shared" si="62"/>
        <v>240879.52999999997</v>
      </c>
      <c r="I511" s="16">
        <f t="shared" si="62"/>
        <v>232947.34000000003</v>
      </c>
      <c r="J511" s="16">
        <f t="shared" si="62"/>
        <v>272079.49000000011</v>
      </c>
      <c r="K511" s="16">
        <f t="shared" si="62"/>
        <v>278310.21999999997</v>
      </c>
      <c r="L511" s="16">
        <f t="shared" si="62"/>
        <v>434062.56000000006</v>
      </c>
      <c r="M511" s="16">
        <f t="shared" si="62"/>
        <v>351451.29000000004</v>
      </c>
      <c r="N511" s="16">
        <f t="shared" si="62"/>
        <v>514496.49</v>
      </c>
      <c r="O511" s="16">
        <f t="shared" si="62"/>
        <v>694191.99999999988</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f t="shared" si="63"/>
        <v>0.22496740666687601</v>
      </c>
      <c r="H512" s="10">
        <f t="shared" si="63"/>
        <v>0.32774861555941692</v>
      </c>
      <c r="I512" s="10">
        <f t="shared" si="63"/>
        <v>0.31474610798718411</v>
      </c>
      <c r="J512" s="10">
        <f t="shared" si="63"/>
        <v>0.3098179779529161</v>
      </c>
      <c r="K512" s="10">
        <f t="shared" si="63"/>
        <v>0.29449436703120013</v>
      </c>
      <c r="L512" s="10">
        <f t="shared" si="63"/>
        <v>0.37909740206010967</v>
      </c>
      <c r="M512" s="10">
        <f t="shared" si="63"/>
        <v>0.35474397390159834</v>
      </c>
      <c r="N512" s="10">
        <f t="shared" si="63"/>
        <v>0.40586290117987395</v>
      </c>
      <c r="O512" s="10">
        <f t="shared" si="63"/>
        <v>0.45279769845839146</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f t="shared" si="64"/>
        <v>6.0367346426063326</v>
      </c>
      <c r="I513" s="10">
        <f t="shared" si="64"/>
        <v>-3.2930112409302437E-2</v>
      </c>
      <c r="J513" s="10">
        <f t="shared" si="64"/>
        <v>0.16798710815929496</v>
      </c>
      <c r="K513" s="10">
        <f t="shared" si="64"/>
        <v>2.2900403113810031E-2</v>
      </c>
      <c r="L513" s="10">
        <f t="shared" si="64"/>
        <v>0.55963571873142182</v>
      </c>
      <c r="M513" s="10">
        <f t="shared" si="64"/>
        <v>-0.1903211140808827</v>
      </c>
      <c r="N513" s="10">
        <f>N511/M511-1</f>
        <v>0.4639197653819962</v>
      </c>
      <c r="O513" s="10">
        <f>O511/N511-1</f>
        <v>0.34926479284630285</v>
      </c>
      <c r="P513" s="17"/>
      <c r="Q513" s="14" t="s">
        <v>20</v>
      </c>
    </row>
    <row r="514" spans="1:17" x14ac:dyDescent="0.25">
      <c r="B514" s="204" t="s">
        <v>24</v>
      </c>
      <c r="C514" s="204"/>
      <c r="D514" s="204"/>
      <c r="E514" s="204"/>
      <c r="F514" s="204"/>
      <c r="G514" s="204"/>
      <c r="H514" s="204"/>
      <c r="I514" s="204"/>
      <c r="J514" s="204"/>
      <c r="K514" s="204"/>
      <c r="L514" s="204"/>
      <c r="M514" s="204"/>
      <c r="N514" s="204"/>
      <c r="O514" s="117"/>
      <c r="P514" s="6"/>
      <c r="Q514" s="3"/>
    </row>
    <row r="515" spans="1:17" x14ac:dyDescent="0.25">
      <c r="B515" s="205" t="s">
        <v>862</v>
      </c>
      <c r="C515" s="205"/>
      <c r="D515" s="205"/>
      <c r="E515" s="205"/>
      <c r="F515" s="205"/>
      <c r="G515" s="205"/>
      <c r="H515" s="205"/>
      <c r="I515" s="205"/>
      <c r="J515" s="205"/>
      <c r="K515" s="205"/>
      <c r="L515" s="205"/>
      <c r="M515" s="205"/>
      <c r="N515" s="205"/>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f t="shared" si="65"/>
        <v>10387</v>
      </c>
      <c r="I516" s="16">
        <f t="shared" si="65"/>
        <v>10787</v>
      </c>
      <c r="J516" s="16">
        <f t="shared" si="65"/>
        <v>14741</v>
      </c>
      <c r="K516" s="16">
        <f t="shared" si="65"/>
        <v>19404</v>
      </c>
      <c r="L516" s="16">
        <f t="shared" si="65"/>
        <v>16514</v>
      </c>
      <c r="M516" s="16">
        <f t="shared" si="65"/>
        <v>18248</v>
      </c>
      <c r="N516" s="16">
        <f t="shared" si="65"/>
        <v>15800</v>
      </c>
      <c r="O516" s="16">
        <f t="shared" si="65"/>
        <v>22148</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f t="shared" si="65"/>
        <v>13594</v>
      </c>
      <c r="I517" s="7">
        <f t="shared" si="65"/>
        <v>14537</v>
      </c>
      <c r="J517" s="7">
        <f t="shared" si="65"/>
        <v>17645</v>
      </c>
      <c r="K517" s="7">
        <f t="shared" si="65"/>
        <v>16803</v>
      </c>
      <c r="L517" s="7">
        <f t="shared" si="65"/>
        <v>21345</v>
      </c>
      <c r="M517" s="7">
        <f t="shared" si="65"/>
        <v>17989</v>
      </c>
      <c r="N517" s="7">
        <f t="shared" si="65"/>
        <v>17165</v>
      </c>
      <c r="O517" s="7">
        <f t="shared" si="65"/>
        <v>20420</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f t="shared" si="65"/>
        <v>13726</v>
      </c>
      <c r="I518" s="7">
        <f t="shared" si="65"/>
        <v>10317</v>
      </c>
      <c r="J518" s="7">
        <f t="shared" si="65"/>
        <v>14489</v>
      </c>
      <c r="K518" s="7">
        <f t="shared" si="65"/>
        <v>16979</v>
      </c>
      <c r="L518" s="7">
        <f t="shared" si="65"/>
        <v>16264</v>
      </c>
      <c r="M518" s="7">
        <f t="shared" si="65"/>
        <v>20489</v>
      </c>
      <c r="N518" s="7">
        <f t="shared" si="65"/>
        <v>16470</v>
      </c>
      <c r="O518" s="7">
        <f t="shared" si="65"/>
        <v>16356</v>
      </c>
      <c r="P518" s="6"/>
      <c r="Q518" s="9" t="s">
        <v>14</v>
      </c>
    </row>
    <row r="519" spans="1:17" x14ac:dyDescent="0.25">
      <c r="B519" s="18" t="str">
        <f t="shared" si="65"/>
        <v/>
      </c>
      <c r="C519" s="18" t="str">
        <f t="shared" si="65"/>
        <v/>
      </c>
      <c r="D519" s="18" t="str">
        <f t="shared" si="65"/>
        <v/>
      </c>
      <c r="E519" s="18" t="str">
        <f t="shared" si="65"/>
        <v/>
      </c>
      <c r="F519" s="18" t="str">
        <f t="shared" si="65"/>
        <v/>
      </c>
      <c r="G519" s="18">
        <f t="shared" si="65"/>
        <v>9770.98</v>
      </c>
      <c r="H519" s="18">
        <f t="shared" si="65"/>
        <v>12299.81</v>
      </c>
      <c r="I519" s="18">
        <f t="shared" si="65"/>
        <v>13147.66</v>
      </c>
      <c r="J519" s="18">
        <f t="shared" si="65"/>
        <v>16121.68</v>
      </c>
      <c r="K519" s="18">
        <f t="shared" si="65"/>
        <v>17767.32</v>
      </c>
      <c r="L519" s="18">
        <f t="shared" si="65"/>
        <v>21075.56</v>
      </c>
      <c r="M519" s="18">
        <f t="shared" si="65"/>
        <v>21414.92</v>
      </c>
      <c r="N519" s="18">
        <f t="shared" si="65"/>
        <v>20931.86</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9770.98</v>
      </c>
      <c r="H520" s="18">
        <f t="shared" si="66"/>
        <v>50006.81</v>
      </c>
      <c r="I520" s="18">
        <f t="shared" si="66"/>
        <v>48788.66</v>
      </c>
      <c r="J520" s="18">
        <f t="shared" si="66"/>
        <v>62996.68</v>
      </c>
      <c r="K520" s="18">
        <f t="shared" si="66"/>
        <v>70953.320000000007</v>
      </c>
      <c r="L520" s="18">
        <f t="shared" si="66"/>
        <v>75198.559999999998</v>
      </c>
      <c r="M520" s="18">
        <f t="shared" si="66"/>
        <v>78140.92</v>
      </c>
      <c r="N520" s="18">
        <f>IF(N517="",N516*4,IF(N518="",(N517+N516)*2,IF(N519="",((N518+N517+N516)/3)*4,SUM(N516:N519))))</f>
        <v>70366.86</v>
      </c>
      <c r="O520" s="18">
        <f>IF(O517="",O516*4,IF(O518="",(O517+O516)*2,IF(O519="",((O518+O517+O516)/3)*4,SUM(O516:O519))))</f>
        <v>78565.333333333328</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f t="shared" si="67"/>
        <v>6.4094838777305957E-2</v>
      </c>
      <c r="H521" s="10">
        <f t="shared" si="67"/>
        <v>6.7748019869739107E-2</v>
      </c>
      <c r="I521" s="10">
        <f t="shared" si="67"/>
        <v>6.5633082026655645E-2</v>
      </c>
      <c r="J521" s="10">
        <f t="shared" si="67"/>
        <v>7.1280149768618656E-2</v>
      </c>
      <c r="K521" s="10">
        <f t="shared" si="67"/>
        <v>7.4900797242884468E-2</v>
      </c>
      <c r="L521" s="10">
        <f t="shared" si="67"/>
        <v>6.5469849673209943E-2</v>
      </c>
      <c r="M521" s="10">
        <f t="shared" si="67"/>
        <v>7.8408067262292047E-2</v>
      </c>
      <c r="N521" s="10">
        <f>+N520/(N$465+N$472)</f>
        <v>5.5185161576376256E-2</v>
      </c>
      <c r="O521" s="10">
        <f>+O520/(O$465+O$472)</f>
        <v>5.0992697773677716E-2</v>
      </c>
      <c r="P521" s="6"/>
      <c r="Q521" s="11" t="s">
        <v>1424</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f t="shared" si="68"/>
        <v>4.1178909382682187</v>
      </c>
      <c r="I522" s="10">
        <f t="shared" si="68"/>
        <v>-2.4359682211282707E-2</v>
      </c>
      <c r="J522" s="10">
        <f t="shared" si="68"/>
        <v>0.29121562264673795</v>
      </c>
      <c r="K522" s="10">
        <f t="shared" si="68"/>
        <v>0.126302528958669</v>
      </c>
      <c r="L522" s="10">
        <f t="shared" si="68"/>
        <v>5.9831449747524079E-2</v>
      </c>
      <c r="M522" s="10">
        <f t="shared" si="68"/>
        <v>3.9127876916791982E-2</v>
      </c>
      <c r="N522" s="10">
        <f>N520/M520-1</f>
        <v>-9.9487694795505344E-2</v>
      </c>
      <c r="O522" s="10">
        <f>O520/N520-1</f>
        <v>0.11651043308360398</v>
      </c>
      <c r="P522" s="17"/>
      <c r="Q522" s="14" t="s">
        <v>20</v>
      </c>
    </row>
    <row r="523" spans="1:17" x14ac:dyDescent="0.25">
      <c r="B523" s="205" t="s">
        <v>863</v>
      </c>
      <c r="C523" s="205"/>
      <c r="D523" s="205"/>
      <c r="E523" s="205"/>
      <c r="F523" s="205"/>
      <c r="G523" s="205"/>
      <c r="H523" s="205"/>
      <c r="I523" s="205"/>
      <c r="J523" s="205"/>
      <c r="K523" s="205"/>
      <c r="L523" s="205"/>
      <c r="M523" s="205"/>
      <c r="N523" s="205"/>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f t="shared" si="69"/>
        <v>26424</v>
      </c>
      <c r="I524" s="16">
        <f t="shared" si="69"/>
        <v>22775</v>
      </c>
      <c r="J524" s="16">
        <f t="shared" si="69"/>
        <v>27274</v>
      </c>
      <c r="K524" s="16">
        <f t="shared" si="69"/>
        <v>34267</v>
      </c>
      <c r="L524" s="16">
        <f t="shared" si="69"/>
        <v>29391</v>
      </c>
      <c r="M524" s="16">
        <f t="shared" si="69"/>
        <v>32296</v>
      </c>
      <c r="N524" s="16">
        <f t="shared" si="69"/>
        <v>30364</v>
      </c>
      <c r="O524" s="16">
        <f t="shared" si="69"/>
        <v>32089</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f t="shared" si="69"/>
        <v>24132</v>
      </c>
      <c r="I525" s="7">
        <f t="shared" si="69"/>
        <v>25157</v>
      </c>
      <c r="J525" s="7">
        <f t="shared" si="69"/>
        <v>32489</v>
      </c>
      <c r="K525" s="7">
        <f t="shared" si="69"/>
        <v>37877</v>
      </c>
      <c r="L525" s="7">
        <f t="shared" si="69"/>
        <v>32081</v>
      </c>
      <c r="M525" s="7">
        <f t="shared" si="69"/>
        <v>35835</v>
      </c>
      <c r="N525" s="7">
        <f t="shared" si="69"/>
        <v>28996</v>
      </c>
      <c r="O525" s="7">
        <f t="shared" si="69"/>
        <v>30405</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f t="shared" si="69"/>
        <v>24657</v>
      </c>
      <c r="I526" s="7">
        <f t="shared" si="69"/>
        <v>28390</v>
      </c>
      <c r="J526" s="7">
        <f t="shared" si="69"/>
        <v>35435</v>
      </c>
      <c r="K526" s="7">
        <f t="shared" si="69"/>
        <v>34998</v>
      </c>
      <c r="L526" s="7">
        <f t="shared" si="69"/>
        <v>31213</v>
      </c>
      <c r="M526" s="7">
        <f t="shared" si="69"/>
        <v>36229</v>
      </c>
      <c r="N526" s="7">
        <f t="shared" si="69"/>
        <v>31122</v>
      </c>
      <c r="O526" s="7">
        <f t="shared" si="69"/>
        <v>37481</v>
      </c>
      <c r="P526" s="6"/>
      <c r="Q526" s="9" t="s">
        <v>14</v>
      </c>
    </row>
    <row r="527" spans="1:17" x14ac:dyDescent="0.25">
      <c r="B527" s="18" t="str">
        <f t="shared" si="69"/>
        <v/>
      </c>
      <c r="C527" s="18" t="str">
        <f t="shared" si="69"/>
        <v/>
      </c>
      <c r="D527" s="18" t="str">
        <f t="shared" si="69"/>
        <v/>
      </c>
      <c r="E527" s="18" t="str">
        <f t="shared" si="69"/>
        <v/>
      </c>
      <c r="F527" s="18" t="str">
        <f t="shared" si="69"/>
        <v/>
      </c>
      <c r="G527" s="18">
        <f t="shared" si="69"/>
        <v>23733.25</v>
      </c>
      <c r="H527" s="18">
        <f t="shared" si="69"/>
        <v>26937.39</v>
      </c>
      <c r="I527" s="18">
        <f t="shared" si="69"/>
        <v>29165.16</v>
      </c>
      <c r="J527" s="18">
        <f t="shared" si="69"/>
        <v>39026.39</v>
      </c>
      <c r="K527" s="18">
        <f t="shared" si="69"/>
        <v>37495.35</v>
      </c>
      <c r="L527" s="18">
        <f t="shared" si="69"/>
        <v>32666.15</v>
      </c>
      <c r="M527" s="18">
        <f t="shared" si="69"/>
        <v>53202.37</v>
      </c>
      <c r="N527" s="18">
        <f t="shared" si="69"/>
        <v>28719.9</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23733.25</v>
      </c>
      <c r="H528" s="18">
        <f t="shared" si="70"/>
        <v>102150.39</v>
      </c>
      <c r="I528" s="18">
        <f t="shared" si="70"/>
        <v>105487.16</v>
      </c>
      <c r="J528" s="18">
        <f t="shared" si="70"/>
        <v>134224.39000000001</v>
      </c>
      <c r="K528" s="18">
        <f t="shared" si="70"/>
        <v>144637.35</v>
      </c>
      <c r="L528" s="18">
        <f t="shared" si="70"/>
        <v>125351.15</v>
      </c>
      <c r="M528" s="18">
        <f t="shared" si="70"/>
        <v>157562.37</v>
      </c>
      <c r="N528" s="18">
        <f>IF(N525="",N524*4,IF(N526="",(N525+N524)*2,IF(N527="",((N526+N525+N524)/3)*4,SUM(N524:N527))))</f>
        <v>119201.9</v>
      </c>
      <c r="O528" s="18">
        <f>IF(O525="",O524*4,IF(O526="",(O525+O524)*2,IF(O527="",((O526+O525+O524)/3)*4,SUM(O524:O527))))</f>
        <v>133300</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f t="shared" si="71"/>
        <v>0.1556833431663453</v>
      </c>
      <c r="H529" s="10">
        <f t="shared" si="71"/>
        <v>0.13839088419000531</v>
      </c>
      <c r="I529" s="10">
        <f t="shared" si="71"/>
        <v>0.14190689855058425</v>
      </c>
      <c r="J529" s="10">
        <f t="shared" si="71"/>
        <v>0.15187363241684293</v>
      </c>
      <c r="K529" s="10">
        <f t="shared" si="71"/>
        <v>0.15268422712422922</v>
      </c>
      <c r="L529" s="10">
        <f t="shared" si="71"/>
        <v>0.1091340172852245</v>
      </c>
      <c r="M529" s="10">
        <f t="shared" si="71"/>
        <v>0.1581010423855535</v>
      </c>
      <c r="N529" s="10">
        <f t="shared" si="71"/>
        <v>9.3484008121309442E-2</v>
      </c>
      <c r="O529" s="10">
        <f t="shared" si="71"/>
        <v>8.6518141333301032E-2</v>
      </c>
      <c r="P529" s="6"/>
      <c r="Q529" s="11" t="s">
        <v>1424</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f t="shared" si="72"/>
        <v>3.3041045790188868</v>
      </c>
      <c r="I530" s="10">
        <f t="shared" si="72"/>
        <v>3.266526931517344E-2</v>
      </c>
      <c r="J530" s="10">
        <f t="shared" si="72"/>
        <v>0.27242396136174318</v>
      </c>
      <c r="K530" s="10">
        <f t="shared" si="72"/>
        <v>7.7578747051858299E-2</v>
      </c>
      <c r="L530" s="10">
        <f t="shared" si="72"/>
        <v>-0.13334176822238519</v>
      </c>
      <c r="M530" s="10">
        <f t="shared" si="72"/>
        <v>0.25696788581516805</v>
      </c>
      <c r="N530" s="10">
        <f>N528/M528-1</f>
        <v>-0.24346212867958261</v>
      </c>
      <c r="O530" s="10">
        <f>O528/N528-1</f>
        <v>0.11827076581833018</v>
      </c>
      <c r="P530" s="17"/>
      <c r="Q530" s="14" t="s">
        <v>20</v>
      </c>
    </row>
    <row r="531" spans="1:17" x14ac:dyDescent="0.25">
      <c r="B531" s="204" t="s">
        <v>861</v>
      </c>
      <c r="C531" s="204"/>
      <c r="D531" s="204"/>
      <c r="E531" s="204"/>
      <c r="F531" s="204"/>
      <c r="G531" s="204"/>
      <c r="H531" s="204"/>
      <c r="I531" s="204"/>
      <c r="J531" s="204"/>
      <c r="K531" s="204"/>
      <c r="L531" s="204"/>
      <c r="M531" s="204"/>
      <c r="N531" s="204"/>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f t="shared" si="73"/>
        <v>36811</v>
      </c>
      <c r="I532" s="16">
        <f t="shared" si="73"/>
        <v>33562</v>
      </c>
      <c r="J532" s="16">
        <f t="shared" si="73"/>
        <v>42015</v>
      </c>
      <c r="K532" s="16">
        <f t="shared" si="73"/>
        <v>53671</v>
      </c>
      <c r="L532" s="16">
        <f t="shared" si="73"/>
        <v>45905</v>
      </c>
      <c r="M532" s="16">
        <f t="shared" si="73"/>
        <v>50544</v>
      </c>
      <c r="N532" s="16">
        <f t="shared" si="73"/>
        <v>46164</v>
      </c>
      <c r="O532" s="16">
        <f t="shared" si="73"/>
        <v>54237</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f t="shared" si="73"/>
        <v>37726</v>
      </c>
      <c r="I533" s="7">
        <f t="shared" si="73"/>
        <v>39694</v>
      </c>
      <c r="J533" s="7">
        <f t="shared" si="73"/>
        <v>50134</v>
      </c>
      <c r="K533" s="7">
        <f t="shared" si="73"/>
        <v>54680</v>
      </c>
      <c r="L533" s="7">
        <f t="shared" si="73"/>
        <v>53426</v>
      </c>
      <c r="M533" s="7">
        <f t="shared" si="73"/>
        <v>53824</v>
      </c>
      <c r="N533" s="7">
        <f t="shared" si="73"/>
        <v>46161</v>
      </c>
      <c r="O533" s="7">
        <f t="shared" si="73"/>
        <v>50825</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f t="shared" si="73"/>
        <v>38383</v>
      </c>
      <c r="I534" s="7">
        <f t="shared" si="73"/>
        <v>38707</v>
      </c>
      <c r="J534" s="7">
        <f t="shared" si="73"/>
        <v>49924</v>
      </c>
      <c r="K534" s="7">
        <f t="shared" si="73"/>
        <v>51977</v>
      </c>
      <c r="L534" s="7">
        <f t="shared" si="73"/>
        <v>47477</v>
      </c>
      <c r="M534" s="7">
        <f t="shared" si="73"/>
        <v>56718</v>
      </c>
      <c r="N534" s="7">
        <f t="shared" si="73"/>
        <v>47592</v>
      </c>
      <c r="O534" s="7">
        <f t="shared" si="73"/>
        <v>53837</v>
      </c>
      <c r="P534" s="6"/>
      <c r="Q534" s="9" t="s">
        <v>14</v>
      </c>
    </row>
    <row r="535" spans="1:17" x14ac:dyDescent="0.25">
      <c r="B535" s="18" t="str">
        <f t="shared" si="73"/>
        <v/>
      </c>
      <c r="C535" s="18" t="str">
        <f t="shared" si="73"/>
        <v/>
      </c>
      <c r="D535" s="18" t="str">
        <f t="shared" si="73"/>
        <v/>
      </c>
      <c r="E535" s="18" t="str">
        <f t="shared" si="73"/>
        <v/>
      </c>
      <c r="F535" s="18" t="str">
        <f t="shared" si="73"/>
        <v/>
      </c>
      <c r="G535" s="18">
        <f t="shared" si="73"/>
        <v>33504.230000000003</v>
      </c>
      <c r="H535" s="18">
        <f t="shared" si="73"/>
        <v>39237.199999999997</v>
      </c>
      <c r="I535" s="18">
        <f t="shared" si="73"/>
        <v>42312.82</v>
      </c>
      <c r="J535" s="18">
        <f t="shared" si="73"/>
        <v>55148.07</v>
      </c>
      <c r="K535" s="18">
        <f t="shared" si="73"/>
        <v>55262.67</v>
      </c>
      <c r="L535" s="18">
        <f t="shared" si="73"/>
        <v>53741.71</v>
      </c>
      <c r="M535" s="18">
        <f t="shared" si="73"/>
        <v>74617.289999999994</v>
      </c>
      <c r="N535" s="18">
        <f t="shared" si="73"/>
        <v>49651.76</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33504.230000000003</v>
      </c>
      <c r="H536" s="25">
        <f t="shared" si="74"/>
        <v>152157.20000000001</v>
      </c>
      <c r="I536" s="25">
        <f t="shared" si="74"/>
        <v>154275.82</v>
      </c>
      <c r="J536" s="25">
        <f t="shared" si="74"/>
        <v>197221.07</v>
      </c>
      <c r="K536" s="25">
        <f t="shared" si="74"/>
        <v>215590.66999999998</v>
      </c>
      <c r="L536" s="25">
        <f t="shared" si="74"/>
        <v>200549.71</v>
      </c>
      <c r="M536" s="25">
        <f t="shared" si="74"/>
        <v>235703.28999999998</v>
      </c>
      <c r="N536" s="25">
        <f>IF(N533="",N532*4,IF(N534="",(N533+N532)*2,IF(N535="",((N534+N533+N532)/3)*4,SUM(N532:N535))))</f>
        <v>189568.76</v>
      </c>
      <c r="O536" s="25">
        <f>IF(O533="",O532*4,IF(O534="",(O533+O532)*2,IF(O535="",((O534+O533+O532)/3)*4,SUM(O532:O535))))</f>
        <v>211865.33333333334</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f t="shared" si="75"/>
        <v>0.21977818194365129</v>
      </c>
      <c r="H537" s="10">
        <f t="shared" si="75"/>
        <v>0.20613890405974444</v>
      </c>
      <c r="I537" s="10">
        <f t="shared" si="75"/>
        <v>0.20753998057723991</v>
      </c>
      <c r="J537" s="10">
        <f t="shared" si="75"/>
        <v>0.22315378218546159</v>
      </c>
      <c r="K537" s="10">
        <f t="shared" si="75"/>
        <v>0.22758502436711364</v>
      </c>
      <c r="L537" s="10">
        <f t="shared" si="75"/>
        <v>0.17460386695843444</v>
      </c>
      <c r="M537" s="10">
        <f t="shared" si="75"/>
        <v>0.23650910964784555</v>
      </c>
      <c r="N537" s="10">
        <f t="shared" si="75"/>
        <v>0.1486691696976857</v>
      </c>
      <c r="O537" s="10">
        <f t="shared" si="75"/>
        <v>0.13751083910697876</v>
      </c>
      <c r="P537" s="6"/>
      <c r="Q537" s="11" t="s">
        <v>1424</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f t="shared" si="76"/>
        <v>3.5414325295641778</v>
      </c>
      <c r="I538" s="10">
        <f t="shared" si="76"/>
        <v>1.3923889240863963E-2</v>
      </c>
      <c r="J538" s="10">
        <f t="shared" si="76"/>
        <v>0.27836669414558934</v>
      </c>
      <c r="K538" s="10">
        <f t="shared" si="76"/>
        <v>9.3142177963033923E-2</v>
      </c>
      <c r="L538" s="10">
        <f t="shared" si="76"/>
        <v>-6.976628441295718E-2</v>
      </c>
      <c r="M538" s="10">
        <f t="shared" si="76"/>
        <v>0.17528611734217914</v>
      </c>
      <c r="N538" s="10">
        <f>N536/M536-1</f>
        <v>-0.19573137905711868</v>
      </c>
      <c r="O538" s="10">
        <f>O536/N536-1</f>
        <v>0.11761734018481396</v>
      </c>
      <c r="P538" s="17"/>
      <c r="Q538" s="14" t="s">
        <v>20</v>
      </c>
    </row>
    <row r="539" spans="1:17" x14ac:dyDescent="0.25">
      <c r="B539" s="205" t="s">
        <v>7</v>
      </c>
      <c r="C539" s="205"/>
      <c r="D539" s="205"/>
      <c r="E539" s="205"/>
      <c r="F539" s="205"/>
      <c r="G539" s="205"/>
      <c r="H539" s="205"/>
      <c r="I539" s="205"/>
      <c r="J539" s="205"/>
      <c r="K539" s="205"/>
      <c r="L539" s="205"/>
      <c r="M539" s="205"/>
      <c r="N539" s="205"/>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25">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x14ac:dyDescent="0.25">
      <c r="B546" s="203" t="s">
        <v>25</v>
      </c>
      <c r="C546" s="203"/>
      <c r="D546" s="203"/>
      <c r="E546" s="203"/>
      <c r="F546" s="203"/>
      <c r="G546" s="203"/>
      <c r="H546" s="203"/>
      <c r="I546" s="203"/>
      <c r="J546" s="203"/>
      <c r="K546" s="203"/>
      <c r="L546" s="203"/>
      <c r="M546" s="203"/>
      <c r="N546" s="203"/>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f t="shared" si="80"/>
        <v>22791</v>
      </c>
      <c r="I547" s="16">
        <f t="shared" si="80"/>
        <v>15398</v>
      </c>
      <c r="J547" s="16">
        <f t="shared" si="80"/>
        <v>35181</v>
      </c>
      <c r="K547" s="16">
        <f t="shared" si="80"/>
        <v>16441</v>
      </c>
      <c r="L547" s="16">
        <f t="shared" si="80"/>
        <v>50670</v>
      </c>
      <c r="M547" s="16">
        <f t="shared" si="80"/>
        <v>71399</v>
      </c>
      <c r="N547" s="16">
        <f t="shared" si="80"/>
        <v>47457</v>
      </c>
      <c r="O547" s="16">
        <f t="shared" si="80"/>
        <v>108510</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f t="shared" si="80"/>
        <v>35221</v>
      </c>
      <c r="I548" s="7">
        <f t="shared" si="80"/>
        <v>23371</v>
      </c>
      <c r="J548" s="7">
        <f t="shared" si="80"/>
        <v>29561</v>
      </c>
      <c r="K548" s="7">
        <f t="shared" si="80"/>
        <v>19300</v>
      </c>
      <c r="L548" s="7">
        <f t="shared" si="80"/>
        <v>45718</v>
      </c>
      <c r="M548" s="7">
        <f t="shared" si="80"/>
        <v>14209</v>
      </c>
      <c r="N548" s="7">
        <f t="shared" si="80"/>
        <v>96590</v>
      </c>
      <c r="O548" s="7">
        <f t="shared" si="80"/>
        <v>163087</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f t="shared" si="80"/>
        <v>20906</v>
      </c>
      <c r="I549" s="7">
        <f t="shared" si="80"/>
        <v>23277</v>
      </c>
      <c r="J549" s="7">
        <f t="shared" si="80"/>
        <v>12619</v>
      </c>
      <c r="K549" s="7">
        <f t="shared" si="80"/>
        <v>17250</v>
      </c>
      <c r="L549" s="7">
        <f t="shared" si="80"/>
        <v>72009</v>
      </c>
      <c r="M549" s="7">
        <f t="shared" si="80"/>
        <v>39718</v>
      </c>
      <c r="N549" s="7">
        <f t="shared" si="80"/>
        <v>99631</v>
      </c>
      <c r="O549" s="7">
        <f t="shared" si="80"/>
        <v>95848</v>
      </c>
      <c r="P549" s="6"/>
      <c r="Q549" s="9" t="s">
        <v>14</v>
      </c>
    </row>
    <row r="550" spans="1:17" x14ac:dyDescent="0.25">
      <c r="B550" s="18" t="str">
        <f t="shared" si="80"/>
        <v/>
      </c>
      <c r="C550" s="18" t="str">
        <f t="shared" si="80"/>
        <v/>
      </c>
      <c r="D550" s="18" t="str">
        <f t="shared" si="80"/>
        <v/>
      </c>
      <c r="E550" s="18" t="str">
        <f t="shared" si="80"/>
        <v/>
      </c>
      <c r="F550" s="18" t="str">
        <f t="shared" si="80"/>
        <v/>
      </c>
      <c r="G550" s="18">
        <f t="shared" si="80"/>
        <v>1010.1299999999828</v>
      </c>
      <c r="H550" s="18">
        <f t="shared" si="80"/>
        <v>12981.71</v>
      </c>
      <c r="I550" s="18">
        <f t="shared" si="80"/>
        <v>19868.32</v>
      </c>
      <c r="J550" s="18">
        <f t="shared" si="80"/>
        <v>3095.9500000000189</v>
      </c>
      <c r="K550" s="18">
        <f t="shared" si="80"/>
        <v>11981.520000000004</v>
      </c>
      <c r="L550" s="18">
        <f t="shared" si="80"/>
        <v>68724.639999999956</v>
      </c>
      <c r="M550" s="18">
        <f t="shared" si="80"/>
        <v>-3703.2799999999843</v>
      </c>
      <c r="N550" s="18">
        <f t="shared" si="80"/>
        <v>88693.65</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1010.1299999999828</v>
      </c>
      <c r="H551" s="18">
        <f t="shared" si="80"/>
        <v>91899.709999999963</v>
      </c>
      <c r="I551" s="18">
        <f t="shared" si="80"/>
        <v>81914.320000000007</v>
      </c>
      <c r="J551" s="18">
        <f t="shared" si="80"/>
        <v>80456.950000000128</v>
      </c>
      <c r="K551" s="18">
        <f t="shared" si="80"/>
        <v>64972.51999999996</v>
      </c>
      <c r="L551" s="18">
        <f t="shared" si="80"/>
        <v>237121.64000000004</v>
      </c>
      <c r="M551" s="18">
        <f t="shared" si="80"/>
        <v>121622.72000000003</v>
      </c>
      <c r="N551" s="18">
        <f t="shared" si="80"/>
        <v>332371.64999999997</v>
      </c>
      <c r="O551" s="18">
        <f t="shared" si="80"/>
        <v>489926.66666666651</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f t="shared" si="81"/>
        <v>6.6261643657155138E-3</v>
      </c>
      <c r="H552" s="10">
        <f t="shared" si="81"/>
        <v>0.12450351020397542</v>
      </c>
      <c r="I552" s="10">
        <f t="shared" si="81"/>
        <v>0.11019546926924656</v>
      </c>
      <c r="J552" s="10">
        <f t="shared" si="81"/>
        <v>9.1036280736163752E-2</v>
      </c>
      <c r="K552" s="10">
        <f t="shared" si="81"/>
        <v>6.8587256338100214E-2</v>
      </c>
      <c r="L552" s="10">
        <f t="shared" si="81"/>
        <v>0.20644435378902215</v>
      </c>
      <c r="M552" s="10">
        <f t="shared" si="81"/>
        <v>0.12203852233097479</v>
      </c>
      <c r="N552" s="10">
        <f t="shared" si="81"/>
        <v>0.26066223800034244</v>
      </c>
      <c r="O552" s="10">
        <f t="shared" si="81"/>
        <v>0.31798608094238345</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f t="shared" si="82"/>
        <v>89.978101828479026</v>
      </c>
      <c r="I553" s="10">
        <f t="shared" si="82"/>
        <v>-0.10865529390680295</v>
      </c>
      <c r="J553" s="10">
        <f t="shared" si="82"/>
        <v>-1.7791394715843123E-2</v>
      </c>
      <c r="K553" s="10">
        <f t="shared" si="82"/>
        <v>-0.19245608987166607</v>
      </c>
      <c r="L553" s="10">
        <f t="shared" si="82"/>
        <v>2.6495681558911395</v>
      </c>
      <c r="M553" s="10">
        <f t="shared" si="82"/>
        <v>-0.48708721818894296</v>
      </c>
      <c r="N553" s="10">
        <f>N551/M551-1</f>
        <v>1.7328088863659676</v>
      </c>
      <c r="O553" s="10">
        <f>O551/N551-1</f>
        <v>0.47403265791973093</v>
      </c>
      <c r="P553" s="17"/>
      <c r="Q553" s="14" t="s">
        <v>20</v>
      </c>
    </row>
    <row r="554" spans="1:17" x14ac:dyDescent="0.25">
      <c r="B554" s="203" t="s">
        <v>27</v>
      </c>
      <c r="C554" s="203"/>
      <c r="D554" s="203"/>
      <c r="E554" s="203"/>
      <c r="F554" s="203"/>
      <c r="G554" s="203"/>
      <c r="H554" s="203"/>
      <c r="I554" s="203"/>
      <c r="J554" s="203"/>
      <c r="K554" s="203"/>
      <c r="L554" s="203"/>
      <c r="M554" s="203"/>
      <c r="N554" s="203"/>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f t="shared" si="83"/>
        <v>27329</v>
      </c>
      <c r="I555" s="16">
        <f t="shared" si="83"/>
        <v>19134</v>
      </c>
      <c r="J555" s="16">
        <f t="shared" si="83"/>
        <v>39401</v>
      </c>
      <c r="K555" s="16">
        <f t="shared" si="83"/>
        <v>25277</v>
      </c>
      <c r="L555" s="16">
        <f t="shared" si="83"/>
        <v>59810</v>
      </c>
      <c r="M555" s="16">
        <f t="shared" si="83"/>
        <v>81919</v>
      </c>
      <c r="N555" s="16">
        <f t="shared" si="83"/>
        <v>62452</v>
      </c>
      <c r="O555" s="16">
        <f t="shared" si="83"/>
        <v>122462</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f t="shared" si="84"/>
        <v>39794</v>
      </c>
      <c r="I556" s="7">
        <f t="shared" si="84"/>
        <v>27512</v>
      </c>
      <c r="J556" s="7">
        <f t="shared" si="84"/>
        <v>33856</v>
      </c>
      <c r="K556" s="7">
        <f t="shared" si="84"/>
        <v>28498</v>
      </c>
      <c r="L556" s="7">
        <f t="shared" si="84"/>
        <v>55181</v>
      </c>
      <c r="M556" s="7">
        <f t="shared" si="84"/>
        <v>25664</v>
      </c>
      <c r="N556" s="7">
        <f t="shared" si="84"/>
        <v>111434</v>
      </c>
      <c r="O556" s="7">
        <f t="shared" si="84"/>
        <v>177220</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f t="shared" si="84"/>
        <v>25534</v>
      </c>
      <c r="I557" s="7">
        <f t="shared" si="84"/>
        <v>27637</v>
      </c>
      <c r="J557" s="7">
        <f t="shared" si="84"/>
        <v>17358</v>
      </c>
      <c r="K557" s="7">
        <f t="shared" si="84"/>
        <v>26527</v>
      </c>
      <c r="L557" s="7">
        <f t="shared" si="84"/>
        <v>81845</v>
      </c>
      <c r="M557" s="7">
        <f t="shared" si="84"/>
        <v>52016</v>
      </c>
      <c r="N557" s="7">
        <f t="shared" si="84"/>
        <v>113798</v>
      </c>
      <c r="O557" s="7">
        <f t="shared" si="84"/>
        <v>109882</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f t="shared" si="84"/>
        <v>17108.649999999998</v>
      </c>
      <c r="I558" s="18">
        <f t="shared" si="84"/>
        <v>23874.71</v>
      </c>
      <c r="J558" s="18">
        <f t="shared" si="84"/>
        <v>10022.51000000002</v>
      </c>
      <c r="K558" s="18">
        <f t="shared" si="84"/>
        <v>21190.310000000005</v>
      </c>
      <c r="L558" s="18">
        <f t="shared" si="84"/>
        <v>78872.979999999952</v>
      </c>
      <c r="M558" s="18">
        <f t="shared" si="84"/>
        <v>8942.0700000000143</v>
      </c>
      <c r="N558" s="18">
        <f t="shared" si="84"/>
        <v>103660.82</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f t="shared" si="85"/>
        <v>20473.399999999983</v>
      </c>
      <c r="H559" s="18">
        <f t="shared" si="85"/>
        <v>109765.64999999997</v>
      </c>
      <c r="I559" s="18">
        <f t="shared" si="85"/>
        <v>98157.71</v>
      </c>
      <c r="J559" s="18">
        <f t="shared" si="85"/>
        <v>100637.51000000013</v>
      </c>
      <c r="K559" s="18">
        <f t="shared" si="85"/>
        <v>101492.30999999997</v>
      </c>
      <c r="L559" s="18">
        <f t="shared" si="85"/>
        <v>275708.98000000004</v>
      </c>
      <c r="M559" s="18">
        <f t="shared" si="85"/>
        <v>168541.07000000004</v>
      </c>
      <c r="N559" s="18">
        <f t="shared" si="85"/>
        <v>391344.81999999995</v>
      </c>
      <c r="O559" s="18">
        <f t="shared" si="85"/>
        <v>546085.33333333314</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f t="shared" si="86"/>
        <v>0.13429965798960747</v>
      </c>
      <c r="H560" s="10">
        <f t="shared" si="86"/>
        <v>0.1487078547344817</v>
      </c>
      <c r="I560" s="10">
        <f t="shared" si="86"/>
        <v>0.13204693533248663</v>
      </c>
      <c r="J560" s="10">
        <f t="shared" si="86"/>
        <v>0.11387039420396229</v>
      </c>
      <c r="K560" s="10">
        <f t="shared" si="86"/>
        <v>0.10713881933955975</v>
      </c>
      <c r="L560" s="10">
        <f t="shared" si="86"/>
        <v>0.24003950972138366</v>
      </c>
      <c r="M560" s="10">
        <f t="shared" si="86"/>
        <v>0.16911727623655667</v>
      </c>
      <c r="N560" s="10">
        <f t="shared" si="86"/>
        <v>0.30691190602760843</v>
      </c>
      <c r="O560" s="10">
        <f t="shared" si="86"/>
        <v>0.35443576931264908</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f t="shared" si="87"/>
        <v>4.36137866695322</v>
      </c>
      <c r="I561" s="10">
        <f t="shared" si="87"/>
        <v>-0.10575202715968035</v>
      </c>
      <c r="J561" s="10">
        <f t="shared" si="87"/>
        <v>2.5263425562802144E-2</v>
      </c>
      <c r="K561" s="10">
        <f t="shared" si="87"/>
        <v>8.4938508514353916E-3</v>
      </c>
      <c r="L561" s="10">
        <f t="shared" si="87"/>
        <v>1.7165504460387209</v>
      </c>
      <c r="M561" s="10">
        <f t="shared" si="87"/>
        <v>-0.38869938150001493</v>
      </c>
      <c r="N561" s="10">
        <f>N559/M559-1</f>
        <v>1.3219552361925784</v>
      </c>
      <c r="O561" s="10">
        <f>O559/N559-1</f>
        <v>0.39540708200336772</v>
      </c>
      <c r="P561" s="17"/>
      <c r="Q561" s="14" t="s">
        <v>20</v>
      </c>
    </row>
    <row r="562" spans="1:17" x14ac:dyDescent="0.25">
      <c r="B562" s="205" t="s">
        <v>867</v>
      </c>
      <c r="C562" s="205"/>
      <c r="D562" s="205"/>
      <c r="E562" s="205"/>
      <c r="F562" s="205"/>
      <c r="G562" s="205"/>
      <c r="H562" s="205"/>
      <c r="I562" s="205"/>
      <c r="J562" s="205"/>
      <c r="K562" s="205"/>
      <c r="L562" s="205"/>
      <c r="M562" s="205"/>
      <c r="N562" s="205"/>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f t="shared" si="88"/>
        <v>225</v>
      </c>
      <c r="I563" s="16">
        <f t="shared" si="88"/>
        <v>19</v>
      </c>
      <c r="J563" s="16">
        <f t="shared" si="88"/>
        <v>148</v>
      </c>
      <c r="K563" s="16">
        <f t="shared" si="88"/>
        <v>260</v>
      </c>
      <c r="L563" s="16">
        <f t="shared" si="88"/>
        <v>600</v>
      </c>
      <c r="M563" s="16">
        <f t="shared" si="88"/>
        <v>497</v>
      </c>
      <c r="N563" s="16">
        <f t="shared" si="88"/>
        <v>562</v>
      </c>
      <c r="O563" s="16">
        <f t="shared" si="88"/>
        <v>402</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f t="shared" si="88"/>
        <v>197</v>
      </c>
      <c r="I564" s="7">
        <f t="shared" si="88"/>
        <v>19</v>
      </c>
      <c r="J564" s="7">
        <f t="shared" si="88"/>
        <v>157</v>
      </c>
      <c r="K564" s="7">
        <f t="shared" si="88"/>
        <v>726</v>
      </c>
      <c r="L564" s="7">
        <f t="shared" si="88"/>
        <v>622</v>
      </c>
      <c r="M564" s="7">
        <f t="shared" si="88"/>
        <v>614</v>
      </c>
      <c r="N564" s="7">
        <f t="shared" si="88"/>
        <v>377</v>
      </c>
      <c r="O564" s="7">
        <f t="shared" si="88"/>
        <v>389</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f t="shared" si="88"/>
        <v>181</v>
      </c>
      <c r="I565" s="7">
        <f t="shared" si="88"/>
        <v>112</v>
      </c>
      <c r="J565" s="7">
        <f t="shared" si="88"/>
        <v>186</v>
      </c>
      <c r="K565" s="7">
        <f t="shared" si="88"/>
        <v>678</v>
      </c>
      <c r="L565" s="7">
        <f t="shared" si="88"/>
        <v>535</v>
      </c>
      <c r="M565" s="7">
        <f t="shared" si="88"/>
        <v>416</v>
      </c>
      <c r="N565" s="7">
        <f t="shared" si="88"/>
        <v>207</v>
      </c>
      <c r="O565" s="7">
        <f t="shared" si="88"/>
        <v>373</v>
      </c>
      <c r="P565" s="6"/>
      <c r="Q565" s="9" t="s">
        <v>14</v>
      </c>
    </row>
    <row r="566" spans="1:17" x14ac:dyDescent="0.25">
      <c r="B566" s="18" t="str">
        <f t="shared" si="88"/>
        <v/>
      </c>
      <c r="C566" s="18" t="str">
        <f t="shared" si="88"/>
        <v/>
      </c>
      <c r="D566" s="18" t="str">
        <f t="shared" si="88"/>
        <v/>
      </c>
      <c r="E566" s="18" t="str">
        <f t="shared" si="88"/>
        <v/>
      </c>
      <c r="F566" s="18" t="str">
        <f t="shared" si="88"/>
        <v/>
      </c>
      <c r="G566" s="18">
        <f t="shared" si="88"/>
        <v>307.86</v>
      </c>
      <c r="H566" s="18">
        <f t="shared" si="88"/>
        <v>52.76</v>
      </c>
      <c r="I566" s="18">
        <f t="shared" si="88"/>
        <v>93.42</v>
      </c>
      <c r="J566" s="18">
        <f t="shared" si="88"/>
        <v>265.45999999999998</v>
      </c>
      <c r="K566" s="18">
        <f t="shared" si="88"/>
        <v>636.25</v>
      </c>
      <c r="L566" s="18">
        <f t="shared" si="88"/>
        <v>554.5</v>
      </c>
      <c r="M566" s="18">
        <f t="shared" si="88"/>
        <v>337.64</v>
      </c>
      <c r="N566" s="18">
        <f t="shared" si="88"/>
        <v>994.37</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307.86</v>
      </c>
      <c r="H567" s="18">
        <f t="shared" si="89"/>
        <v>655.76</v>
      </c>
      <c r="I567" s="18">
        <f t="shared" si="89"/>
        <v>243.42000000000002</v>
      </c>
      <c r="J567" s="18">
        <f t="shared" si="89"/>
        <v>756.46</v>
      </c>
      <c r="K567" s="18">
        <f t="shared" si="89"/>
        <v>2300.25</v>
      </c>
      <c r="L567" s="18">
        <f t="shared" si="89"/>
        <v>2311.5</v>
      </c>
      <c r="M567" s="18">
        <f t="shared" si="89"/>
        <v>1864.6399999999999</v>
      </c>
      <c r="N567" s="18">
        <f>IF(N564="",N563*4,IF(N565="",(N564+N563)*2,IF(N566="",((N565+N564+N563)/3)*4,SUM(N563:N566))))</f>
        <v>2140.37</v>
      </c>
      <c r="O567" s="18">
        <f>IF(O564="",O563*4,IF(O565="",(O564+O563)*2,IF(O566="",((O565+O564+O563)/3)*4,SUM(O563:O566))))</f>
        <v>1552</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f t="shared" si="90"/>
        <v>2.019473693117928E-3</v>
      </c>
      <c r="H568" s="10">
        <f t="shared" si="90"/>
        <v>8.8840782904928595E-4</v>
      </c>
      <c r="I568" s="10">
        <f t="shared" si="90"/>
        <v>3.2746143933710248E-4</v>
      </c>
      <c r="J568" s="10">
        <f t="shared" si="90"/>
        <v>8.5592736147316448E-4</v>
      </c>
      <c r="K568" s="10">
        <f t="shared" si="90"/>
        <v>2.4282240613680227E-3</v>
      </c>
      <c r="L568" s="10">
        <f t="shared" si="90"/>
        <v>2.0124528650498734E-3</v>
      </c>
      <c r="M568" s="10">
        <f t="shared" si="90"/>
        <v>1.8710148093976911E-3</v>
      </c>
      <c r="N568" s="10">
        <f t="shared" si="90"/>
        <v>1.6785837009528127E-3</v>
      </c>
      <c r="O568" s="10">
        <f t="shared" si="90"/>
        <v>1.0073229958685911E-3</v>
      </c>
      <c r="P568" s="6"/>
      <c r="Q568" s="11" t="s">
        <v>1424</v>
      </c>
    </row>
    <row r="569" spans="1:17" x14ac:dyDescent="0.25">
      <c r="B569" s="203" t="s">
        <v>29</v>
      </c>
      <c r="C569" s="203"/>
      <c r="D569" s="203"/>
      <c r="E569" s="203"/>
      <c r="F569" s="203"/>
      <c r="G569" s="203"/>
      <c r="H569" s="203"/>
      <c r="I569" s="203"/>
      <c r="J569" s="203"/>
      <c r="K569" s="203"/>
      <c r="L569" s="203"/>
      <c r="M569" s="203"/>
      <c r="N569" s="203"/>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f t="shared" si="91"/>
        <v>22566</v>
      </c>
      <c r="I570" s="16">
        <f t="shared" si="91"/>
        <v>15379</v>
      </c>
      <c r="J570" s="16">
        <f t="shared" si="91"/>
        <v>35033</v>
      </c>
      <c r="K570" s="16">
        <f t="shared" si="91"/>
        <v>16181</v>
      </c>
      <c r="L570" s="16">
        <f t="shared" si="91"/>
        <v>50070</v>
      </c>
      <c r="M570" s="16">
        <f t="shared" si="91"/>
        <v>70902</v>
      </c>
      <c r="N570" s="16">
        <f t="shared" si="91"/>
        <v>46895</v>
      </c>
      <c r="O570" s="16">
        <f t="shared" si="91"/>
        <v>108108</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f t="shared" si="91"/>
        <v>35024</v>
      </c>
      <c r="I571" s="7">
        <f t="shared" si="91"/>
        <v>23352</v>
      </c>
      <c r="J571" s="7">
        <f t="shared" si="91"/>
        <v>29404</v>
      </c>
      <c r="K571" s="7">
        <f t="shared" si="91"/>
        <v>18574</v>
      </c>
      <c r="L571" s="7">
        <f t="shared" si="91"/>
        <v>45096</v>
      </c>
      <c r="M571" s="7">
        <f t="shared" si="91"/>
        <v>13595</v>
      </c>
      <c r="N571" s="7">
        <f t="shared" si="91"/>
        <v>96213</v>
      </c>
      <c r="O571" s="7">
        <f t="shared" si="91"/>
        <v>162698</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f t="shared" si="91"/>
        <v>20725</v>
      </c>
      <c r="I572" s="7">
        <f t="shared" si="91"/>
        <v>23165</v>
      </c>
      <c r="J572" s="7">
        <f t="shared" si="91"/>
        <v>12433</v>
      </c>
      <c r="K572" s="7">
        <f t="shared" si="91"/>
        <v>16572</v>
      </c>
      <c r="L572" s="7">
        <f t="shared" si="91"/>
        <v>71474</v>
      </c>
      <c r="M572" s="7">
        <f t="shared" si="91"/>
        <v>39302</v>
      </c>
      <c r="N572" s="7">
        <f t="shared" si="91"/>
        <v>99424</v>
      </c>
      <c r="O572" s="7">
        <f t="shared" si="91"/>
        <v>95475</v>
      </c>
      <c r="P572" s="6"/>
      <c r="Q572" s="9" t="s">
        <v>14</v>
      </c>
    </row>
    <row r="573" spans="1:17" x14ac:dyDescent="0.25">
      <c r="B573" s="7" t="str">
        <f t="shared" si="91"/>
        <v/>
      </c>
      <c r="C573" s="18" t="str">
        <f t="shared" si="91"/>
        <v/>
      </c>
      <c r="D573" s="18" t="str">
        <f t="shared" si="91"/>
        <v/>
      </c>
      <c r="E573" s="18" t="str">
        <f t="shared" si="91"/>
        <v/>
      </c>
      <c r="F573" s="18" t="str">
        <f t="shared" si="91"/>
        <v/>
      </c>
      <c r="G573" s="18">
        <f t="shared" si="91"/>
        <v>702.26999999998282</v>
      </c>
      <c r="H573" s="18">
        <f t="shared" si="91"/>
        <v>12928.949999999999</v>
      </c>
      <c r="I573" s="18">
        <f t="shared" si="91"/>
        <v>19774.900000000001</v>
      </c>
      <c r="J573" s="18">
        <f t="shared" si="91"/>
        <v>2830.4900000000189</v>
      </c>
      <c r="K573" s="18">
        <f t="shared" si="91"/>
        <v>11345.270000000004</v>
      </c>
      <c r="L573" s="18">
        <f t="shared" si="91"/>
        <v>68170.139999999956</v>
      </c>
      <c r="M573" s="18">
        <f t="shared" si="91"/>
        <v>-4040.9199999999842</v>
      </c>
      <c r="N573" s="18">
        <f t="shared" si="91"/>
        <v>87699.28</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702.26999999998282</v>
      </c>
      <c r="H574" s="18">
        <f t="shared" si="92"/>
        <v>91243.949999999968</v>
      </c>
      <c r="I574" s="18">
        <f t="shared" si="92"/>
        <v>81670.900000000009</v>
      </c>
      <c r="J574" s="18">
        <f t="shared" si="92"/>
        <v>79700.490000000122</v>
      </c>
      <c r="K574" s="18">
        <f t="shared" si="92"/>
        <v>62672.26999999996</v>
      </c>
      <c r="L574" s="18">
        <f t="shared" si="92"/>
        <v>234810.14000000004</v>
      </c>
      <c r="M574" s="18">
        <f t="shared" si="92"/>
        <v>119758.08000000003</v>
      </c>
      <c r="N574" s="18">
        <f>IFERROR(N551-N567,"")</f>
        <v>330231.27999999997</v>
      </c>
      <c r="O574" s="18">
        <f>IFERROR(O551-O567,"")</f>
        <v>488374.66666666651</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f t="shared" si="93"/>
        <v>4.6066906725975854E-3</v>
      </c>
      <c r="H575" s="10">
        <f t="shared" si="93"/>
        <v>0.12361510237492614</v>
      </c>
      <c r="I575" s="10">
        <f t="shared" si="93"/>
        <v>0.10986800782990946</v>
      </c>
      <c r="J575" s="10">
        <f t="shared" si="93"/>
        <v>9.0180353374690575E-2</v>
      </c>
      <c r="K575" s="10">
        <f t="shared" si="93"/>
        <v>6.6159032276732185E-2</v>
      </c>
      <c r="L575" s="10">
        <f t="shared" si="93"/>
        <v>0.20443190092397229</v>
      </c>
      <c r="M575" s="10">
        <f t="shared" si="93"/>
        <v>0.12016750752157709</v>
      </c>
      <c r="N575" s="10">
        <f t="shared" si="93"/>
        <v>0.25898365429938958</v>
      </c>
      <c r="O575" s="10">
        <f t="shared" si="93"/>
        <v>0.31697875794651487</v>
      </c>
      <c r="P575" s="6"/>
      <c r="Q575" s="11" t="s">
        <v>30</v>
      </c>
    </row>
    <row r="576" spans="1:17" x14ac:dyDescent="0.25">
      <c r="B576" s="206" t="s">
        <v>868</v>
      </c>
      <c r="C576" s="206"/>
      <c r="D576" s="206"/>
      <c r="E576" s="206"/>
      <c r="F576" s="206"/>
      <c r="G576" s="206"/>
      <c r="H576" s="206"/>
      <c r="I576" s="206"/>
      <c r="J576" s="206"/>
      <c r="K576" s="206"/>
      <c r="L576" s="206"/>
      <c r="M576" s="206"/>
      <c r="N576" s="206"/>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f t="shared" si="94"/>
        <v>0</v>
      </c>
      <c r="I577" s="16">
        <f t="shared" si="94"/>
        <v>0</v>
      </c>
      <c r="J577" s="16">
        <f t="shared" si="94"/>
        <v>0</v>
      </c>
      <c r="K577" s="16">
        <f t="shared" si="94"/>
        <v>2193</v>
      </c>
      <c r="L577" s="16">
        <f t="shared" si="94"/>
        <v>3241</v>
      </c>
      <c r="M577" s="16">
        <f t="shared" si="94"/>
        <v>3276</v>
      </c>
      <c r="N577" s="16">
        <f t="shared" si="94"/>
        <v>1249</v>
      </c>
      <c r="O577" s="16">
        <f t="shared" si="94"/>
        <v>4630</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f t="shared" si="94"/>
        <v>0</v>
      </c>
      <c r="I578" s="7">
        <f t="shared" si="94"/>
        <v>0</v>
      </c>
      <c r="J578" s="7">
        <f t="shared" si="94"/>
        <v>4390</v>
      </c>
      <c r="K578" s="7">
        <f t="shared" si="94"/>
        <v>2773</v>
      </c>
      <c r="L578" s="7">
        <f t="shared" si="94"/>
        <v>3434</v>
      </c>
      <c r="M578" s="7">
        <f t="shared" si="94"/>
        <v>246</v>
      </c>
      <c r="N578" s="7">
        <f t="shared" si="94"/>
        <v>2875</v>
      </c>
      <c r="O578" s="7">
        <f t="shared" si="94"/>
        <v>7496</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f t="shared" si="94"/>
        <v>0</v>
      </c>
      <c r="I579" s="7">
        <f t="shared" si="94"/>
        <v>0</v>
      </c>
      <c r="J579" s="7">
        <f t="shared" si="94"/>
        <v>2742</v>
      </c>
      <c r="K579" s="7">
        <f t="shared" si="94"/>
        <v>-2899</v>
      </c>
      <c r="L579" s="7">
        <f t="shared" si="94"/>
        <v>3203</v>
      </c>
      <c r="M579" s="7">
        <f t="shared" si="94"/>
        <v>-535</v>
      </c>
      <c r="N579" s="7">
        <f t="shared" si="94"/>
        <v>5079</v>
      </c>
      <c r="O579" s="7">
        <f t="shared" si="94"/>
        <v>2258</v>
      </c>
      <c r="P579" s="6"/>
      <c r="Q579" s="9" t="s">
        <v>14</v>
      </c>
    </row>
    <row r="580" spans="1:17" x14ac:dyDescent="0.25">
      <c r="B580" s="18" t="str">
        <f t="shared" si="94"/>
        <v/>
      </c>
      <c r="C580" s="18" t="str">
        <f t="shared" si="94"/>
        <v/>
      </c>
      <c r="D580" s="18" t="str">
        <f t="shared" si="94"/>
        <v/>
      </c>
      <c r="E580" s="18" t="str">
        <f t="shared" si="94"/>
        <v/>
      </c>
      <c r="F580" s="18" t="str">
        <f t="shared" si="94"/>
        <v/>
      </c>
      <c r="G580" s="18">
        <f t="shared" si="94"/>
        <v>46.51</v>
      </c>
      <c r="H580" s="18">
        <f t="shared" si="94"/>
        <v>0</v>
      </c>
      <c r="I580" s="18">
        <f t="shared" si="94"/>
        <v>0</v>
      </c>
      <c r="J580" s="18">
        <f t="shared" si="94"/>
        <v>1629.83</v>
      </c>
      <c r="K580" s="18">
        <f t="shared" si="94"/>
        <v>1574.19</v>
      </c>
      <c r="L580" s="18">
        <f t="shared" si="94"/>
        <v>3352.26</v>
      </c>
      <c r="M580" s="18">
        <f t="shared" si="94"/>
        <v>-2539.08</v>
      </c>
      <c r="N580" s="18">
        <f t="shared" si="94"/>
        <v>2884.08</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46.51</v>
      </c>
      <c r="H581" s="18">
        <f t="shared" si="95"/>
        <v>0</v>
      </c>
      <c r="I581" s="18">
        <f t="shared" si="95"/>
        <v>0</v>
      </c>
      <c r="J581" s="18">
        <f t="shared" si="95"/>
        <v>8761.83</v>
      </c>
      <c r="K581" s="18">
        <f t="shared" si="95"/>
        <v>3641.19</v>
      </c>
      <c r="L581" s="18">
        <f t="shared" si="95"/>
        <v>13230.26</v>
      </c>
      <c r="M581" s="18">
        <f t="shared" si="95"/>
        <v>447.92000000000007</v>
      </c>
      <c r="N581" s="18">
        <f>IF(N578="",N577*4,IF(N579="",(N578+N577)*2,IF(N580="",((N579+N578+N577)/3)*4,SUM(N577:N580))))</f>
        <v>12087.08</v>
      </c>
      <c r="O581" s="18">
        <f>IF(O578="",O577*4,IF(O579="",(O578+O577)*2,IF(O580="",((O579+O578+O577)/3)*4,SUM(O577:O580))))</f>
        <v>19178.666666666668</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f t="shared" si="96"/>
        <v>6.6228088911673769E-2</v>
      </c>
      <c r="H582" s="10">
        <f t="shared" si="96"/>
        <v>0</v>
      </c>
      <c r="I582" s="10">
        <f t="shared" si="96"/>
        <v>0</v>
      </c>
      <c r="J582" s="10">
        <f t="shared" si="96"/>
        <v>0.1099344558609362</v>
      </c>
      <c r="K582" s="10">
        <f t="shared" si="96"/>
        <v>5.8098900837643228E-2</v>
      </c>
      <c r="L582" s="10">
        <f t="shared" si="96"/>
        <v>5.6344500284357384E-2</v>
      </c>
      <c r="M582" s="10">
        <f t="shared" si="96"/>
        <v>3.7402069238250978E-3</v>
      </c>
      <c r="N582" s="10">
        <f>+N581/N$574</f>
        <v>3.6601862791435145E-2</v>
      </c>
      <c r="O582" s="10">
        <f>+O581/O$574</f>
        <v>3.9270396225848478E-2</v>
      </c>
      <c r="P582" s="6"/>
      <c r="Q582" s="11" t="s">
        <v>31</v>
      </c>
    </row>
    <row r="583" spans="1:17" x14ac:dyDescent="0.25">
      <c r="B583" s="203" t="s">
        <v>2003</v>
      </c>
      <c r="C583" s="203"/>
      <c r="D583" s="203"/>
      <c r="E583" s="203"/>
      <c r="F583" s="203"/>
      <c r="G583" s="203"/>
      <c r="H583" s="203"/>
      <c r="I583" s="203"/>
      <c r="J583" s="203"/>
      <c r="K583" s="203"/>
      <c r="L583" s="203"/>
      <c r="M583" s="203"/>
      <c r="N583" s="203"/>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f t="shared" si="97"/>
        <v>14022</v>
      </c>
      <c r="I584" s="16">
        <f t="shared" si="97"/>
        <v>22231</v>
      </c>
      <c r="J584" s="16">
        <f t="shared" si="97"/>
        <v>34783</v>
      </c>
      <c r="K584" s="16">
        <f t="shared" si="97"/>
        <v>14437</v>
      </c>
      <c r="L584" s="16">
        <f t="shared" si="97"/>
        <v>46027</v>
      </c>
      <c r="M584" s="16">
        <f t="shared" si="97"/>
        <v>67672</v>
      </c>
      <c r="N584" s="16">
        <f t="shared" si="97"/>
        <v>47309</v>
      </c>
      <c r="O584" s="16">
        <f t="shared" si="97"/>
        <v>104852</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f t="shared" si="97"/>
        <v>28010</v>
      </c>
      <c r="I585" s="7">
        <f t="shared" si="97"/>
        <v>28363</v>
      </c>
      <c r="J585" s="7">
        <f t="shared" si="97"/>
        <v>29925</v>
      </c>
      <c r="K585" s="7">
        <f t="shared" si="97"/>
        <v>15601</v>
      </c>
      <c r="L585" s="7">
        <f t="shared" si="97"/>
        <v>43147</v>
      </c>
      <c r="M585" s="7">
        <f t="shared" si="97"/>
        <v>13910</v>
      </c>
      <c r="N585" s="7">
        <f t="shared" si="97"/>
        <v>91922</v>
      </c>
      <c r="O585" s="7">
        <f t="shared" si="97"/>
        <v>154636</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f t="shared" si="97"/>
        <v>22700</v>
      </c>
      <c r="I586" s="7">
        <f t="shared" si="97"/>
        <v>25766</v>
      </c>
      <c r="J586" s="7">
        <f t="shared" si="97"/>
        <v>10032</v>
      </c>
      <c r="K586" s="7">
        <f t="shared" si="97"/>
        <v>19166</v>
      </c>
      <c r="L586" s="7">
        <f t="shared" si="97"/>
        <v>67545</v>
      </c>
      <c r="M586" s="7">
        <f t="shared" si="97"/>
        <v>41458</v>
      </c>
      <c r="N586" s="7">
        <f t="shared" si="97"/>
        <v>96564</v>
      </c>
      <c r="O586" s="7">
        <f t="shared" si="97"/>
        <v>94916</v>
      </c>
      <c r="P586" s="6"/>
      <c r="Q586" s="9" t="s">
        <v>14</v>
      </c>
    </row>
    <row r="587" spans="1:17" x14ac:dyDescent="0.25">
      <c r="B587" s="7" t="str">
        <f t="shared" si="97"/>
        <v/>
      </c>
      <c r="C587" s="18" t="str">
        <f t="shared" si="97"/>
        <v/>
      </c>
      <c r="D587" s="18" t="str">
        <f t="shared" si="97"/>
        <v/>
      </c>
      <c r="E587" s="18" t="str">
        <f t="shared" si="97"/>
        <v/>
      </c>
      <c r="F587" s="18" t="str">
        <f t="shared" si="97"/>
        <v/>
      </c>
      <c r="G587" s="18">
        <f t="shared" si="97"/>
        <v>2218.2199999999998</v>
      </c>
      <c r="H587" s="18">
        <f t="shared" si="97"/>
        <v>21463.919999999998</v>
      </c>
      <c r="I587" s="18">
        <f t="shared" si="97"/>
        <v>9481.59</v>
      </c>
      <c r="J587" s="18">
        <f t="shared" si="97"/>
        <v>2732.85</v>
      </c>
      <c r="K587" s="18">
        <f t="shared" si="97"/>
        <v>9821.4</v>
      </c>
      <c r="L587" s="18">
        <f t="shared" si="97"/>
        <v>65180.91</v>
      </c>
      <c r="M587" s="18">
        <f t="shared" si="97"/>
        <v>-1049.98</v>
      </c>
      <c r="N587" s="18">
        <f t="shared" si="97"/>
        <v>82686.67</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2218.2199999999998</v>
      </c>
      <c r="H588" s="18">
        <f t="shared" si="98"/>
        <v>86195.92</v>
      </c>
      <c r="I588" s="18">
        <f t="shared" si="98"/>
        <v>85841.59</v>
      </c>
      <c r="J588" s="18">
        <f t="shared" si="98"/>
        <v>77472.850000000006</v>
      </c>
      <c r="K588" s="18">
        <f t="shared" si="98"/>
        <v>59025.4</v>
      </c>
      <c r="L588" s="18">
        <f t="shared" si="98"/>
        <v>221899.91</v>
      </c>
      <c r="M588" s="18">
        <f t="shared" si="98"/>
        <v>121990.02</v>
      </c>
      <c r="N588" s="18">
        <f>IF(N585="",N584*4,IF(N586="",(N585+N584)*2,IF(N587="",((N586+N585+N584)/3)*4,SUM(N584:N587))))</f>
        <v>318481.67</v>
      </c>
      <c r="O588" s="18">
        <f>IF(O585="",O584*4,IF(O586="",(O585+O584)*2,IF(O587="",((O586+O585+O584)/3)*4,SUM(O584:O587))))</f>
        <v>472538.66666666669</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f t="shared" si="99"/>
        <v>1.4550889805587117E-2</v>
      </c>
      <c r="H589" s="10">
        <f t="shared" si="99"/>
        <v>0.11677615310495597</v>
      </c>
      <c r="I589" s="10">
        <f t="shared" si="99"/>
        <v>0.1154786402776494</v>
      </c>
      <c r="J589" s="10">
        <f t="shared" si="99"/>
        <v>8.765979970693262E-2</v>
      </c>
      <c r="K589" s="10">
        <f t="shared" si="99"/>
        <v>6.2309269215029717E-2</v>
      </c>
      <c r="L589" s="10">
        <f t="shared" si="99"/>
        <v>0.19319191418291545</v>
      </c>
      <c r="M589" s="10">
        <f t="shared" si="99"/>
        <v>0.12240707805191381</v>
      </c>
      <c r="N589" s="10">
        <f t="shared" si="99"/>
        <v>0.2497690307349815</v>
      </c>
      <c r="O589" s="10">
        <f t="shared" si="99"/>
        <v>0.3067004287180517</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f t="shared" si="100"/>
        <v>37.858147523690171</v>
      </c>
      <c r="I590" s="10">
        <f t="shared" si="100"/>
        <v>-4.110751413756053E-3</v>
      </c>
      <c r="J590" s="10">
        <f t="shared" si="100"/>
        <v>-9.7490505476424572E-2</v>
      </c>
      <c r="K590" s="10">
        <f t="shared" si="100"/>
        <v>-0.2381150299750171</v>
      </c>
      <c r="L590" s="10">
        <f t="shared" si="100"/>
        <v>2.759396971473298</v>
      </c>
      <c r="M590" s="10">
        <f t="shared" si="100"/>
        <v>-0.45024754629238017</v>
      </c>
      <c r="N590" s="10">
        <f>N588/M588-1</f>
        <v>1.6107190571818903</v>
      </c>
      <c r="O590" s="10">
        <f>O588/N588-1</f>
        <v>0.48372327571212081</v>
      </c>
      <c r="P590" s="17"/>
      <c r="Q590" s="14" t="s">
        <v>20</v>
      </c>
    </row>
    <row r="591" spans="1:17" x14ac:dyDescent="0.25">
      <c r="B591" s="187" t="s">
        <v>9</v>
      </c>
      <c r="C591" s="187"/>
      <c r="D591" s="187"/>
      <c r="E591" s="187"/>
      <c r="F591" s="187"/>
      <c r="G591" s="187"/>
      <c r="H591" s="187"/>
      <c r="I591" s="187"/>
      <c r="J591" s="187"/>
      <c r="K591" s="187"/>
      <c r="L591" s="187"/>
      <c r="M591" s="187"/>
      <c r="N591" s="187"/>
      <c r="O591" s="115"/>
    </row>
    <row r="592" spans="1:17" x14ac:dyDescent="0.25">
      <c r="B592" s="188" t="s">
        <v>869</v>
      </c>
      <c r="C592" s="188"/>
      <c r="D592" s="188"/>
      <c r="E592" s="188"/>
      <c r="F592" s="188"/>
      <c r="G592" s="188"/>
      <c r="H592" s="188"/>
      <c r="I592" s="188"/>
      <c r="J592" s="188"/>
      <c r="K592" s="188"/>
      <c r="L592" s="188"/>
      <c r="M592" s="188"/>
      <c r="N592" s="188"/>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f t="shared" si="101"/>
        <v>4538</v>
      </c>
      <c r="I593" s="7">
        <f t="shared" si="101"/>
        <v>3736</v>
      </c>
      <c r="J593" s="7">
        <f t="shared" si="101"/>
        <v>4220</v>
      </c>
      <c r="K593" s="7">
        <f t="shared" si="101"/>
        <v>8836</v>
      </c>
      <c r="L593" s="7">
        <f t="shared" si="101"/>
        <v>9140</v>
      </c>
      <c r="M593" s="7">
        <f t="shared" si="101"/>
        <v>10520</v>
      </c>
      <c r="N593" s="8">
        <f t="shared" si="101"/>
        <v>14995</v>
      </c>
      <c r="O593" s="8">
        <f t="shared" si="101"/>
        <v>13952</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f t="shared" si="101"/>
        <v>9111</v>
      </c>
      <c r="I594" s="7">
        <f t="shared" si="101"/>
        <v>7877</v>
      </c>
      <c r="J594" s="7">
        <f t="shared" si="101"/>
        <v>8515</v>
      </c>
      <c r="K594" s="7">
        <f t="shared" si="101"/>
        <v>18034</v>
      </c>
      <c r="L594" s="7">
        <f t="shared" si="101"/>
        <v>18603</v>
      </c>
      <c r="M594" s="7">
        <f t="shared" si="101"/>
        <v>21975</v>
      </c>
      <c r="N594" s="8">
        <f t="shared" si="101"/>
        <v>29839</v>
      </c>
      <c r="O594" s="8">
        <f t="shared" si="101"/>
        <v>28085</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f t="shared" si="101"/>
        <v>13739</v>
      </c>
      <c r="I595" s="7">
        <f t="shared" si="101"/>
        <v>12237</v>
      </c>
      <c r="J595" s="7">
        <f t="shared" si="101"/>
        <v>13254</v>
      </c>
      <c r="K595" s="7">
        <f t="shared" si="101"/>
        <v>27311</v>
      </c>
      <c r="L595" s="7">
        <f t="shared" si="101"/>
        <v>28439</v>
      </c>
      <c r="M595" s="7">
        <f t="shared" si="101"/>
        <v>34273</v>
      </c>
      <c r="N595" s="8">
        <f t="shared" si="101"/>
        <v>44006</v>
      </c>
      <c r="O595" s="8">
        <f t="shared" si="101"/>
        <v>42119</v>
      </c>
      <c r="P595" s="6"/>
      <c r="Q595" s="9" t="s">
        <v>14</v>
      </c>
    </row>
    <row r="596" spans="2:17" x14ac:dyDescent="0.25">
      <c r="B596" s="7" t="str">
        <f t="shared" si="101"/>
        <v/>
      </c>
      <c r="C596" s="7" t="str">
        <f t="shared" si="101"/>
        <v/>
      </c>
      <c r="D596" s="7" t="str">
        <f t="shared" si="101"/>
        <v/>
      </c>
      <c r="E596" s="7" t="str">
        <f t="shared" si="101"/>
        <v/>
      </c>
      <c r="F596" s="7" t="str">
        <f t="shared" si="101"/>
        <v/>
      </c>
      <c r="G596" s="7">
        <f t="shared" si="101"/>
        <v>19463.27</v>
      </c>
      <c r="H596" s="7">
        <f t="shared" si="101"/>
        <v>17865.939999999999</v>
      </c>
      <c r="I596" s="7">
        <f t="shared" si="101"/>
        <v>16243.39</v>
      </c>
      <c r="J596" s="7">
        <f t="shared" si="101"/>
        <v>20180.560000000001</v>
      </c>
      <c r="K596" s="7">
        <f t="shared" si="101"/>
        <v>36519.79</v>
      </c>
      <c r="L596" s="7">
        <f t="shared" si="101"/>
        <v>38587.339999999997</v>
      </c>
      <c r="M596" s="7">
        <f t="shared" si="101"/>
        <v>46918.35</v>
      </c>
      <c r="N596" s="8">
        <f>IFERROR(VLOOKUP($B$592,$221:$343,MATCH($Q596&amp;"/"&amp;N$348,$219:$219,0),FALSE),IFERROR((VLOOKUP($B$592,$221:$343,MATCH($Q595&amp;"/"&amp;N$348,$219:$219,0),FALSE)/3)*4,IFERROR(VLOOKUP($B$592,$221:$343,MATCH($Q594&amp;"/"&amp;N$348,$219:$219,0),FALSE)*2,IFERROR(VLOOKUP($B$592,$221:$343,MATCH($Q593&amp;"/"&amp;N$348,$219:$219,0),FALSE)*4,""))))</f>
        <v>58973.17</v>
      </c>
      <c r="O596" s="8">
        <f>IFERROR(VLOOKUP($B$592,$221:$343,MATCH($Q596&amp;"/"&amp;O$348,$219:$219,0),FALSE),IFERROR((VLOOKUP($B$592,$221:$343,MATCH($Q595&amp;"/"&amp;O$348,$219:$219,0),FALSE)/3)*4,IFERROR(VLOOKUP($B$592,$221:$343,MATCH($Q594&amp;"/"&amp;O$348,$219:$219,0),FALSE)*2,IFERROR(VLOOKUP($B$592,$221:$343,MATCH($Q593&amp;"/"&amp;O$348,$219:$219,0),FALSE)*4,""))))</f>
        <v>56158.666666666664</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f t="shared" si="102"/>
        <v>0.12767349362389194</v>
      </c>
      <c r="H597" s="10">
        <f t="shared" si="102"/>
        <v>2.420434453050628E-2</v>
      </c>
      <c r="I597" s="10">
        <f t="shared" si="102"/>
        <v>2.1851466063240062E-2</v>
      </c>
      <c r="J597" s="10">
        <f t="shared" si="102"/>
        <v>2.2834113467798543E-2</v>
      </c>
      <c r="K597" s="10">
        <f t="shared" si="102"/>
        <v>3.8551563001459545E-2</v>
      </c>
      <c r="L597" s="10">
        <f t="shared" si="102"/>
        <v>3.3595155932361481E-2</v>
      </c>
      <c r="M597" s="10">
        <f t="shared" si="102"/>
        <v>4.707875390558186E-2</v>
      </c>
      <c r="N597" s="10">
        <f t="shared" si="102"/>
        <v>4.6249668027266023E-2</v>
      </c>
      <c r="O597" s="10">
        <f t="shared" si="102"/>
        <v>3.6449688370265625E-2</v>
      </c>
      <c r="P597" s="6"/>
      <c r="Q597" s="11" t="s">
        <v>1424</v>
      </c>
    </row>
    <row r="598" spans="2:17" x14ac:dyDescent="0.25">
      <c r="B598" s="189" t="s">
        <v>871</v>
      </c>
      <c r="C598" s="190"/>
      <c r="D598" s="190"/>
      <c r="E598" s="190"/>
      <c r="F598" s="190"/>
      <c r="G598" s="190"/>
      <c r="H598" s="190"/>
      <c r="I598" s="190"/>
      <c r="J598" s="190"/>
      <c r="K598" s="190"/>
      <c r="L598" s="190"/>
      <c r="M598" s="190"/>
      <c r="N598" s="190"/>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f t="shared" si="103"/>
        <v>12514</v>
      </c>
      <c r="I599" s="7">
        <f t="shared" si="103"/>
        <v>31209</v>
      </c>
      <c r="J599" s="7">
        <f t="shared" si="103"/>
        <v>23755</v>
      </c>
      <c r="K599" s="7">
        <f t="shared" si="103"/>
        <v>-2096</v>
      </c>
      <c r="L599" s="7">
        <f t="shared" si="103"/>
        <v>31232</v>
      </c>
      <c r="M599" s="7">
        <f t="shared" si="103"/>
        <v>42943</v>
      </c>
      <c r="N599" s="8">
        <f t="shared" si="103"/>
        <v>21295</v>
      </c>
      <c r="O599" s="8">
        <f t="shared" si="103"/>
        <v>6710</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f t="shared" si="103"/>
        <v>54831</v>
      </c>
      <c r="I600" s="7">
        <f t="shared" si="103"/>
        <v>40500</v>
      </c>
      <c r="J600" s="7">
        <f t="shared" si="103"/>
        <v>78371</v>
      </c>
      <c r="K600" s="7">
        <f t="shared" si="103"/>
        <v>15794</v>
      </c>
      <c r="L600" s="7">
        <f t="shared" si="103"/>
        <v>71988</v>
      </c>
      <c r="M600" s="7">
        <f t="shared" si="103"/>
        <v>49107</v>
      </c>
      <c r="N600" s="8">
        <f t="shared" si="103"/>
        <v>146341</v>
      </c>
      <c r="O600" s="8">
        <f t="shared" si="103"/>
        <v>126848</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f t="shared" si="103"/>
        <v>82138</v>
      </c>
      <c r="I601" s="7">
        <f t="shared" si="103"/>
        <v>84786</v>
      </c>
      <c r="J601" s="7">
        <f t="shared" si="103"/>
        <v>89893</v>
      </c>
      <c r="K601" s="7">
        <f t="shared" si="103"/>
        <v>52641</v>
      </c>
      <c r="L601" s="7">
        <f t="shared" si="103"/>
        <v>168791</v>
      </c>
      <c r="M601" s="7">
        <f t="shared" si="103"/>
        <v>116803</v>
      </c>
      <c r="N601" s="8">
        <f t="shared" si="103"/>
        <v>323403</v>
      </c>
      <c r="O601" s="8">
        <f t="shared" si="103"/>
        <v>312976</v>
      </c>
      <c r="P601" s="6"/>
      <c r="Q601" s="9" t="s">
        <v>14</v>
      </c>
    </row>
    <row r="602" spans="2:17" x14ac:dyDescent="0.25">
      <c r="B602" s="7" t="str">
        <f t="shared" si="103"/>
        <v/>
      </c>
      <c r="C602" s="7" t="str">
        <f t="shared" si="103"/>
        <v/>
      </c>
      <c r="D602" s="7" t="str">
        <f t="shared" si="103"/>
        <v/>
      </c>
      <c r="E602" s="7" t="str">
        <f t="shared" si="103"/>
        <v/>
      </c>
      <c r="F602" s="7" t="str">
        <f t="shared" si="103"/>
        <v/>
      </c>
      <c r="G602" s="7">
        <f t="shared" si="103"/>
        <v>31199.21</v>
      </c>
      <c r="H602" s="7">
        <f t="shared" si="103"/>
        <v>88242.36</v>
      </c>
      <c r="I602" s="7">
        <f t="shared" si="103"/>
        <v>90817.26</v>
      </c>
      <c r="J602" s="7">
        <f t="shared" si="103"/>
        <v>100696.04</v>
      </c>
      <c r="K602" s="7">
        <f t="shared" si="103"/>
        <v>99845.07</v>
      </c>
      <c r="L602" s="7">
        <f t="shared" si="103"/>
        <v>264548.15000000002</v>
      </c>
      <c r="M602" s="7">
        <f t="shared" si="103"/>
        <v>145721.92000000001</v>
      </c>
      <c r="N602" s="8">
        <f t="shared" si="103"/>
        <v>413225.89</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f t="shared" si="104"/>
        <v>14.064975520913165</v>
      </c>
      <c r="H603" s="111">
        <f t="shared" si="104"/>
        <v>1.0237417269866138</v>
      </c>
      <c r="I603" s="111">
        <f t="shared" si="104"/>
        <v>1.0579633951328256</v>
      </c>
      <c r="J603" s="111">
        <f t="shared" si="104"/>
        <v>1.2997590768895166</v>
      </c>
      <c r="K603" s="111">
        <f t="shared" si="104"/>
        <v>1.6915610906491105</v>
      </c>
      <c r="L603" s="111">
        <f t="shared" si="104"/>
        <v>1.1921958418099405</v>
      </c>
      <c r="M603" s="111">
        <f t="shared" si="104"/>
        <v>1.1945396844758285</v>
      </c>
      <c r="N603" s="111">
        <f>IFERROR(N602/N$588,IFERROR(N601/N$588,IFERROR(N600/N$588,N599/N$588)))</f>
        <v>1.2974871991848071</v>
      </c>
      <c r="O603" s="111">
        <f>IFERROR(O602/O$588,IFERROR(O601/O$588,IFERROR(O600/O$588,O599/O$588)))</f>
        <v>0.66232886762000431</v>
      </c>
      <c r="P603" s="6"/>
      <c r="Q603" s="11" t="s">
        <v>33</v>
      </c>
    </row>
    <row r="604" spans="2:17" x14ac:dyDescent="0.25">
      <c r="B604" s="191" t="s">
        <v>34</v>
      </c>
      <c r="C604" s="192"/>
      <c r="D604" s="192"/>
      <c r="E604" s="192"/>
      <c r="F604" s="192"/>
      <c r="G604" s="192"/>
      <c r="H604" s="192"/>
      <c r="I604" s="192"/>
      <c r="J604" s="192"/>
      <c r="K604" s="192"/>
      <c r="L604" s="192"/>
      <c r="M604" s="192"/>
      <c r="N604" s="192"/>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f t="shared" si="105"/>
        <v>7300</v>
      </c>
      <c r="I605" s="7">
        <f t="shared" si="105"/>
        <v>20807</v>
      </c>
      <c r="J605" s="7">
        <f t="shared" si="105"/>
        <v>-943</v>
      </c>
      <c r="K605" s="7">
        <f t="shared" si="105"/>
        <v>-10176</v>
      </c>
      <c r="L605" s="7">
        <f t="shared" si="105"/>
        <v>28704</v>
      </c>
      <c r="M605" s="7">
        <f t="shared" si="105"/>
        <v>12520</v>
      </c>
      <c r="N605" s="8">
        <f t="shared" si="105"/>
        <v>15024</v>
      </c>
      <c r="O605" s="8">
        <f t="shared" si="105"/>
        <v>1806</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f t="shared" si="106"/>
        <v>46650</v>
      </c>
      <c r="I606" s="7">
        <f t="shared" si="106"/>
        <v>19023</v>
      </c>
      <c r="J606" s="7">
        <f t="shared" si="106"/>
        <v>-153434</v>
      </c>
      <c r="K606" s="7">
        <f t="shared" si="106"/>
        <v>-4728</v>
      </c>
      <c r="L606" s="7">
        <f t="shared" si="106"/>
        <v>57373</v>
      </c>
      <c r="M606" s="7">
        <f t="shared" si="106"/>
        <v>5554</v>
      </c>
      <c r="N606" s="8">
        <f t="shared" si="106"/>
        <v>134667</v>
      </c>
      <c r="O606" s="8">
        <f t="shared" si="105"/>
        <v>108862</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f t="shared" si="106"/>
        <v>70717</v>
      </c>
      <c r="I607" s="7">
        <f t="shared" si="106"/>
        <v>45523</v>
      </c>
      <c r="J607" s="7">
        <f t="shared" si="106"/>
        <v>-185041</v>
      </c>
      <c r="K607" s="7">
        <f t="shared" si="106"/>
        <v>26247</v>
      </c>
      <c r="L607" s="7">
        <f t="shared" si="106"/>
        <v>143915</v>
      </c>
      <c r="M607" s="7">
        <f t="shared" si="106"/>
        <v>55071</v>
      </c>
      <c r="N607" s="8">
        <f t="shared" si="106"/>
        <v>310571</v>
      </c>
      <c r="O607" s="8">
        <f t="shared" si="105"/>
        <v>231608</v>
      </c>
      <c r="P607" s="6"/>
      <c r="Q607" s="9" t="s">
        <v>14</v>
      </c>
    </row>
    <row r="608" spans="2:17" x14ac:dyDescent="0.25">
      <c r="B608" s="7" t="str">
        <f t="shared" si="106"/>
        <v/>
      </c>
      <c r="C608" s="18" t="str">
        <f t="shared" si="106"/>
        <v/>
      </c>
      <c r="D608" s="18" t="str">
        <f t="shared" si="106"/>
        <v/>
      </c>
      <c r="E608" s="18" t="str">
        <f t="shared" si="106"/>
        <v/>
      </c>
      <c r="F608" s="18" t="str">
        <f t="shared" si="106"/>
        <v/>
      </c>
      <c r="G608" s="18">
        <f t="shared" si="106"/>
        <v>22058.87</v>
      </c>
      <c r="H608" s="18">
        <f t="shared" si="106"/>
        <v>74169.14</v>
      </c>
      <c r="I608" s="18">
        <f t="shared" si="106"/>
        <v>18588.11</v>
      </c>
      <c r="J608" s="18">
        <f t="shared" si="106"/>
        <v>-191177.76</v>
      </c>
      <c r="K608" s="18">
        <f t="shared" si="106"/>
        <v>54843.130000000005</v>
      </c>
      <c r="L608" s="18">
        <f t="shared" si="106"/>
        <v>155061.10000000003</v>
      </c>
      <c r="M608" s="18">
        <f t="shared" si="106"/>
        <v>74832.640000000014</v>
      </c>
      <c r="N608" s="18">
        <f t="shared" si="106"/>
        <v>395713.7</v>
      </c>
      <c r="O608" s="18" t="str">
        <f t="shared" si="105"/>
        <v/>
      </c>
      <c r="P608" s="6"/>
      <c r="Q608" s="9" t="s">
        <v>15</v>
      </c>
    </row>
    <row r="609" spans="2:17" x14ac:dyDescent="0.25">
      <c r="B609" s="193" t="s">
        <v>10</v>
      </c>
      <c r="C609" s="194"/>
      <c r="D609" s="194"/>
      <c r="E609" s="194"/>
      <c r="F609" s="194"/>
      <c r="G609" s="194"/>
      <c r="H609" s="194"/>
      <c r="I609" s="194"/>
      <c r="J609" s="194"/>
      <c r="K609" s="194"/>
      <c r="L609" s="194"/>
      <c r="M609" s="194"/>
      <c r="N609" s="194"/>
      <c r="O609" s="124"/>
      <c r="P609" s="6"/>
      <c r="Q609" s="9"/>
    </row>
    <row r="610" spans="2:17" x14ac:dyDescent="0.25">
      <c r="B610" s="195" t="s">
        <v>872</v>
      </c>
      <c r="C610" s="196"/>
      <c r="D610" s="196"/>
      <c r="E610" s="196"/>
      <c r="F610" s="196"/>
      <c r="G610" s="196"/>
      <c r="H610" s="196"/>
      <c r="I610" s="196"/>
      <c r="J610" s="196"/>
      <c r="K610" s="196"/>
      <c r="L610" s="196"/>
      <c r="M610" s="196"/>
      <c r="N610" s="196"/>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f t="shared" si="107"/>
        <v>-5214</v>
      </c>
      <c r="I611" s="7">
        <f t="shared" si="107"/>
        <v>-10402</v>
      </c>
      <c r="J611" s="7">
        <f t="shared" si="107"/>
        <v>-24698</v>
      </c>
      <c r="K611" s="7">
        <f t="shared" si="107"/>
        <v>-8080</v>
      </c>
      <c r="L611" s="7">
        <f t="shared" si="107"/>
        <v>-2528</v>
      </c>
      <c r="M611" s="7">
        <f t="shared" si="107"/>
        <v>-30423</v>
      </c>
      <c r="N611" s="8">
        <f t="shared" si="107"/>
        <v>-6271</v>
      </c>
      <c r="O611" s="8">
        <f t="shared" si="107"/>
        <v>-4904</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f t="shared" si="107"/>
        <v>-8181</v>
      </c>
      <c r="I612" s="7">
        <f t="shared" si="107"/>
        <v>-21477</v>
      </c>
      <c r="J612" s="7">
        <f t="shared" si="107"/>
        <v>-231805</v>
      </c>
      <c r="K612" s="7">
        <f t="shared" si="107"/>
        <v>-20522</v>
      </c>
      <c r="L612" s="7">
        <f t="shared" si="107"/>
        <v>-14615</v>
      </c>
      <c r="M612" s="7">
        <f t="shared" si="107"/>
        <v>-43553</v>
      </c>
      <c r="N612" s="8">
        <f t="shared" si="107"/>
        <v>-11674</v>
      </c>
      <c r="O612" s="8">
        <f t="shared" si="107"/>
        <v>-17986</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f t="shared" si="107"/>
        <v>-11421</v>
      </c>
      <c r="I613" s="7">
        <f t="shared" si="107"/>
        <v>-39263</v>
      </c>
      <c r="J613" s="7">
        <f t="shared" si="107"/>
        <v>-274934</v>
      </c>
      <c r="K613" s="7">
        <f t="shared" si="107"/>
        <v>-26394</v>
      </c>
      <c r="L613" s="7">
        <f t="shared" si="107"/>
        <v>-24876</v>
      </c>
      <c r="M613" s="7">
        <f t="shared" si="107"/>
        <v>-61732</v>
      </c>
      <c r="N613" s="8">
        <f t="shared" si="107"/>
        <v>-12832</v>
      </c>
      <c r="O613" s="8">
        <f t="shared" si="107"/>
        <v>-81368</v>
      </c>
      <c r="P613" s="6"/>
      <c r="Q613" s="9" t="s">
        <v>14</v>
      </c>
    </row>
    <row r="614" spans="2:17" x14ac:dyDescent="0.25">
      <c r="B614" s="7" t="str">
        <f t="shared" si="107"/>
        <v/>
      </c>
      <c r="C614" s="7" t="str">
        <f t="shared" si="107"/>
        <v/>
      </c>
      <c r="D614" s="7" t="str">
        <f t="shared" si="107"/>
        <v/>
      </c>
      <c r="E614" s="7" t="str">
        <f t="shared" si="107"/>
        <v/>
      </c>
      <c r="F614" s="7" t="str">
        <f t="shared" si="107"/>
        <v/>
      </c>
      <c r="G614" s="7">
        <f t="shared" si="107"/>
        <v>-9140.34</v>
      </c>
      <c r="H614" s="7">
        <f t="shared" si="107"/>
        <v>-14073.22</v>
      </c>
      <c r="I614" s="7">
        <f t="shared" si="107"/>
        <v>-72229.149999999994</v>
      </c>
      <c r="J614" s="7">
        <f t="shared" si="107"/>
        <v>-291873.8</v>
      </c>
      <c r="K614" s="7">
        <f t="shared" si="107"/>
        <v>-45001.94</v>
      </c>
      <c r="L614" s="7">
        <f t="shared" si="107"/>
        <v>-109487.05</v>
      </c>
      <c r="M614" s="7">
        <f t="shared" si="107"/>
        <v>-70889.279999999999</v>
      </c>
      <c r="N614" s="8">
        <f t="shared" si="107"/>
        <v>-17512.189999999999</v>
      </c>
      <c r="O614" s="8" t="str">
        <f t="shared" si="107"/>
        <v/>
      </c>
      <c r="P614" s="6"/>
      <c r="Q614" s="9" t="s">
        <v>15</v>
      </c>
    </row>
    <row r="615" spans="2:17" x14ac:dyDescent="0.25">
      <c r="B615" s="197" t="s">
        <v>873</v>
      </c>
      <c r="C615" s="198"/>
      <c r="D615" s="198"/>
      <c r="E615" s="198"/>
      <c r="F615" s="198"/>
      <c r="G615" s="198"/>
      <c r="H615" s="198"/>
      <c r="I615" s="198"/>
      <c r="J615" s="198"/>
      <c r="K615" s="198"/>
      <c r="L615" s="198"/>
      <c r="M615" s="198"/>
      <c r="N615" s="198"/>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f t="shared" si="108"/>
        <v>-5214</v>
      </c>
      <c r="I616" s="7">
        <f t="shared" si="108"/>
        <v>9683</v>
      </c>
      <c r="J616" s="7">
        <f t="shared" si="108"/>
        <v>11117</v>
      </c>
      <c r="K616" s="7">
        <f t="shared" si="108"/>
        <v>-8076</v>
      </c>
      <c r="L616" s="7">
        <f t="shared" si="108"/>
        <v>-2528</v>
      </c>
      <c r="M616" s="7">
        <f t="shared" si="108"/>
        <v>-71138</v>
      </c>
      <c r="N616" s="8">
        <f t="shared" si="108"/>
        <v>43729</v>
      </c>
      <c r="O616" s="8">
        <f t="shared" si="108"/>
        <v>-74594</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f t="shared" si="108"/>
        <v>-8097</v>
      </c>
      <c r="I617" s="7">
        <f t="shared" si="108"/>
        <v>3731</v>
      </c>
      <c r="J617" s="7">
        <f t="shared" si="108"/>
        <v>-61806</v>
      </c>
      <c r="K617" s="7">
        <f t="shared" si="108"/>
        <v>-20364</v>
      </c>
      <c r="L617" s="7">
        <f t="shared" si="108"/>
        <v>-12339</v>
      </c>
      <c r="M617" s="7">
        <f t="shared" si="108"/>
        <v>-20543</v>
      </c>
      <c r="N617" s="8">
        <f t="shared" si="108"/>
        <v>-80657</v>
      </c>
      <c r="O617" s="8">
        <f t="shared" si="108"/>
        <v>84953</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f t="shared" si="108"/>
        <v>-111337</v>
      </c>
      <c r="I618" s="7">
        <f t="shared" si="108"/>
        <v>-14047</v>
      </c>
      <c r="J618" s="7">
        <f t="shared" si="108"/>
        <v>-100932</v>
      </c>
      <c r="K618" s="7">
        <f t="shared" si="108"/>
        <v>-25911</v>
      </c>
      <c r="L618" s="7">
        <f t="shared" si="108"/>
        <v>-70285</v>
      </c>
      <c r="M618" s="7">
        <f t="shared" si="108"/>
        <v>-87947</v>
      </c>
      <c r="N618" s="8">
        <f t="shared" si="108"/>
        <v>-106062</v>
      </c>
      <c r="O618" s="8">
        <f t="shared" si="108"/>
        <v>106659</v>
      </c>
      <c r="P618" s="6"/>
      <c r="Q618" s="9" t="s">
        <v>14</v>
      </c>
    </row>
    <row r="619" spans="2:17" x14ac:dyDescent="0.25">
      <c r="B619" s="7" t="str">
        <f t="shared" si="108"/>
        <v/>
      </c>
      <c r="C619" s="7" t="str">
        <f t="shared" si="108"/>
        <v/>
      </c>
      <c r="D619" s="7" t="str">
        <f t="shared" si="108"/>
        <v/>
      </c>
      <c r="E619" s="7" t="str">
        <f t="shared" si="108"/>
        <v/>
      </c>
      <c r="F619" s="7" t="str">
        <f t="shared" si="108"/>
        <v/>
      </c>
      <c r="G619" s="7">
        <f t="shared" si="108"/>
        <v>34990.81</v>
      </c>
      <c r="H619" s="7">
        <f t="shared" si="108"/>
        <v>-201979.83</v>
      </c>
      <c r="I619" s="7">
        <f t="shared" si="108"/>
        <v>-45335.53</v>
      </c>
      <c r="J619" s="7">
        <f t="shared" si="108"/>
        <v>-116467.08</v>
      </c>
      <c r="K619" s="7">
        <f t="shared" si="108"/>
        <v>-44128.81</v>
      </c>
      <c r="L619" s="7">
        <f t="shared" si="108"/>
        <v>-184618.36</v>
      </c>
      <c r="M619" s="7">
        <f t="shared" si="108"/>
        <v>-116963.46</v>
      </c>
      <c r="N619" s="8">
        <f t="shared" si="108"/>
        <v>-219669.06</v>
      </c>
      <c r="O619" s="8" t="str">
        <f t="shared" si="108"/>
        <v/>
      </c>
      <c r="P619" s="6"/>
      <c r="Q619" s="9" t="s">
        <v>15</v>
      </c>
    </row>
    <row r="620" spans="2:17" x14ac:dyDescent="0.25">
      <c r="B620" s="191" t="s">
        <v>874</v>
      </c>
      <c r="C620" s="192"/>
      <c r="D620" s="192"/>
      <c r="E620" s="192"/>
      <c r="F620" s="192"/>
      <c r="G620" s="192"/>
      <c r="H620" s="192"/>
      <c r="I620" s="192"/>
      <c r="J620" s="192"/>
      <c r="K620" s="192"/>
      <c r="L620" s="192"/>
      <c r="M620" s="192"/>
      <c r="N620" s="192"/>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f t="shared" si="109"/>
        <v>-1596</v>
      </c>
      <c r="I621" s="7">
        <f t="shared" si="109"/>
        <v>-588</v>
      </c>
      <c r="J621" s="7">
        <f t="shared" si="109"/>
        <v>-2514</v>
      </c>
      <c r="K621" s="7">
        <f t="shared" si="109"/>
        <v>40226</v>
      </c>
      <c r="L621" s="7">
        <f t="shared" si="109"/>
        <v>-3607</v>
      </c>
      <c r="M621" s="7">
        <f t="shared" si="109"/>
        <v>-5983</v>
      </c>
      <c r="N621" s="7">
        <f t="shared" si="109"/>
        <v>-8630</v>
      </c>
      <c r="O621" s="7">
        <f t="shared" si="109"/>
        <v>-4074</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f t="shared" si="109"/>
        <v>-2937</v>
      </c>
      <c r="I622" s="7">
        <f t="shared" si="109"/>
        <v>-600</v>
      </c>
      <c r="J622" s="7">
        <f t="shared" si="109"/>
        <v>-38918</v>
      </c>
      <c r="K622" s="7">
        <f t="shared" si="109"/>
        <v>6637</v>
      </c>
      <c r="L622" s="7">
        <f t="shared" si="109"/>
        <v>-35453</v>
      </c>
      <c r="M622" s="7">
        <f t="shared" si="109"/>
        <v>-98288</v>
      </c>
      <c r="N622" s="7">
        <f t="shared" si="109"/>
        <v>-36843</v>
      </c>
      <c r="O622" s="7">
        <f t="shared" si="109"/>
        <v>-193444</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f t="shared" si="109"/>
        <v>142463</v>
      </c>
      <c r="I623" s="7">
        <f t="shared" si="109"/>
        <v>-2886</v>
      </c>
      <c r="J623" s="7">
        <f t="shared" si="109"/>
        <v>-38143</v>
      </c>
      <c r="K623" s="7">
        <f t="shared" si="109"/>
        <v>3033</v>
      </c>
      <c r="L623" s="7">
        <f t="shared" si="109"/>
        <v>-83525</v>
      </c>
      <c r="M623" s="7">
        <f t="shared" si="109"/>
        <v>-148987</v>
      </c>
      <c r="N623" s="7">
        <f t="shared" si="109"/>
        <v>-114859</v>
      </c>
      <c r="O623" s="7">
        <f t="shared" si="109"/>
        <v>-364757</v>
      </c>
      <c r="P623" s="6"/>
      <c r="Q623" s="9" t="s">
        <v>14</v>
      </c>
    </row>
    <row r="624" spans="2:17" x14ac:dyDescent="0.25">
      <c r="B624" s="7" t="str">
        <f t="shared" si="109"/>
        <v/>
      </c>
      <c r="C624" s="7" t="str">
        <f t="shared" si="109"/>
        <v/>
      </c>
      <c r="D624" s="7" t="str">
        <f t="shared" si="109"/>
        <v/>
      </c>
      <c r="E624" s="7" t="str">
        <f t="shared" si="109"/>
        <v/>
      </c>
      <c r="F624" s="7" t="str">
        <f t="shared" si="109"/>
        <v/>
      </c>
      <c r="G624" s="7">
        <f t="shared" si="109"/>
        <v>-31762.33</v>
      </c>
      <c r="H624" s="7">
        <f t="shared" si="109"/>
        <v>131787.72</v>
      </c>
      <c r="I624" s="7">
        <f t="shared" si="109"/>
        <v>-2475.96</v>
      </c>
      <c r="J624" s="7">
        <f t="shared" si="109"/>
        <v>-39425.699999999997</v>
      </c>
      <c r="K624" s="7">
        <f t="shared" si="109"/>
        <v>-622.20000000000005</v>
      </c>
      <c r="L624" s="7">
        <f t="shared" si="109"/>
        <v>-4959.76</v>
      </c>
      <c r="M624" s="7">
        <f t="shared" si="109"/>
        <v>-154325.5</v>
      </c>
      <c r="N624" s="7">
        <f t="shared" si="109"/>
        <v>-121661.29</v>
      </c>
      <c r="O624" s="7" t="str">
        <f t="shared" si="109"/>
        <v/>
      </c>
      <c r="P624" s="6"/>
      <c r="Q624" s="9" t="s">
        <v>15</v>
      </c>
    </row>
    <row r="625" spans="2:17" x14ac:dyDescent="0.25">
      <c r="B625" s="199" t="s">
        <v>875</v>
      </c>
      <c r="C625" s="200"/>
      <c r="D625" s="200"/>
      <c r="E625" s="200"/>
      <c r="F625" s="200"/>
      <c r="G625" s="200"/>
      <c r="H625" s="200"/>
      <c r="I625" s="200"/>
      <c r="J625" s="200"/>
      <c r="K625" s="200"/>
      <c r="L625" s="200"/>
      <c r="M625" s="200"/>
      <c r="N625" s="200"/>
      <c r="O625" s="170"/>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f t="shared" si="110"/>
        <v>5704</v>
      </c>
      <c r="I626" s="7">
        <f t="shared" si="110"/>
        <v>40304</v>
      </c>
      <c r="J626" s="7">
        <f t="shared" si="110"/>
        <v>32358</v>
      </c>
      <c r="K626" s="7">
        <f t="shared" si="110"/>
        <v>30054</v>
      </c>
      <c r="L626" s="7">
        <f t="shared" si="110"/>
        <v>25097</v>
      </c>
      <c r="M626" s="7">
        <f t="shared" si="110"/>
        <v>-34178</v>
      </c>
      <c r="N626" s="8">
        <f t="shared" si="110"/>
        <v>56394</v>
      </c>
      <c r="O626" s="8">
        <f t="shared" si="110"/>
        <v>-71958</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f t="shared" si="110"/>
        <v>43797</v>
      </c>
      <c r="I627" s="7">
        <f t="shared" si="110"/>
        <v>43631</v>
      </c>
      <c r="J627" s="7">
        <f t="shared" si="110"/>
        <v>-22353</v>
      </c>
      <c r="K627" s="7">
        <f t="shared" si="110"/>
        <v>2067</v>
      </c>
      <c r="L627" s="7">
        <f t="shared" si="110"/>
        <v>24196</v>
      </c>
      <c r="M627" s="7">
        <f t="shared" si="110"/>
        <v>-69724</v>
      </c>
      <c r="N627" s="8">
        <f t="shared" si="110"/>
        <v>28841</v>
      </c>
      <c r="O627" s="8">
        <f t="shared" si="110"/>
        <v>18357</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f t="shared" si="110"/>
        <v>113264</v>
      </c>
      <c r="I628" s="7">
        <f t="shared" si="110"/>
        <v>67853</v>
      </c>
      <c r="J628" s="7">
        <f t="shared" si="110"/>
        <v>-49182</v>
      </c>
      <c r="K628" s="7">
        <f t="shared" si="110"/>
        <v>29763</v>
      </c>
      <c r="L628" s="7">
        <f t="shared" si="110"/>
        <v>14981</v>
      </c>
      <c r="M628" s="7">
        <f t="shared" si="110"/>
        <v>-120131</v>
      </c>
      <c r="N628" s="8">
        <f t="shared" si="110"/>
        <v>102482</v>
      </c>
      <c r="O628" s="8">
        <f t="shared" si="110"/>
        <v>54878</v>
      </c>
      <c r="P628" s="6"/>
      <c r="Q628" s="9" t="s">
        <v>14</v>
      </c>
    </row>
    <row r="629" spans="2:17" x14ac:dyDescent="0.25">
      <c r="B629" s="7" t="str">
        <f t="shared" si="110"/>
        <v/>
      </c>
      <c r="C629" s="7" t="str">
        <f t="shared" si="110"/>
        <v/>
      </c>
      <c r="D629" s="7" t="str">
        <f t="shared" si="110"/>
        <v/>
      </c>
      <c r="E629" s="7" t="str">
        <f t="shared" si="110"/>
        <v/>
      </c>
      <c r="F629" s="7" t="str">
        <f t="shared" si="110"/>
        <v/>
      </c>
      <c r="G629" s="7">
        <f t="shared" si="110"/>
        <v>34427.68</v>
      </c>
      <c r="H629" s="7">
        <f t="shared" si="110"/>
        <v>18050.25</v>
      </c>
      <c r="I629" s="7">
        <f t="shared" si="110"/>
        <v>43005.77</v>
      </c>
      <c r="J629" s="7">
        <f t="shared" si="110"/>
        <v>-55196.75</v>
      </c>
      <c r="K629" s="7">
        <f t="shared" si="110"/>
        <v>55094.06</v>
      </c>
      <c r="L629" s="7">
        <f t="shared" si="110"/>
        <v>74970.03</v>
      </c>
      <c r="M629" s="7">
        <f t="shared" si="110"/>
        <v>-125567.03999999999</v>
      </c>
      <c r="N629" s="8">
        <f t="shared" si="110"/>
        <v>71895.539999999994</v>
      </c>
      <c r="O629" s="8" t="str">
        <f t="shared" si="110"/>
        <v/>
      </c>
      <c r="P629" s="6"/>
      <c r="Q629" s="9" t="s">
        <v>15</v>
      </c>
    </row>
    <row r="630" spans="2:17" x14ac:dyDescent="0.25">
      <c r="B630" s="201" t="s">
        <v>35</v>
      </c>
      <c r="C630" s="202"/>
      <c r="D630" s="202"/>
      <c r="E630" s="202"/>
      <c r="F630" s="202"/>
      <c r="G630" s="202"/>
      <c r="H630" s="202"/>
      <c r="I630" s="202"/>
      <c r="J630" s="202"/>
      <c r="K630" s="202"/>
      <c r="L630" s="202"/>
      <c r="M630" s="202"/>
      <c r="N630" s="202"/>
      <c r="O630" s="125"/>
      <c r="P630" s="28"/>
      <c r="Q630" s="89"/>
    </row>
    <row r="631" spans="2:17" x14ac:dyDescent="0.25">
      <c r="B631" s="177" t="s">
        <v>36</v>
      </c>
      <c r="C631" s="178"/>
      <c r="D631" s="178"/>
      <c r="E631" s="178"/>
      <c r="F631" s="178"/>
      <c r="G631" s="178"/>
      <c r="H631" s="178"/>
      <c r="I631" s="178"/>
      <c r="J631" s="178"/>
      <c r="K631" s="178"/>
      <c r="L631" s="178"/>
      <c r="M631" s="178"/>
      <c r="N631" s="178"/>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f t="shared" si="111"/>
        <v>9.286382556661827E-3</v>
      </c>
      <c r="H632" s="29">
        <f t="shared" si="111"/>
        <v>0.18013305441063598</v>
      </c>
      <c r="I632" s="29">
        <f t="shared" si="111"/>
        <v>0.13939685313535535</v>
      </c>
      <c r="J632" s="29">
        <f t="shared" si="111"/>
        <v>0.11128083595306011</v>
      </c>
      <c r="K632" s="29">
        <f t="shared" si="111"/>
        <v>7.8741982062798102E-2</v>
      </c>
      <c r="L632" s="29">
        <f t="shared" si="111"/>
        <v>0.22378482270748642</v>
      </c>
      <c r="M632" s="29">
        <f t="shared" si="111"/>
        <v>0.13064801285947222</v>
      </c>
      <c r="N632" s="29">
        <f t="shared" si="111"/>
        <v>0.25593699103477863</v>
      </c>
      <c r="O632" s="29">
        <f t="shared" si="111"/>
        <v>0.37292278617738994</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f t="shared" si="112"/>
        <v>5.3187638687345797E-3</v>
      </c>
      <c r="H633" s="29">
        <f t="shared" si="112"/>
        <v>0.23073618558137321</v>
      </c>
      <c r="I633" s="29">
        <f t="shared" si="112"/>
        <v>0.1580903980423686</v>
      </c>
      <c r="J633" s="29">
        <f t="shared" si="112"/>
        <v>0.13182811075275891</v>
      </c>
      <c r="K633" s="29">
        <f t="shared" si="112"/>
        <v>9.9888628138550595E-2</v>
      </c>
      <c r="L633" s="29">
        <f t="shared" si="112"/>
        <v>0.29584326163100982</v>
      </c>
      <c r="M633" s="29">
        <f t="shared" si="112"/>
        <v>0.14846882222614788</v>
      </c>
      <c r="N633" s="29">
        <f t="shared" si="112"/>
        <v>0.31188436455711099</v>
      </c>
      <c r="O633" s="29">
        <f t="shared" si="112"/>
        <v>0.45914103279340163</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f t="shared" si="113"/>
        <v>1.3788517305794504E-2</v>
      </c>
      <c r="H634" s="29">
        <f t="shared" si="113"/>
        <v>0.21740583567583235</v>
      </c>
      <c r="I634" s="29">
        <f t="shared" si="113"/>
        <v>0.17704169751794158</v>
      </c>
      <c r="J634" s="29">
        <f t="shared" si="113"/>
        <v>0.1462603232258777</v>
      </c>
      <c r="K634" s="29">
        <f t="shared" si="113"/>
        <v>0.10391371155414583</v>
      </c>
      <c r="L634" s="29">
        <f t="shared" si="113"/>
        <v>0.30594169623024253</v>
      </c>
      <c r="M634" s="29">
        <f t="shared" si="113"/>
        <v>0.15233532297043717</v>
      </c>
      <c r="N634" s="29">
        <f t="shared" si="113"/>
        <v>0.31020462576683755</v>
      </c>
      <c r="O634" s="29">
        <f t="shared" si="113"/>
        <v>0.46094722675544747</v>
      </c>
      <c r="P634" s="6"/>
      <c r="Q634" s="89" t="s">
        <v>39</v>
      </c>
    </row>
    <row r="635" spans="2:17" x14ac:dyDescent="0.25">
      <c r="B635" s="177" t="s">
        <v>59</v>
      </c>
      <c r="C635" s="178"/>
      <c r="D635" s="178"/>
      <c r="E635" s="178"/>
      <c r="F635" s="178"/>
      <c r="G635" s="178"/>
      <c r="H635" s="178"/>
      <c r="I635" s="178"/>
      <c r="J635" s="178"/>
      <c r="K635" s="178"/>
      <c r="L635" s="178"/>
      <c r="M635" s="178"/>
      <c r="N635" s="178"/>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f t="shared" si="114"/>
        <v>2.0204616598414775</v>
      </c>
      <c r="H636" s="27">
        <f t="shared" si="114"/>
        <v>4.6373337491486177</v>
      </c>
      <c r="I636" s="27">
        <f t="shared" si="114"/>
        <v>3.0566685749797706</v>
      </c>
      <c r="J636" s="27">
        <f t="shared" si="114"/>
        <v>1.3472550237154501</v>
      </c>
      <c r="K636" s="27">
        <f t="shared" si="114"/>
        <v>1.9210085084287256</v>
      </c>
      <c r="L636" s="27">
        <f t="shared" si="114"/>
        <v>1.79536444325693</v>
      </c>
      <c r="M636" s="27">
        <f t="shared" si="114"/>
        <v>2.8632684888700819</v>
      </c>
      <c r="N636" s="27">
        <f t="shared" si="114"/>
        <v>3.6422386600573393</v>
      </c>
      <c r="O636" s="27">
        <f>O378/O414</f>
        <v>3.0659304136437879</v>
      </c>
      <c r="P636" s="6"/>
      <c r="Q636" s="89" t="s">
        <v>1426</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f t="shared" si="115"/>
        <v>1.3207190915980256</v>
      </c>
      <c r="H637" s="27">
        <f t="shared" si="115"/>
        <v>3.8911358970115004</v>
      </c>
      <c r="I637" s="27">
        <f t="shared" si="115"/>
        <v>2.4129135534163764</v>
      </c>
      <c r="J637" s="27">
        <f t="shared" si="115"/>
        <v>0.80108418980025098</v>
      </c>
      <c r="K637" s="27">
        <f t="shared" si="115"/>
        <v>1.3586903878403018</v>
      </c>
      <c r="L637" s="27">
        <f t="shared" si="115"/>
        <v>1.4308617877143881</v>
      </c>
      <c r="M637" s="27">
        <f t="shared" si="115"/>
        <v>2.1621510707642253</v>
      </c>
      <c r="N637" s="27">
        <f t="shared" si="115"/>
        <v>3.1112401547628048</v>
      </c>
      <c r="O637" s="27">
        <f>(O378-O372)/O414</f>
        <v>2.2496628936073231</v>
      </c>
      <c r="P637" s="6"/>
      <c r="Q637" s="89" t="s">
        <v>1427</v>
      </c>
    </row>
    <row r="638" spans="2:17" x14ac:dyDescent="0.25">
      <c r="B638" s="177" t="s">
        <v>876</v>
      </c>
      <c r="C638" s="178"/>
      <c r="D638" s="178"/>
      <c r="E638" s="178"/>
      <c r="F638" s="178"/>
      <c r="G638" s="178"/>
      <c r="H638" s="178"/>
      <c r="I638" s="178"/>
      <c r="J638" s="178"/>
      <c r="K638" s="178"/>
      <c r="L638" s="178"/>
      <c r="M638" s="178"/>
      <c r="N638" s="178"/>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f t="shared" si="116"/>
        <v>0.10235205791547744</v>
      </c>
      <c r="H639" s="27">
        <f t="shared" si="116"/>
        <v>4.576281570328581E-3</v>
      </c>
      <c r="I639" s="27">
        <f t="shared" si="116"/>
        <v>6.864177936314883E-2</v>
      </c>
      <c r="J639" s="27">
        <f t="shared" si="116"/>
        <v>2.5544529221254258E-2</v>
      </c>
      <c r="K639" s="27">
        <f t="shared" si="116"/>
        <v>7.8581296000210979E-2</v>
      </c>
      <c r="L639" s="27">
        <f t="shared" si="116"/>
        <v>4.2808416309194533E-2</v>
      </c>
      <c r="M639" s="27">
        <f t="shared" si="116"/>
        <v>1.9127139596650494E-2</v>
      </c>
      <c r="N639" s="27">
        <f t="shared" si="116"/>
        <v>0</v>
      </c>
      <c r="O639" s="27">
        <f>O432/O457</f>
        <v>0</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f t="shared" si="117"/>
        <v>7.4229923091487784</v>
      </c>
      <c r="H640" s="27">
        <f t="shared" si="117"/>
        <v>2.1049488189232159E-2</v>
      </c>
      <c r="I640" s="27">
        <f t="shared" si="117"/>
        <v>0.38771532540345538</v>
      </c>
      <c r="J640" s="27">
        <f t="shared" si="117"/>
        <v>0.17465111971484201</v>
      </c>
      <c r="K640" s="27">
        <f t="shared" si="117"/>
        <v>0.75621681513382377</v>
      </c>
      <c r="L640" s="27">
        <f t="shared" si="117"/>
        <v>0.13992344566521003</v>
      </c>
      <c r="M640" s="27">
        <f t="shared" si="117"/>
        <v>0.12555945150267209</v>
      </c>
      <c r="N640" s="27">
        <f t="shared" si="117"/>
        <v>0</v>
      </c>
      <c r="O640" s="27">
        <f>O432/O588</f>
        <v>0</v>
      </c>
      <c r="P640" s="6"/>
      <c r="Q640" s="89" t="s">
        <v>41</v>
      </c>
    </row>
    <row r="641" spans="2:17" x14ac:dyDescent="0.25">
      <c r="B641" s="181" t="s">
        <v>1425</v>
      </c>
      <c r="C641" s="182"/>
      <c r="D641" s="182"/>
      <c r="E641" s="182"/>
      <c r="F641" s="182"/>
      <c r="G641" s="182"/>
      <c r="H641" s="182"/>
      <c r="I641" s="182"/>
      <c r="J641" s="182"/>
      <c r="K641" s="182"/>
      <c r="L641" s="182"/>
      <c r="M641" s="182"/>
      <c r="N641" s="182"/>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f t="shared" si="118"/>
        <v>21.308368243432035</v>
      </c>
      <c r="I642" s="43">
        <f t="shared" si="118"/>
        <v>20.640548814307671</v>
      </c>
      <c r="J642" s="43">
        <f t="shared" si="118"/>
        <v>18.404226267662693</v>
      </c>
      <c r="K642" s="43">
        <f t="shared" si="118"/>
        <v>26.735576329443777</v>
      </c>
      <c r="L642" s="43">
        <f t="shared" si="118"/>
        <v>26.088649988889852</v>
      </c>
      <c r="M642" s="43">
        <f t="shared" si="118"/>
        <v>28.907045171293621</v>
      </c>
      <c r="N642" s="44">
        <f t="shared" si="118"/>
        <v>25.955240845973933</v>
      </c>
      <c r="O642" s="44">
        <f t="shared" si="118"/>
        <v>28.087768064936107</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f t="shared" si="119"/>
        <v>39.529072814729886</v>
      </c>
      <c r="I643" s="43">
        <f t="shared" si="119"/>
        <v>50.237498850471731</v>
      </c>
      <c r="J643" s="43">
        <f t="shared" si="119"/>
        <v>49.411602490648896</v>
      </c>
      <c r="K643" s="43">
        <f t="shared" si="119"/>
        <v>45.535392206670949</v>
      </c>
      <c r="L643" s="43">
        <f t="shared" si="119"/>
        <v>43.527735119857176</v>
      </c>
      <c r="M643" s="43">
        <f t="shared" si="119"/>
        <v>50.319061046259478</v>
      </c>
      <c r="N643" s="44">
        <f t="shared" si="119"/>
        <v>45.030759523111229</v>
      </c>
      <c r="O643" s="44">
        <f t="shared" si="119"/>
        <v>58.719800073586207</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f t="shared" si="120"/>
        <v>50.411061433972371</v>
      </c>
      <c r="I644" s="43">
        <f t="shared" si="120"/>
        <v>59.041788822941406</v>
      </c>
      <c r="J644" s="43">
        <f t="shared" si="120"/>
        <v>66.057015244692522</v>
      </c>
      <c r="K644" s="43">
        <f t="shared" si="120"/>
        <v>71.022099448135293</v>
      </c>
      <c r="L644" s="43">
        <f t="shared" si="120"/>
        <v>87.482558968292366</v>
      </c>
      <c r="M644" s="43">
        <f t="shared" si="120"/>
        <v>91.488171567163235</v>
      </c>
      <c r="N644" s="44">
        <f t="shared" si="120"/>
        <v>64.658546917869756</v>
      </c>
      <c r="O644" s="44">
        <f t="shared" si="120"/>
        <v>74.00456302030851</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f t="shared" si="121"/>
        <v>10.426379624189551</v>
      </c>
      <c r="I645" s="46">
        <f t="shared" si="121"/>
        <v>11.836258841837996</v>
      </c>
      <c r="J645" s="46">
        <f t="shared" si="121"/>
        <v>1.7588135136190743</v>
      </c>
      <c r="K645" s="46">
        <f t="shared" si="121"/>
        <v>1.2488690879794291</v>
      </c>
      <c r="L645" s="46">
        <f t="shared" si="121"/>
        <v>-17.866173859545341</v>
      </c>
      <c r="M645" s="46">
        <f t="shared" si="121"/>
        <v>-12.26206534961014</v>
      </c>
      <c r="N645" s="47">
        <f>N643+N642-N644</f>
        <v>6.3274534512154048</v>
      </c>
      <c r="O645" s="47">
        <f>O643+O642-O644</f>
        <v>12.803005118213804</v>
      </c>
      <c r="P645" s="40"/>
      <c r="Q645" s="41" t="s">
        <v>63</v>
      </c>
    </row>
    <row r="646" spans="2:17" x14ac:dyDescent="0.25">
      <c r="B646" s="179" t="s">
        <v>42</v>
      </c>
      <c r="C646" s="180"/>
      <c r="D646" s="180"/>
      <c r="E646" s="180"/>
      <c r="F646" s="180"/>
      <c r="G646" s="180"/>
      <c r="H646" s="180"/>
      <c r="I646" s="180"/>
      <c r="J646" s="180"/>
      <c r="K646" s="180"/>
      <c r="L646" s="180"/>
      <c r="M646" s="180"/>
      <c r="N646" s="180"/>
      <c r="O646" s="126"/>
      <c r="P646" s="28"/>
      <c r="Q646" s="89"/>
    </row>
    <row r="647" spans="2:17" x14ac:dyDescent="0.25">
      <c r="B647" s="142" t="e">
        <v>#N/A</v>
      </c>
      <c r="C647" s="142" t="e">
        <v>#N/A</v>
      </c>
      <c r="D647" s="142" t="e">
        <v>#N/A</v>
      </c>
      <c r="E647" s="142" t="e">
        <v>#N/A</v>
      </c>
      <c r="F647" s="142" t="e">
        <v>#N/A</v>
      </c>
      <c r="G647" s="142" t="e">
        <v>#N/A</v>
      </c>
      <c r="H647" s="142">
        <v>350000</v>
      </c>
      <c r="I647" s="142">
        <v>350000</v>
      </c>
      <c r="J647" s="142">
        <v>350821.49</v>
      </c>
      <c r="K647" s="142">
        <v>352229.83399999997</v>
      </c>
      <c r="L647" s="142">
        <v>353694.66499999998</v>
      </c>
      <c r="M647" s="142">
        <v>424764.37699999998</v>
      </c>
      <c r="N647" s="143">
        <v>424764.37699999998</v>
      </c>
      <c r="O647" s="143">
        <v>424764.37699999998</v>
      </c>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1.1327849428571428</v>
      </c>
      <c r="I648" s="13">
        <f t="shared" si="122"/>
        <v>1.3853328857142857</v>
      </c>
      <c r="J648" s="13">
        <f t="shared" si="122"/>
        <v>1.5098604706342249</v>
      </c>
      <c r="K648" s="13">
        <f t="shared" si="122"/>
        <v>1.6126493419066825</v>
      </c>
      <c r="L648" s="13">
        <f t="shared" si="122"/>
        <v>2.0506424658681239</v>
      </c>
      <c r="M648" s="13">
        <f t="shared" si="122"/>
        <v>1.8852788589660854</v>
      </c>
      <c r="N648" s="13">
        <f t="shared" si="122"/>
        <v>2.4170636371420575</v>
      </c>
      <c r="O648" s="13">
        <f t="shared" si="122"/>
        <v>2.4134486211869883</v>
      </c>
      <c r="P648" s="6"/>
      <c r="Q648" s="90" t="s">
        <v>44</v>
      </c>
    </row>
    <row r="649" spans="2:17" x14ac:dyDescent="0.25">
      <c r="B649" s="13" t="e">
        <f t="shared" ref="B649:O649" si="123">B588/B647</f>
        <v>#N/A</v>
      </c>
      <c r="C649" s="13" t="e">
        <f t="shared" si="123"/>
        <v>#N/A</v>
      </c>
      <c r="D649" s="13" t="e">
        <f t="shared" si="123"/>
        <v>#N/A</v>
      </c>
      <c r="E649" s="13" t="e">
        <f t="shared" si="123"/>
        <v>#N/A</v>
      </c>
      <c r="F649" s="13" t="e">
        <f t="shared" si="123"/>
        <v>#N/A</v>
      </c>
      <c r="G649" s="13" t="e">
        <f t="shared" si="123"/>
        <v>#N/A</v>
      </c>
      <c r="H649" s="13">
        <f t="shared" si="123"/>
        <v>0.24627405714285713</v>
      </c>
      <c r="I649" s="13">
        <f t="shared" si="123"/>
        <v>0.24526168571428569</v>
      </c>
      <c r="J649" s="13">
        <f t="shared" si="123"/>
        <v>0.22083268046093757</v>
      </c>
      <c r="K649" s="13">
        <f t="shared" si="123"/>
        <v>0.16757637855287411</v>
      </c>
      <c r="L649" s="13">
        <f t="shared" si="123"/>
        <v>0.62737703436946102</v>
      </c>
      <c r="M649" s="13">
        <f t="shared" si="123"/>
        <v>0.28719456386993586</v>
      </c>
      <c r="N649" s="13">
        <f t="shared" si="123"/>
        <v>0.74978432101428316</v>
      </c>
      <c r="O649" s="13">
        <f t="shared" si="123"/>
        <v>1.1124724488529008</v>
      </c>
      <c r="P649" s="6"/>
      <c r="Q649" s="89" t="s">
        <v>45</v>
      </c>
    </row>
    <row r="650" spans="2:17" x14ac:dyDescent="0.25">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-4.110751413756053E-3</v>
      </c>
      <c r="J650" s="92">
        <f t="shared" si="124"/>
        <v>-9.9603838170656434E-2</v>
      </c>
      <c r="K650" s="91">
        <f t="shared" si="124"/>
        <v>-0.24116132538401092</v>
      </c>
      <c r="L650" s="92">
        <f t="shared" si="124"/>
        <v>2.7438273806084759</v>
      </c>
      <c r="M650" s="91">
        <f t="shared" si="124"/>
        <v>-0.54222971492959116</v>
      </c>
      <c r="N650" s="93">
        <f>+N649/M649-1</f>
        <v>1.6107190571818903</v>
      </c>
      <c r="O650" s="93">
        <f>+O649/N649-1</f>
        <v>0.48372327571212104</v>
      </c>
      <c r="P650" s="31"/>
      <c r="Q650" s="94" t="s">
        <v>46</v>
      </c>
    </row>
    <row r="651" spans="2:17" x14ac:dyDescent="0.25">
      <c r="B651" s="141">
        <v>0</v>
      </c>
      <c r="C651" s="141">
        <v>0</v>
      </c>
      <c r="D651" s="141">
        <v>0</v>
      </c>
      <c r="E651" s="141">
        <v>0</v>
      </c>
      <c r="F651" s="141">
        <v>0</v>
      </c>
      <c r="G651" s="141">
        <v>0</v>
      </c>
      <c r="H651" s="141">
        <v>0</v>
      </c>
      <c r="I651" s="141">
        <v>0.1</v>
      </c>
      <c r="J651" s="141">
        <v>0.08</v>
      </c>
      <c r="K651" s="141">
        <v>0.08</v>
      </c>
      <c r="L651" s="141">
        <v>0.87</v>
      </c>
      <c r="M651" s="141">
        <v>0.155</v>
      </c>
      <c r="N651" s="141">
        <v>0.60799999999999998</v>
      </c>
      <c r="O651" s="141">
        <v>0.39800000000000002</v>
      </c>
      <c r="P651" s="6"/>
      <c r="Q651" s="90" t="s">
        <v>47</v>
      </c>
    </row>
    <row r="652" spans="2:17" x14ac:dyDescent="0.25">
      <c r="B652" s="91" t="e">
        <f t="shared" ref="B652:O652" si="125">+B651/B661</f>
        <v>#N/A</v>
      </c>
      <c r="C652" s="91" t="e">
        <f t="shared" si="125"/>
        <v>#N/A</v>
      </c>
      <c r="D652" s="92" t="e">
        <f t="shared" si="125"/>
        <v>#N/A</v>
      </c>
      <c r="E652" s="91" t="e">
        <f t="shared" si="125"/>
        <v>#N/A</v>
      </c>
      <c r="F652" s="92" t="e">
        <f t="shared" si="125"/>
        <v>#N/A</v>
      </c>
      <c r="G652" s="91" t="e">
        <f t="shared" si="125"/>
        <v>#N/A</v>
      </c>
      <c r="H652" s="92">
        <f t="shared" si="125"/>
        <v>0</v>
      </c>
      <c r="I652" s="91">
        <f t="shared" si="125"/>
        <v>1.832408396881402E-2</v>
      </c>
      <c r="J652" s="92">
        <f t="shared" si="125"/>
        <v>1.1719406031980349E-2</v>
      </c>
      <c r="K652" s="91">
        <f t="shared" si="125"/>
        <v>1.4803193387601494E-2</v>
      </c>
      <c r="L652" s="92">
        <f t="shared" si="125"/>
        <v>0.10606303439546291</v>
      </c>
      <c r="M652" s="91">
        <f t="shared" si="125"/>
        <v>1.7194019000759529E-2</v>
      </c>
      <c r="N652" s="93">
        <f t="shared" si="125"/>
        <v>6.7755867105001685E-2</v>
      </c>
      <c r="O652" s="93">
        <f t="shared" si="125"/>
        <v>2.4875000000000001E-2</v>
      </c>
      <c r="P652" s="6"/>
      <c r="Q652" s="94" t="s">
        <v>48</v>
      </c>
    </row>
    <row r="653" spans="2:17" x14ac:dyDescent="0.25">
      <c r="B653" s="95" t="e">
        <f t="shared" ref="B653:M653" si="126">+B651/B649</f>
        <v>#N/A</v>
      </c>
      <c r="C653" s="95" t="e">
        <f t="shared" si="126"/>
        <v>#N/A</v>
      </c>
      <c r="D653" s="96" t="e">
        <f t="shared" si="126"/>
        <v>#N/A</v>
      </c>
      <c r="E653" s="95" t="e">
        <f t="shared" si="126"/>
        <v>#N/A</v>
      </c>
      <c r="F653" s="96" t="e">
        <f t="shared" si="126"/>
        <v>#N/A</v>
      </c>
      <c r="G653" s="95" t="e">
        <f t="shared" si="126"/>
        <v>#N/A</v>
      </c>
      <c r="H653" s="96">
        <f t="shared" si="126"/>
        <v>0</v>
      </c>
      <c r="I653" s="95">
        <f t="shared" si="126"/>
        <v>0.40772776925497306</v>
      </c>
      <c r="J653" s="96">
        <f t="shared" si="126"/>
        <v>0.36226522194549443</v>
      </c>
      <c r="K653" s="95">
        <f t="shared" si="126"/>
        <v>0.47739425264377705</v>
      </c>
      <c r="L653" s="96">
        <f t="shared" si="126"/>
        <v>1.3867259276941573</v>
      </c>
      <c r="M653" s="95">
        <f t="shared" si="126"/>
        <v>0.53970380884436275</v>
      </c>
      <c r="N653" s="97">
        <f>+N651/N649</f>
        <v>0.81089985874540282</v>
      </c>
      <c r="O653" s="97">
        <f>+O651/O649</f>
        <v>0.35776166898370215</v>
      </c>
      <c r="P653" s="28"/>
      <c r="Q653" s="98" t="s">
        <v>49</v>
      </c>
    </row>
    <row r="654" spans="2:17" x14ac:dyDescent="0.25">
      <c r="B654" s="16" t="e">
        <f t="shared" ref="B654:M654" si="127">+B661*B647</f>
        <v>#N/A</v>
      </c>
      <c r="C654" s="16" t="e">
        <f t="shared" si="127"/>
        <v>#N/A</v>
      </c>
      <c r="D654" s="16" t="e">
        <f t="shared" si="127"/>
        <v>#N/A</v>
      </c>
      <c r="E654" s="16" t="e">
        <f t="shared" si="127"/>
        <v>#N/A</v>
      </c>
      <c r="F654" s="16" t="e">
        <f t="shared" si="127"/>
        <v>#N/A</v>
      </c>
      <c r="G654" s="16" t="e">
        <f t="shared" si="127"/>
        <v>#N/A</v>
      </c>
      <c r="H654" s="16">
        <f t="shared" si="127"/>
        <v>1996482.6168890886</v>
      </c>
      <c r="I654" s="16">
        <f t="shared" si="127"/>
        <v>1910054.5522257441</v>
      </c>
      <c r="J654" s="16">
        <f t="shared" si="127"/>
        <v>2394807.307077955</v>
      </c>
      <c r="K654" s="16">
        <f t="shared" si="127"/>
        <v>1903534.3241277237</v>
      </c>
      <c r="L654" s="16">
        <f t="shared" si="127"/>
        <v>2901240.3831731514</v>
      </c>
      <c r="M654" s="16">
        <f t="shared" si="127"/>
        <v>3829150.0336303948</v>
      </c>
      <c r="N654" s="16">
        <f>+N661*N647</f>
        <v>3811577.5393410274</v>
      </c>
      <c r="O654" s="16">
        <f>+O661*O647</f>
        <v>6796230.0319999997</v>
      </c>
      <c r="P654" s="6"/>
      <c r="Q654" s="89" t="s">
        <v>50</v>
      </c>
    </row>
    <row r="655" spans="2:17" x14ac:dyDescent="0.25">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5.0355860432494364</v>
      </c>
      <c r="I655" s="32">
        <f t="shared" si="128"/>
        <v>3.939341061575369</v>
      </c>
      <c r="J655" s="33">
        <f t="shared" si="128"/>
        <v>4.5211359953443742</v>
      </c>
      <c r="K655" s="32">
        <f t="shared" si="128"/>
        <v>3.351155886971104</v>
      </c>
      <c r="L655" s="33">
        <f t="shared" si="128"/>
        <v>4.0000485083552881</v>
      </c>
      <c r="M655" s="32">
        <f t="shared" si="128"/>
        <v>4.7816600659246262</v>
      </c>
      <c r="N655" s="34">
        <f>+N661/N$648</f>
        <v>3.7125181621051127</v>
      </c>
      <c r="O655" s="34">
        <f>+O661/O$648</f>
        <v>6.6295175540678546</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x14ac:dyDescent="0.25">
      <c r="B656" s="32" t="e">
        <f t="shared" ref="B656:M656" si="129">+B661/B$649</f>
        <v>#N/A</v>
      </c>
      <c r="C656" s="32" t="e">
        <f t="shared" si="129"/>
        <v>#N/A</v>
      </c>
      <c r="D656" s="33" t="e">
        <f t="shared" si="129"/>
        <v>#N/A</v>
      </c>
      <c r="E656" s="32" t="e">
        <f t="shared" si="129"/>
        <v>#N/A</v>
      </c>
      <c r="F656" s="33" t="e">
        <f t="shared" si="129"/>
        <v>#N/A</v>
      </c>
      <c r="G656" s="32" t="e">
        <f t="shared" si="129"/>
        <v>#N/A</v>
      </c>
      <c r="H656" s="33">
        <f t="shared" si="129"/>
        <v>23.162147545836145</v>
      </c>
      <c r="I656" s="32">
        <f t="shared" si="129"/>
        <v>22.250922335265976</v>
      </c>
      <c r="J656" s="33">
        <f t="shared" si="129"/>
        <v>30.911568466604166</v>
      </c>
      <c r="K656" s="32">
        <f t="shared" si="129"/>
        <v>32.24940998498483</v>
      </c>
      <c r="L656" s="33">
        <f t="shared" si="129"/>
        <v>13.074545109879276</v>
      </c>
      <c r="M656" s="32">
        <f t="shared" si="129"/>
        <v>31.389043412161048</v>
      </c>
      <c r="N656" s="34">
        <f>+N661/N$649</f>
        <v>11.967965187261886</v>
      </c>
      <c r="O656" s="34">
        <f>+O661/O$649</f>
        <v>14.382378652611141</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x14ac:dyDescent="0.25">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15.854259842574514</v>
      </c>
      <c r="I657" s="32">
        <f t="shared" si="130"/>
        <v>17.316121904491702</v>
      </c>
      <c r="J657" s="33">
        <f t="shared" si="130"/>
        <v>23.375743766692484</v>
      </c>
      <c r="K657" s="32">
        <f t="shared" si="130"/>
        <v>18.107803971825298</v>
      </c>
      <c r="L657" s="33">
        <f t="shared" si="130"/>
        <v>9.6770986319457233</v>
      </c>
      <c r="M657" s="32">
        <f t="shared" si="130"/>
        <v>21.674660447037592</v>
      </c>
      <c r="N657" s="34">
        <f t="shared" si="130"/>
        <v>9.4032457854968605</v>
      </c>
      <c r="O657" s="34">
        <f t="shared" si="130"/>
        <v>12.103760398863185</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x14ac:dyDescent="0.25">
      <c r="B658" s="32" t="e">
        <f t="shared" ref="B658:O658" si="131">B654/B465</f>
        <v>#N/A</v>
      </c>
      <c r="C658" s="32" t="e">
        <f t="shared" si="131"/>
        <v>#N/A</v>
      </c>
      <c r="D658" s="33" t="e">
        <f t="shared" si="131"/>
        <v>#N/A</v>
      </c>
      <c r="E658" s="32" t="e">
        <f t="shared" si="131"/>
        <v>#N/A</v>
      </c>
      <c r="F658" s="33" t="e">
        <f t="shared" si="131"/>
        <v>#N/A</v>
      </c>
      <c r="G658" s="32" t="e">
        <f t="shared" si="131"/>
        <v>#N/A</v>
      </c>
      <c r="H658" s="33">
        <f t="shared" si="131"/>
        <v>2.716479950263273</v>
      </c>
      <c r="I658" s="32">
        <f t="shared" si="131"/>
        <v>2.5807645468553391</v>
      </c>
      <c r="J658" s="33">
        <f t="shared" si="131"/>
        <v>2.7269764342242775</v>
      </c>
      <c r="K658" s="32">
        <f t="shared" si="131"/>
        <v>2.0142276338474292</v>
      </c>
      <c r="L658" s="33">
        <f t="shared" si="131"/>
        <v>2.5338575435135864</v>
      </c>
      <c r="M658" s="32">
        <f t="shared" si="131"/>
        <v>3.8650246513406881</v>
      </c>
      <c r="N658" s="34">
        <f t="shared" si="131"/>
        <v>3.0067803148452863</v>
      </c>
      <c r="O658" s="34">
        <f t="shared" si="131"/>
        <v>4.4329484014269838</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x14ac:dyDescent="0.25">
      <c r="A659" s="99"/>
      <c r="B659" s="141" t="e">
        <v>#N/A</v>
      </c>
      <c r="C659" s="141" t="e">
        <v>#N/A</v>
      </c>
      <c r="D659" s="141" t="e">
        <v>#N/A</v>
      </c>
      <c r="E659" s="141" t="e">
        <v>#N/A</v>
      </c>
      <c r="F659" s="141" t="e">
        <v>#N/A</v>
      </c>
      <c r="G659" s="141" t="e">
        <v>#N/A</v>
      </c>
      <c r="H659" s="141">
        <v>7.35</v>
      </c>
      <c r="I659" s="141">
        <v>6.2</v>
      </c>
      <c r="J659" s="141">
        <v>8.0500000000000007</v>
      </c>
      <c r="K659" s="141">
        <v>7</v>
      </c>
      <c r="L659" s="141">
        <v>12.5</v>
      </c>
      <c r="M659" s="141">
        <v>12.9</v>
      </c>
      <c r="N659" s="148">
        <v>11.7</v>
      </c>
      <c r="O659" s="148">
        <v>26.75</v>
      </c>
      <c r="P659" s="31"/>
      <c r="Q659" s="37" t="s">
        <v>55</v>
      </c>
    </row>
    <row r="660" spans="1:17" s="71" customFormat="1" x14ac:dyDescent="0.25">
      <c r="A660" s="100"/>
      <c r="B660" s="141" t="e">
        <v>#N/A</v>
      </c>
      <c r="C660" s="141" t="e">
        <v>#N/A</v>
      </c>
      <c r="D660" s="141" t="e">
        <v>#N/A</v>
      </c>
      <c r="E660" s="141" t="e">
        <v>#N/A</v>
      </c>
      <c r="F660" s="141" t="e">
        <v>#N/A</v>
      </c>
      <c r="G660" s="141" t="e">
        <v>#N/A</v>
      </c>
      <c r="H660" s="141">
        <v>3.66</v>
      </c>
      <c r="I660" s="141">
        <v>4.3</v>
      </c>
      <c r="J660" s="141">
        <v>4.7</v>
      </c>
      <c r="K660" s="141">
        <v>4.74</v>
      </c>
      <c r="L660" s="141">
        <v>4.4000000000000004</v>
      </c>
      <c r="M660" s="141">
        <v>5</v>
      </c>
      <c r="N660" s="148">
        <v>3.14</v>
      </c>
      <c r="O660" s="148">
        <v>10.1</v>
      </c>
      <c r="P660" s="38"/>
      <c r="Q660" s="39" t="s">
        <v>56</v>
      </c>
    </row>
    <row r="661" spans="1:17" s="3" customFormat="1" x14ac:dyDescent="0.25">
      <c r="A661" s="101"/>
      <c r="B661" s="149" t="e">
        <v>#N/A</v>
      </c>
      <c r="C661" s="149" t="e">
        <v>#N/A</v>
      </c>
      <c r="D661" s="149" t="e">
        <v>#N/A</v>
      </c>
      <c r="E661" s="149" t="e">
        <v>#N/A</v>
      </c>
      <c r="F661" s="149" t="e">
        <v>#N/A</v>
      </c>
      <c r="G661" s="149" t="e">
        <v>#N/A</v>
      </c>
      <c r="H661" s="149">
        <v>5.7042360482545389</v>
      </c>
      <c r="I661" s="149">
        <v>5.4572987206449834</v>
      </c>
      <c r="J661" s="149">
        <v>6.8262845217319921</v>
      </c>
      <c r="K661" s="149">
        <v>5.4042393357506562</v>
      </c>
      <c r="L661" s="149">
        <v>8.2026693367657995</v>
      </c>
      <c r="M661" s="149">
        <v>9.0147626330500756</v>
      </c>
      <c r="N661" s="150">
        <v>8.9733926518537306</v>
      </c>
      <c r="O661" s="152">
        <f>VLOOKUP($P661,Price!$A:$E,5,FALSE)</f>
        <v>16</v>
      </c>
      <c r="P661" s="151" t="s">
        <v>83</v>
      </c>
      <c r="Q661" s="36" t="s">
        <v>57</v>
      </c>
    </row>
    <row r="662" spans="1:17" x14ac:dyDescent="0.25">
      <c r="B662" s="183" t="s">
        <v>64</v>
      </c>
      <c r="C662" s="184"/>
      <c r="D662" s="184"/>
      <c r="E662" s="184"/>
      <c r="F662" s="184"/>
      <c r="G662" s="184"/>
      <c r="H662" s="184"/>
      <c r="I662" s="184"/>
      <c r="J662" s="184"/>
      <c r="K662" s="184"/>
      <c r="L662" s="184"/>
      <c r="M662" s="184"/>
      <c r="N662" s="184"/>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-54.128601065017911</v>
      </c>
      <c r="J663" s="102">
        <f t="shared" si="132"/>
        <v>-3.1034515370423548</v>
      </c>
      <c r="K663" s="103">
        <f t="shared" si="132"/>
        <v>-1.3372546337449751</v>
      </c>
      <c r="L663" s="102">
        <f t="shared" si="132"/>
        <v>4.7650756757809755E-2</v>
      </c>
      <c r="M663" s="103">
        <f t="shared" si="132"/>
        <v>-0.57888829305927902</v>
      </c>
      <c r="N663" s="104">
        <f t="shared" si="132"/>
        <v>7.4302002785023261E-2</v>
      </c>
      <c r="O663" s="104">
        <f t="shared" si="132"/>
        <v>0.29732657853682748</v>
      </c>
      <c r="P663" s="28"/>
      <c r="Q663" s="89" t="s">
        <v>65</v>
      </c>
    </row>
    <row r="664" spans="1:17" x14ac:dyDescent="0.25">
      <c r="B664" s="105"/>
      <c r="D664" s="105"/>
      <c r="F664" s="105"/>
      <c r="H664" s="105"/>
      <c r="I664" s="106"/>
      <c r="J664" s="107"/>
      <c r="K664" s="106"/>
      <c r="L664" s="107"/>
      <c r="M664" s="106"/>
      <c r="N664" s="108"/>
      <c r="O664" s="137">
        <f>IF(VLOOKUP($P661,Concensus!$A$2:$AS$481,14,FALSE)="-",VLOOKUP($P661,Concensus!$A$2:$AS$481,15,FALSE),VLOOKUP($P661,Concensus!$A$2:$AS$481,14,FALSE))</f>
        <v>0</v>
      </c>
      <c r="P664" s="30"/>
      <c r="Q664" s="90" t="s">
        <v>66</v>
      </c>
    </row>
    <row r="665" spans="1:17" x14ac:dyDescent="0.25">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x14ac:dyDescent="0.25">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x14ac:dyDescent="0.25">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x14ac:dyDescent="0.25">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x14ac:dyDescent="0.25">
      <c r="B669" s="105"/>
      <c r="D669" s="105"/>
      <c r="F669" s="105"/>
      <c r="H669" s="105"/>
      <c r="I669" s="96"/>
      <c r="J669" s="95"/>
      <c r="K669" s="96"/>
      <c r="L669" s="95"/>
      <c r="M669" s="96"/>
      <c r="N669" s="97">
        <f>N664/N661-1</f>
        <v>-1</v>
      </c>
      <c r="O669" s="97">
        <f>O664/O661-1</f>
        <v>-1</v>
      </c>
      <c r="P669" s="28"/>
      <c r="Q669" s="98" t="s">
        <v>71</v>
      </c>
    </row>
    <row r="670" spans="1:17" x14ac:dyDescent="0.25">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x14ac:dyDescent="0.25">
      <c r="B671" s="185" t="s">
        <v>73</v>
      </c>
      <c r="C671" s="186"/>
      <c r="D671" s="186"/>
      <c r="E671" s="186"/>
      <c r="F671" s="186"/>
      <c r="G671" s="186"/>
      <c r="H671" s="186"/>
      <c r="I671" s="186"/>
      <c r="J671" s="186"/>
      <c r="K671" s="186"/>
      <c r="L671" s="186"/>
      <c r="M671" s="186"/>
      <c r="N671" s="186"/>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0.1</v>
      </c>
      <c r="K672" s="56">
        <f t="shared" si="135"/>
        <v>0.18</v>
      </c>
      <c r="L672" s="56">
        <f t="shared" si="135"/>
        <v>0.26</v>
      </c>
      <c r="M672" s="56">
        <f t="shared" si="135"/>
        <v>1.1299999999999999</v>
      </c>
      <c r="N672" s="57">
        <f t="shared" si="135"/>
        <v>1.2849999999999999</v>
      </c>
      <c r="O672" s="57">
        <f>+N$651+N672</f>
        <v>1.8929999999999998</v>
      </c>
      <c r="P672" s="31"/>
      <c r="Q672" s="36" t="s">
        <v>74</v>
      </c>
    </row>
    <row r="673" spans="1:17" s="3" customFormat="1" x14ac:dyDescent="0.25">
      <c r="B673" s="58" t="e">
        <f>+B$661+B672</f>
        <v>#N/A</v>
      </c>
      <c r="C673" s="59" t="e">
        <f t="shared" ref="C673:O673" si="136">+C$661+C672</f>
        <v>#N/A</v>
      </c>
      <c r="D673" s="59" t="e">
        <f t="shared" si="136"/>
        <v>#N/A</v>
      </c>
      <c r="E673" s="59" t="e">
        <f t="shared" si="136"/>
        <v>#N/A</v>
      </c>
      <c r="F673" s="59" t="e">
        <f t="shared" si="136"/>
        <v>#N/A</v>
      </c>
      <c r="G673" s="59" t="e">
        <f t="shared" si="136"/>
        <v>#N/A</v>
      </c>
      <c r="H673" s="59">
        <f t="shared" si="136"/>
        <v>5.7042360482545389</v>
      </c>
      <c r="I673" s="59">
        <f t="shared" si="136"/>
        <v>5.4572987206449834</v>
      </c>
      <c r="J673" s="59">
        <f t="shared" si="136"/>
        <v>6.9262845217319917</v>
      </c>
      <c r="K673" s="59">
        <f t="shared" si="136"/>
        <v>5.5842393357506559</v>
      </c>
      <c r="L673" s="59">
        <f t="shared" si="136"/>
        <v>8.4626693367657992</v>
      </c>
      <c r="M673" s="59">
        <f t="shared" si="136"/>
        <v>10.144762633050075</v>
      </c>
      <c r="N673" s="60">
        <f t="shared" si="136"/>
        <v>10.258392651853731</v>
      </c>
      <c r="O673" s="60">
        <f t="shared" si="136"/>
        <v>17.893000000000001</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0.1</v>
      </c>
      <c r="K676" s="56">
        <f t="shared" si="138"/>
        <v>0.18</v>
      </c>
      <c r="L676" s="56">
        <f t="shared" si="138"/>
        <v>0.26</v>
      </c>
      <c r="M676" s="56">
        <f t="shared" si="138"/>
        <v>1.1299999999999999</v>
      </c>
      <c r="N676" s="57">
        <f t="shared" si="138"/>
        <v>1.2849999999999999</v>
      </c>
      <c r="O676" s="57">
        <f>+N$651+N676</f>
        <v>1.8929999999999998</v>
      </c>
      <c r="P676" s="31"/>
      <c r="Q676" s="36" t="s">
        <v>74</v>
      </c>
    </row>
    <row r="677" spans="1:17" s="3" customFormat="1" x14ac:dyDescent="0.25">
      <c r="B677" s="58"/>
      <c r="C677" s="59" t="e">
        <f t="shared" ref="C677:O677" si="139">+C$661+C676</f>
        <v>#N/A</v>
      </c>
      <c r="D677" s="59" t="e">
        <f t="shared" si="139"/>
        <v>#N/A</v>
      </c>
      <c r="E677" s="59" t="e">
        <f t="shared" si="139"/>
        <v>#N/A</v>
      </c>
      <c r="F677" s="59" t="e">
        <f t="shared" si="139"/>
        <v>#N/A</v>
      </c>
      <c r="G677" s="59" t="e">
        <f t="shared" si="139"/>
        <v>#N/A</v>
      </c>
      <c r="H677" s="59">
        <f t="shared" si="139"/>
        <v>5.7042360482545389</v>
      </c>
      <c r="I677" s="59">
        <f t="shared" si="139"/>
        <v>5.4572987206449834</v>
      </c>
      <c r="J677" s="59">
        <f t="shared" si="139"/>
        <v>6.9262845217319917</v>
      </c>
      <c r="K677" s="59">
        <f t="shared" si="139"/>
        <v>5.5842393357506559</v>
      </c>
      <c r="L677" s="59">
        <f t="shared" si="139"/>
        <v>8.4626693367657992</v>
      </c>
      <c r="M677" s="59">
        <f t="shared" si="139"/>
        <v>10.144762633050075</v>
      </c>
      <c r="N677" s="60">
        <f t="shared" si="139"/>
        <v>10.258392651853731</v>
      </c>
      <c r="O677" s="60">
        <f t="shared" si="139"/>
        <v>17.893000000000001</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0.1</v>
      </c>
      <c r="K680" s="56">
        <f t="shared" si="141"/>
        <v>0.18</v>
      </c>
      <c r="L680" s="56">
        <f t="shared" si="141"/>
        <v>0.26</v>
      </c>
      <c r="M680" s="56">
        <f t="shared" si="141"/>
        <v>1.1299999999999999</v>
      </c>
      <c r="N680" s="57">
        <f t="shared" si="141"/>
        <v>1.2849999999999999</v>
      </c>
      <c r="O680" s="57">
        <f>+N$651+N680</f>
        <v>1.8929999999999998</v>
      </c>
      <c r="P680" s="31"/>
      <c r="Q680" s="36" t="s">
        <v>74</v>
      </c>
    </row>
    <row r="681" spans="1:17" s="3" customFormat="1" x14ac:dyDescent="0.25">
      <c r="B681" s="58"/>
      <c r="C681" s="59"/>
      <c r="D681" s="59" t="e">
        <f t="shared" ref="D681:O681" si="142">+D$661+D680</f>
        <v>#N/A</v>
      </c>
      <c r="E681" s="59" t="e">
        <f t="shared" si="142"/>
        <v>#N/A</v>
      </c>
      <c r="F681" s="59" t="e">
        <f t="shared" si="142"/>
        <v>#N/A</v>
      </c>
      <c r="G681" s="59" t="e">
        <f t="shared" si="142"/>
        <v>#N/A</v>
      </c>
      <c r="H681" s="59">
        <f t="shared" si="142"/>
        <v>5.7042360482545389</v>
      </c>
      <c r="I681" s="59">
        <f t="shared" si="142"/>
        <v>5.4572987206449834</v>
      </c>
      <c r="J681" s="59">
        <f t="shared" si="142"/>
        <v>6.9262845217319917</v>
      </c>
      <c r="K681" s="59">
        <f t="shared" si="142"/>
        <v>5.5842393357506559</v>
      </c>
      <c r="L681" s="59">
        <f t="shared" si="142"/>
        <v>8.4626693367657992</v>
      </c>
      <c r="M681" s="59">
        <f t="shared" si="142"/>
        <v>10.144762633050075</v>
      </c>
      <c r="N681" s="60">
        <f t="shared" si="142"/>
        <v>10.258392651853731</v>
      </c>
      <c r="O681" s="60">
        <f t="shared" si="142"/>
        <v>17.893000000000001</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0.1</v>
      </c>
      <c r="K684" s="56">
        <f t="shared" si="144"/>
        <v>0.18</v>
      </c>
      <c r="L684" s="56">
        <f t="shared" si="144"/>
        <v>0.26</v>
      </c>
      <c r="M684" s="56">
        <f t="shared" si="144"/>
        <v>1.1299999999999999</v>
      </c>
      <c r="N684" s="57">
        <f t="shared" si="144"/>
        <v>1.2849999999999999</v>
      </c>
      <c r="O684" s="57">
        <f>+N$651+N684</f>
        <v>1.8929999999999998</v>
      </c>
      <c r="P684" s="31"/>
      <c r="Q684" s="36" t="s">
        <v>74</v>
      </c>
    </row>
    <row r="685" spans="1:17" s="3" customFormat="1" x14ac:dyDescent="0.25">
      <c r="B685" s="58"/>
      <c r="C685" s="59"/>
      <c r="D685" s="59"/>
      <c r="E685" s="59" t="e">
        <f t="shared" ref="E685:O685" si="145">+E$661+E684</f>
        <v>#N/A</v>
      </c>
      <c r="F685" s="59" t="e">
        <f t="shared" si="145"/>
        <v>#N/A</v>
      </c>
      <c r="G685" s="59" t="e">
        <f t="shared" si="145"/>
        <v>#N/A</v>
      </c>
      <c r="H685" s="59">
        <f t="shared" si="145"/>
        <v>5.7042360482545389</v>
      </c>
      <c r="I685" s="59">
        <f t="shared" si="145"/>
        <v>5.4572987206449834</v>
      </c>
      <c r="J685" s="59">
        <f t="shared" si="145"/>
        <v>6.9262845217319917</v>
      </c>
      <c r="K685" s="59">
        <f t="shared" si="145"/>
        <v>5.5842393357506559</v>
      </c>
      <c r="L685" s="59">
        <f t="shared" si="145"/>
        <v>8.4626693367657992</v>
      </c>
      <c r="M685" s="59">
        <f t="shared" si="145"/>
        <v>10.144762633050075</v>
      </c>
      <c r="N685" s="60">
        <f t="shared" si="145"/>
        <v>10.258392651853731</v>
      </c>
      <c r="O685" s="60">
        <f t="shared" si="145"/>
        <v>17.893000000000001</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0.1</v>
      </c>
      <c r="K688" s="56">
        <f t="shared" si="147"/>
        <v>0.18</v>
      </c>
      <c r="L688" s="56">
        <f t="shared" si="147"/>
        <v>0.26</v>
      </c>
      <c r="M688" s="56">
        <f t="shared" si="147"/>
        <v>1.1299999999999999</v>
      </c>
      <c r="N688" s="57">
        <f t="shared" si="147"/>
        <v>1.2849999999999999</v>
      </c>
      <c r="O688" s="57">
        <f>+N$651+N688</f>
        <v>1.8929999999999998</v>
      </c>
      <c r="P688" s="31"/>
      <c r="Q688" s="36" t="s">
        <v>74</v>
      </c>
    </row>
    <row r="689" spans="1:17" s="3" customFormat="1" x14ac:dyDescent="0.25">
      <c r="B689" s="58"/>
      <c r="C689" s="59"/>
      <c r="D689" s="59"/>
      <c r="E689" s="59"/>
      <c r="F689" s="59" t="e">
        <f t="shared" ref="F689:O689" si="148">+F$661+F688</f>
        <v>#N/A</v>
      </c>
      <c r="G689" s="59" t="e">
        <f t="shared" si="148"/>
        <v>#N/A</v>
      </c>
      <c r="H689" s="59">
        <f t="shared" si="148"/>
        <v>5.7042360482545389</v>
      </c>
      <c r="I689" s="59">
        <f t="shared" si="148"/>
        <v>5.4572987206449834</v>
      </c>
      <c r="J689" s="59">
        <f t="shared" si="148"/>
        <v>6.9262845217319917</v>
      </c>
      <c r="K689" s="59">
        <f t="shared" si="148"/>
        <v>5.5842393357506559</v>
      </c>
      <c r="L689" s="59">
        <f t="shared" si="148"/>
        <v>8.4626693367657992</v>
      </c>
      <c r="M689" s="59">
        <f t="shared" si="148"/>
        <v>10.144762633050075</v>
      </c>
      <c r="N689" s="60">
        <f t="shared" si="148"/>
        <v>10.258392651853731</v>
      </c>
      <c r="O689" s="60">
        <f t="shared" si="148"/>
        <v>17.893000000000001</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0.1</v>
      </c>
      <c r="K692" s="56">
        <f t="shared" si="150"/>
        <v>0.18</v>
      </c>
      <c r="L692" s="56">
        <f t="shared" si="150"/>
        <v>0.26</v>
      </c>
      <c r="M692" s="56">
        <f t="shared" si="150"/>
        <v>1.1299999999999999</v>
      </c>
      <c r="N692" s="57">
        <f t="shared" si="150"/>
        <v>1.2849999999999999</v>
      </c>
      <c r="O692" s="57">
        <f>+N$651+N692</f>
        <v>1.8929999999999998</v>
      </c>
      <c r="P692" s="31"/>
      <c r="Q692" s="36" t="s">
        <v>74</v>
      </c>
    </row>
    <row r="693" spans="1:17" s="3" customFormat="1" x14ac:dyDescent="0.25">
      <c r="B693" s="58"/>
      <c r="C693" s="59"/>
      <c r="D693" s="59"/>
      <c r="E693" s="59"/>
      <c r="F693" s="59"/>
      <c r="G693" s="59" t="e">
        <f t="shared" ref="G693:O693" si="151">+G$661+G692</f>
        <v>#N/A</v>
      </c>
      <c r="H693" s="59">
        <f t="shared" si="151"/>
        <v>5.7042360482545389</v>
      </c>
      <c r="I693" s="59">
        <f t="shared" si="151"/>
        <v>5.4572987206449834</v>
      </c>
      <c r="J693" s="59">
        <f t="shared" si="151"/>
        <v>6.9262845217319917</v>
      </c>
      <c r="K693" s="59">
        <f t="shared" si="151"/>
        <v>5.5842393357506559</v>
      </c>
      <c r="L693" s="59">
        <f t="shared" si="151"/>
        <v>8.4626693367657992</v>
      </c>
      <c r="M693" s="59">
        <f t="shared" si="151"/>
        <v>10.144762633050075</v>
      </c>
      <c r="N693" s="60">
        <f t="shared" si="151"/>
        <v>10.258392651853731</v>
      </c>
      <c r="O693" s="60">
        <f t="shared" si="151"/>
        <v>17.893000000000001</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x14ac:dyDescent="0.25">
      <c r="B696" s="55"/>
      <c r="C696" s="56"/>
      <c r="D696" s="56"/>
      <c r="E696" s="56"/>
      <c r="F696" s="56"/>
      <c r="G696" s="56"/>
      <c r="H696" s="56"/>
      <c r="I696" s="56">
        <f t="shared" ref="I696:N696" si="153">+H$651+H696</f>
        <v>0</v>
      </c>
      <c r="J696" s="56">
        <f t="shared" si="153"/>
        <v>0.1</v>
      </c>
      <c r="K696" s="56">
        <f t="shared" si="153"/>
        <v>0.18</v>
      </c>
      <c r="L696" s="56">
        <f t="shared" si="153"/>
        <v>0.26</v>
      </c>
      <c r="M696" s="56">
        <f t="shared" si="153"/>
        <v>1.1299999999999999</v>
      </c>
      <c r="N696" s="57">
        <f t="shared" si="153"/>
        <v>1.2849999999999999</v>
      </c>
      <c r="O696" s="57">
        <f>+N$651+N696</f>
        <v>1.8929999999999998</v>
      </c>
      <c r="P696" s="31"/>
      <c r="Q696" s="36" t="s">
        <v>74</v>
      </c>
    </row>
    <row r="697" spans="1:17" s="3" customFormat="1" x14ac:dyDescent="0.25">
      <c r="B697" s="58"/>
      <c r="C697" s="59"/>
      <c r="D697" s="59"/>
      <c r="E697" s="59"/>
      <c r="F697" s="59"/>
      <c r="G697" s="59"/>
      <c r="H697" s="59">
        <f t="shared" ref="H697:O697" si="154">+H$661+H696</f>
        <v>5.7042360482545389</v>
      </c>
      <c r="I697" s="59">
        <f t="shared" si="154"/>
        <v>5.4572987206449834</v>
      </c>
      <c r="J697" s="59">
        <f t="shared" si="154"/>
        <v>6.9262845217319917</v>
      </c>
      <c r="K697" s="59">
        <f t="shared" si="154"/>
        <v>5.5842393357506559</v>
      </c>
      <c r="L697" s="59">
        <f t="shared" si="154"/>
        <v>8.4626693367657992</v>
      </c>
      <c r="M697" s="59">
        <f t="shared" si="154"/>
        <v>10.144762633050075</v>
      </c>
      <c r="N697" s="60">
        <f t="shared" si="154"/>
        <v>10.258392651853731</v>
      </c>
      <c r="O697" s="60">
        <f t="shared" si="154"/>
        <v>17.893000000000001</v>
      </c>
      <c r="P697" s="31"/>
      <c r="Q697" s="36" t="s">
        <v>75</v>
      </c>
    </row>
    <row r="698" spans="1:17" s="3" customFormat="1" x14ac:dyDescent="0.25">
      <c r="B698" s="72"/>
      <c r="I698" s="61"/>
      <c r="J698" s="61"/>
      <c r="K698" s="61"/>
      <c r="L698" s="61"/>
      <c r="M698" s="61"/>
      <c r="N698" s="62"/>
      <c r="O698" s="62">
        <f>+O697/H697-1</f>
        <v>2.1367916489842926</v>
      </c>
      <c r="P698" s="31"/>
      <c r="Q698" s="63" t="s">
        <v>76</v>
      </c>
    </row>
    <row r="699" spans="1:17" s="70" customFormat="1" x14ac:dyDescent="0.25">
      <c r="A699" s="64"/>
      <c r="B699" s="65"/>
      <c r="C699" s="66"/>
      <c r="D699" s="66"/>
      <c r="E699" s="66"/>
      <c r="F699" s="66"/>
      <c r="G699" s="66"/>
      <c r="H699" s="66"/>
      <c r="I699" s="66">
        <f t="shared" ref="I699:O699" si="155">RATE(I$348-$H$348,,-$H697,I697)</f>
        <v>-4.3290166381721909E-2</v>
      </c>
      <c r="J699" s="66">
        <f t="shared" si="155"/>
        <v>0.10192343499682442</v>
      </c>
      <c r="K699" s="66">
        <f t="shared" si="155"/>
        <v>-7.0618933663419113E-3</v>
      </c>
      <c r="L699" s="66">
        <f t="shared" si="155"/>
        <v>0.10364009718094645</v>
      </c>
      <c r="M699" s="66">
        <f t="shared" si="155"/>
        <v>0.12204139693134722</v>
      </c>
      <c r="N699" s="67">
        <f t="shared" si="155"/>
        <v>0.10275822298932123</v>
      </c>
      <c r="O699" s="67">
        <f t="shared" si="155"/>
        <v>0.17740675937793127</v>
      </c>
      <c r="P699" s="68"/>
      <c r="Q699" s="69" t="s">
        <v>77</v>
      </c>
    </row>
    <row r="700" spans="1:17" s="3" customFormat="1" x14ac:dyDescent="0.25">
      <c r="B700" s="55"/>
      <c r="C700" s="56"/>
      <c r="D700" s="56"/>
      <c r="E700" s="56"/>
      <c r="F700" s="56"/>
      <c r="G700" s="56"/>
      <c r="H700" s="56"/>
      <c r="I700" s="56"/>
      <c r="J700" s="56">
        <f t="shared" ref="J700:N700" si="156">+I$651+I700</f>
        <v>0.1</v>
      </c>
      <c r="K700" s="56">
        <f t="shared" si="156"/>
        <v>0.18</v>
      </c>
      <c r="L700" s="56">
        <f t="shared" si="156"/>
        <v>0.26</v>
      </c>
      <c r="M700" s="56">
        <f t="shared" si="156"/>
        <v>1.1299999999999999</v>
      </c>
      <c r="N700" s="57">
        <f t="shared" si="156"/>
        <v>1.2849999999999999</v>
      </c>
      <c r="O700" s="57">
        <f>+N$651+N700</f>
        <v>1.8929999999999998</v>
      </c>
      <c r="P700" s="31"/>
      <c r="Q700" s="36" t="s">
        <v>74</v>
      </c>
    </row>
    <row r="701" spans="1:17" s="3" customFormat="1" x14ac:dyDescent="0.25">
      <c r="B701" s="58"/>
      <c r="C701" s="59"/>
      <c r="D701" s="59"/>
      <c r="E701" s="59"/>
      <c r="F701" s="59"/>
      <c r="G701" s="59"/>
      <c r="H701" s="59"/>
      <c r="I701" s="59">
        <f t="shared" ref="I701:O701" si="157">+I$661+I700</f>
        <v>5.4572987206449834</v>
      </c>
      <c r="J701" s="59">
        <f t="shared" si="157"/>
        <v>6.9262845217319917</v>
      </c>
      <c r="K701" s="59">
        <f t="shared" si="157"/>
        <v>5.5842393357506559</v>
      </c>
      <c r="L701" s="59">
        <f t="shared" si="157"/>
        <v>8.4626693367657992</v>
      </c>
      <c r="M701" s="59">
        <f t="shared" si="157"/>
        <v>10.144762633050075</v>
      </c>
      <c r="N701" s="60">
        <f t="shared" si="157"/>
        <v>10.258392651853731</v>
      </c>
      <c r="O701" s="60">
        <f t="shared" si="157"/>
        <v>17.893000000000001</v>
      </c>
      <c r="P701" s="31"/>
      <c r="Q701" s="36" t="s">
        <v>75</v>
      </c>
    </row>
    <row r="702" spans="1:17" s="3" customFormat="1" x14ac:dyDescent="0.25">
      <c r="B702" s="72"/>
      <c r="I702" s="61"/>
      <c r="J702" s="61"/>
      <c r="K702" s="61"/>
      <c r="L702" s="61"/>
      <c r="M702" s="61"/>
      <c r="N702" s="62"/>
      <c r="O702" s="62">
        <f>+O701/I701-1</f>
        <v>2.2787283445398927</v>
      </c>
      <c r="P702" s="31"/>
      <c r="Q702" s="63" t="s">
        <v>76</v>
      </c>
    </row>
    <row r="703" spans="1:17" s="70" customFormat="1" x14ac:dyDescent="0.25">
      <c r="A703" s="64"/>
      <c r="B703" s="65"/>
      <c r="C703" s="66"/>
      <c r="D703" s="66"/>
      <c r="E703" s="66"/>
      <c r="F703" s="66"/>
      <c r="G703" s="66"/>
      <c r="H703" s="66"/>
      <c r="I703" s="66"/>
      <c r="J703" s="66">
        <f t="shared" ref="J703:O703" si="158">RATE(J$348-$I$348,,-$I701,J701)</f>
        <v>0.26917819168113871</v>
      </c>
      <c r="K703" s="66">
        <f t="shared" si="158"/>
        <v>1.1563495240161563E-2</v>
      </c>
      <c r="L703" s="66">
        <f t="shared" si="158"/>
        <v>0.15747036831459385</v>
      </c>
      <c r="M703" s="66">
        <f t="shared" si="158"/>
        <v>0.16765902602358221</v>
      </c>
      <c r="N703" s="67">
        <f t="shared" si="158"/>
        <v>0.13454132199806859</v>
      </c>
      <c r="O703" s="67">
        <f t="shared" si="158"/>
        <v>0.21885180794316583</v>
      </c>
      <c r="P703" s="68"/>
      <c r="Q703" s="69" t="s">
        <v>77</v>
      </c>
    </row>
    <row r="704" spans="1:17" s="3" customFormat="1" x14ac:dyDescent="0.25">
      <c r="B704" s="55"/>
      <c r="C704" s="56"/>
      <c r="D704" s="56"/>
      <c r="E704" s="56"/>
      <c r="F704" s="56"/>
      <c r="G704" s="56"/>
      <c r="H704" s="56"/>
      <c r="I704" s="56"/>
      <c r="J704" s="56"/>
      <c r="K704" s="56">
        <f>+J$651+J704</f>
        <v>0.08</v>
      </c>
      <c r="L704" s="56">
        <f>+K$651+K704</f>
        <v>0.16</v>
      </c>
      <c r="M704" s="56">
        <f>+L$651+L704</f>
        <v>1.03</v>
      </c>
      <c r="N704" s="57">
        <f>+M$651+M704</f>
        <v>1.1850000000000001</v>
      </c>
      <c r="O704" s="57">
        <f>+N$651+N704</f>
        <v>1.7930000000000001</v>
      </c>
      <c r="P704" s="31"/>
      <c r="Q704" s="36" t="s">
        <v>74</v>
      </c>
    </row>
    <row r="705" spans="1:17" s="3" customFormat="1" x14ac:dyDescent="0.25">
      <c r="B705" s="58"/>
      <c r="C705" s="59"/>
      <c r="D705" s="59"/>
      <c r="E705" s="59"/>
      <c r="F705" s="59"/>
      <c r="G705" s="59"/>
      <c r="H705" s="59"/>
      <c r="I705" s="59"/>
      <c r="J705" s="59">
        <f t="shared" ref="J705:O705" si="159">+J$661+J704</f>
        <v>6.8262845217319921</v>
      </c>
      <c r="K705" s="59">
        <f t="shared" si="159"/>
        <v>5.4842393357506563</v>
      </c>
      <c r="L705" s="59">
        <f t="shared" si="159"/>
        <v>8.3626693367657996</v>
      </c>
      <c r="M705" s="59">
        <f t="shared" si="159"/>
        <v>10.044762633050075</v>
      </c>
      <c r="N705" s="60">
        <f t="shared" si="159"/>
        <v>10.158392651853731</v>
      </c>
      <c r="O705" s="60">
        <f t="shared" si="159"/>
        <v>17.792999999999999</v>
      </c>
      <c r="P705" s="31"/>
      <c r="Q705" s="36" t="s">
        <v>75</v>
      </c>
    </row>
    <row r="706" spans="1:17" s="3" customFormat="1" x14ac:dyDescent="0.25">
      <c r="B706" s="72"/>
      <c r="I706" s="61"/>
      <c r="J706" s="61"/>
      <c r="K706" s="61"/>
      <c r="L706" s="61"/>
      <c r="M706" s="61"/>
      <c r="N706" s="62"/>
      <c r="O706" s="62">
        <f>+O705/J705-1</f>
        <v>1.6065423940878292</v>
      </c>
      <c r="P706" s="31"/>
      <c r="Q706" s="63" t="s">
        <v>76</v>
      </c>
    </row>
    <row r="707" spans="1:17" s="70" customFormat="1" x14ac:dyDescent="0.25">
      <c r="A707" s="64"/>
      <c r="B707" s="65"/>
      <c r="C707" s="66"/>
      <c r="D707" s="66"/>
      <c r="E707" s="66"/>
      <c r="F707" s="66"/>
      <c r="G707" s="66"/>
      <c r="H707" s="66"/>
      <c r="I707" s="66"/>
      <c r="J707" s="66"/>
      <c r="K707" s="66">
        <f>RATE(K$348-$J$348,,-$J705,K705)</f>
        <v>-0.19659965559724821</v>
      </c>
      <c r="L707" s="66">
        <f>RATE(L$348-$J$348,,-$J705,L705)</f>
        <v>0.10682833734833538</v>
      </c>
      <c r="M707" s="66">
        <f>RATE(M$348-$J$348,,-$J705,M705)</f>
        <v>0.13741363685897579</v>
      </c>
      <c r="N707" s="67">
        <f>RATE(N$348-$J$348,,-$J705,N705)</f>
        <v>0.10448584009442011</v>
      </c>
      <c r="O707" s="67">
        <f>RATE(O$348-$J$348,,-$J705,O705)</f>
        <v>0.21119190226968629</v>
      </c>
      <c r="P707" s="68"/>
      <c r="Q707" s="69" t="s">
        <v>77</v>
      </c>
    </row>
    <row r="708" spans="1:17" s="3" customFormat="1" x14ac:dyDescent="0.25">
      <c r="B708" s="73"/>
      <c r="C708" s="74"/>
      <c r="D708" s="74"/>
      <c r="E708" s="74"/>
      <c r="F708" s="74"/>
      <c r="G708" s="74"/>
      <c r="H708" s="74"/>
      <c r="I708" s="74"/>
      <c r="J708" s="74"/>
      <c r="K708" s="74"/>
      <c r="L708" s="74">
        <f>+K$651+K708</f>
        <v>0.08</v>
      </c>
      <c r="M708" s="74">
        <f>+L$651+L708</f>
        <v>0.95</v>
      </c>
      <c r="N708" s="75">
        <f>+M$651+M708</f>
        <v>1.105</v>
      </c>
      <c r="O708" s="75">
        <f>+N$651+N708</f>
        <v>1.7130000000000001</v>
      </c>
      <c r="P708" s="31"/>
      <c r="Q708" s="36" t="s">
        <v>74</v>
      </c>
    </row>
    <row r="709" spans="1:17" s="3" customFormat="1" x14ac:dyDescent="0.25">
      <c r="B709" s="76"/>
      <c r="C709" s="77"/>
      <c r="D709" s="77"/>
      <c r="E709" s="77"/>
      <c r="F709" s="77"/>
      <c r="G709" s="77"/>
      <c r="H709" s="77"/>
      <c r="I709" s="77"/>
      <c r="J709" s="77"/>
      <c r="K709" s="77">
        <f>+K$661+K708</f>
        <v>5.4042393357506562</v>
      </c>
      <c r="L709" s="77">
        <f>+L$661+L708</f>
        <v>8.2826693367657995</v>
      </c>
      <c r="M709" s="77">
        <f>+M$661+M708</f>
        <v>9.9647626330500749</v>
      </c>
      <c r="N709" s="78">
        <f>+N$661+N708</f>
        <v>10.078392651853731</v>
      </c>
      <c r="O709" s="78">
        <f>+O$661+O708</f>
        <v>17.713000000000001</v>
      </c>
      <c r="P709" s="31"/>
      <c r="Q709" s="36" t="s">
        <v>75</v>
      </c>
    </row>
    <row r="710" spans="1:17" s="3" customFormat="1" x14ac:dyDescent="0.25">
      <c r="B710" s="72"/>
      <c r="I710" s="61"/>
      <c r="J710" s="61"/>
      <c r="K710" s="61"/>
      <c r="L710" s="61"/>
      <c r="M710" s="61"/>
      <c r="N710" s="62"/>
      <c r="O710" s="62">
        <f>+O709/K709-1</f>
        <v>2.2776120559323156</v>
      </c>
      <c r="P710" s="31"/>
      <c r="Q710" s="63" t="s">
        <v>76</v>
      </c>
    </row>
    <row r="711" spans="1:17" s="70" customFormat="1" x14ac:dyDescent="0.25">
      <c r="A711" s="64"/>
      <c r="B711" s="65"/>
      <c r="C711" s="66"/>
      <c r="D711" s="66"/>
      <c r="E711" s="66"/>
      <c r="F711" s="66"/>
      <c r="G711" s="66"/>
      <c r="H711" s="66"/>
      <c r="I711" s="66"/>
      <c r="J711" s="66"/>
      <c r="K711" s="66"/>
      <c r="L711" s="66">
        <f>RATE(L$348-$K$348,,-$K709,L709)</f>
        <v>0.53262444947126408</v>
      </c>
      <c r="M711" s="66">
        <f>RATE(M$348-$K$348,,-$K709,M709)</f>
        <v>0.35789500845274863</v>
      </c>
      <c r="N711" s="67">
        <f>RATE(N$348-$K$348,,-$K709,N709)</f>
        <v>0.23088902683655504</v>
      </c>
      <c r="O711" s="67">
        <f>RATE(O$348-$K$348,,-$K709,O709)</f>
        <v>0.34551761297433642</v>
      </c>
      <c r="P711" s="68"/>
      <c r="Q711" s="69" t="s">
        <v>77</v>
      </c>
    </row>
    <row r="712" spans="1:17" s="3" customFormat="1" x14ac:dyDescent="0.25">
      <c r="B712" s="73"/>
      <c r="C712" s="74"/>
      <c r="D712" s="74"/>
      <c r="E712" s="74"/>
      <c r="F712" s="74"/>
      <c r="G712" s="74"/>
      <c r="H712" s="74"/>
      <c r="I712" s="74"/>
      <c r="J712" s="74"/>
      <c r="K712" s="74"/>
      <c r="L712" s="74"/>
      <c r="M712" s="74">
        <f>+L$651+L712</f>
        <v>0.87</v>
      </c>
      <c r="N712" s="75">
        <f>+M$651+M712</f>
        <v>1.0249999999999999</v>
      </c>
      <c r="O712" s="75">
        <f>+N$651+N712</f>
        <v>1.633</v>
      </c>
      <c r="P712" s="31"/>
      <c r="Q712" s="36" t="s">
        <v>74</v>
      </c>
    </row>
    <row r="713" spans="1:17" s="3" customFormat="1" x14ac:dyDescent="0.25">
      <c r="B713" s="76"/>
      <c r="C713" s="77"/>
      <c r="D713" s="77"/>
      <c r="E713" s="77"/>
      <c r="F713" s="77"/>
      <c r="G713" s="77"/>
      <c r="H713" s="77"/>
      <c r="I713" s="77"/>
      <c r="J713" s="77"/>
      <c r="K713" s="77"/>
      <c r="L713" s="77">
        <f>+L$661+L712</f>
        <v>8.2026693367657995</v>
      </c>
      <c r="M713" s="77">
        <f>+M$661+M712</f>
        <v>9.8847626330500749</v>
      </c>
      <c r="N713" s="78">
        <f>+N$661+N712</f>
        <v>9.9983926518537309</v>
      </c>
      <c r="O713" s="78">
        <f>+O$661+O712</f>
        <v>17.632999999999999</v>
      </c>
      <c r="P713" s="31"/>
      <c r="Q713" s="36" t="s">
        <v>75</v>
      </c>
    </row>
    <row r="714" spans="1:17" s="3" customFormat="1" x14ac:dyDescent="0.25">
      <c r="B714" s="72"/>
      <c r="I714" s="61"/>
      <c r="J714" s="61"/>
      <c r="K714" s="61"/>
      <c r="L714" s="61"/>
      <c r="M714" s="61"/>
      <c r="N714" s="62"/>
      <c r="O714" s="62">
        <f>+O713/L713-1</f>
        <v>1.1496660752818362</v>
      </c>
      <c r="P714" s="31"/>
      <c r="Q714" s="63" t="s">
        <v>76</v>
      </c>
    </row>
    <row r="715" spans="1:17" s="70" customFormat="1" x14ac:dyDescent="0.25">
      <c r="A715" s="64"/>
      <c r="B715" s="65"/>
      <c r="C715" s="66"/>
      <c r="D715" s="66"/>
      <c r="E715" s="66"/>
      <c r="F715" s="66"/>
      <c r="G715" s="66"/>
      <c r="H715" s="66"/>
      <c r="I715" s="66"/>
      <c r="J715" s="66"/>
      <c r="K715" s="66"/>
      <c r="L715" s="66"/>
      <c r="M715" s="66">
        <f>RATE(M$348-$L$348,,-$L713,M713)</f>
        <v>0.20506657372434112</v>
      </c>
      <c r="N715" s="67">
        <f>RATE(N$348-$L$348,,-$L713,N713)</f>
        <v>0.10404682129013161</v>
      </c>
      <c r="O715" s="67">
        <f>RATE(O$348-$L$348,,-$L713,O713)</f>
        <v>0.29059605795260596</v>
      </c>
      <c r="P715" s="68"/>
      <c r="Q715" s="69" t="s">
        <v>77</v>
      </c>
    </row>
    <row r="716" spans="1:17" s="3" customFormat="1" x14ac:dyDescent="0.25">
      <c r="B716" s="73"/>
      <c r="C716" s="74"/>
      <c r="D716" s="74"/>
      <c r="E716" s="74"/>
      <c r="F716" s="74"/>
      <c r="G716" s="74"/>
      <c r="H716" s="74"/>
      <c r="I716" s="74"/>
      <c r="J716" s="74"/>
      <c r="K716" s="74"/>
      <c r="L716" s="74"/>
      <c r="M716" s="74"/>
      <c r="N716" s="75">
        <f>+M$651+M716</f>
        <v>0.155</v>
      </c>
      <c r="O716" s="75">
        <f>+N$651+N716</f>
        <v>0.76300000000000001</v>
      </c>
      <c r="P716" s="31"/>
      <c r="Q716" s="36" t="s">
        <v>74</v>
      </c>
    </row>
    <row r="717" spans="1:17" s="3" customFormat="1" x14ac:dyDescent="0.25">
      <c r="B717" s="76"/>
      <c r="C717" s="77"/>
      <c r="D717" s="77"/>
      <c r="E717" s="77"/>
      <c r="F717" s="77"/>
      <c r="G717" s="77"/>
      <c r="H717" s="77"/>
      <c r="I717" s="77"/>
      <c r="J717" s="77"/>
      <c r="K717" s="77"/>
      <c r="L717" s="77"/>
      <c r="M717" s="77">
        <f>+M$661+M716</f>
        <v>9.0147626330500756</v>
      </c>
      <c r="N717" s="78">
        <f>+N$661+N716</f>
        <v>9.1283926518537299</v>
      </c>
      <c r="O717" s="78">
        <f>+O$661+O716</f>
        <v>16.763000000000002</v>
      </c>
      <c r="P717" s="31"/>
      <c r="Q717" s="36" t="s">
        <v>75</v>
      </c>
    </row>
    <row r="718" spans="1:17" s="3" customFormat="1" x14ac:dyDescent="0.25">
      <c r="B718" s="72"/>
      <c r="I718" s="61"/>
      <c r="J718" s="61"/>
      <c r="K718" s="61"/>
      <c r="L718" s="61"/>
      <c r="M718" s="61"/>
      <c r="N718" s="62"/>
      <c r="O718" s="62">
        <f>+O717/M717-1</f>
        <v>0.85950542264343222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1.2604881950752819E-2</v>
      </c>
      <c r="O719" s="67">
        <f>RATE(O$348-$M$348,,-$M717,O717)</f>
        <v>0.36363683678667769</v>
      </c>
      <c r="P719" s="68"/>
      <c r="Q719" s="69" t="s">
        <v>77</v>
      </c>
    </row>
    <row r="720" spans="1:17" s="3" customFormat="1" x14ac:dyDescent="0.25">
      <c r="B720" s="73"/>
      <c r="C720" s="74"/>
      <c r="D720" s="74"/>
      <c r="E720" s="74"/>
      <c r="F720" s="74"/>
      <c r="G720" s="74"/>
      <c r="H720" s="74"/>
      <c r="I720" s="74"/>
      <c r="J720" s="74"/>
      <c r="K720" s="74"/>
      <c r="L720" s="74"/>
      <c r="M720" s="74"/>
      <c r="N720" s="75"/>
      <c r="O720" s="75">
        <f>+N$651+N720</f>
        <v>0.60799999999999998</v>
      </c>
      <c r="P720" s="31"/>
      <c r="Q720" s="36" t="s">
        <v>74</v>
      </c>
    </row>
    <row r="721" spans="1:17" s="3" customFormat="1" x14ac:dyDescent="0.25">
      <c r="B721" s="76"/>
      <c r="C721" s="77"/>
      <c r="D721" s="77"/>
      <c r="E721" s="77"/>
      <c r="F721" s="77"/>
      <c r="G721" s="77"/>
      <c r="H721" s="77"/>
      <c r="I721" s="77"/>
      <c r="J721" s="77"/>
      <c r="K721" s="77"/>
      <c r="L721" s="77"/>
      <c r="M721" s="77"/>
      <c r="N721" s="78">
        <f>+N$661+N720</f>
        <v>8.9733926518537306</v>
      </c>
      <c r="O721" s="78">
        <f>+O$661+O720</f>
        <v>16.608000000000001</v>
      </c>
      <c r="P721" s="31"/>
      <c r="Q721" s="36" t="s">
        <v>75</v>
      </c>
    </row>
    <row r="722" spans="1:17" s="3" customFormat="1" x14ac:dyDescent="0.25">
      <c r="B722" s="72"/>
      <c r="I722" s="61"/>
      <c r="J722" s="61"/>
      <c r="K722" s="61"/>
      <c r="L722" s="61"/>
      <c r="M722" s="61"/>
      <c r="N722" s="62"/>
      <c r="O722" s="62">
        <f>+O721/N721-1</f>
        <v>0.85080500144715132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0.85080500144715132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84" priority="1192" operator="lessThan">
      <formula>0</formula>
    </cfRule>
  </conditionalFormatting>
  <conditionalFormatting sqref="P583">
    <cfRule type="cellIs" dxfId="5983" priority="1187" operator="lessThan">
      <formula>0</formula>
    </cfRule>
  </conditionalFormatting>
  <conditionalFormatting sqref="B348:N348">
    <cfRule type="cellIs" dxfId="5982" priority="1186" operator="lessThan">
      <formula>0</formula>
    </cfRule>
  </conditionalFormatting>
  <conditionalFormatting sqref="P514:P515">
    <cfRule type="cellIs" dxfId="5981" priority="1188" operator="lessThan">
      <formula>0</formula>
    </cfRule>
  </conditionalFormatting>
  <conditionalFormatting sqref="P523 Q529 Q539:Q545">
    <cfRule type="cellIs" dxfId="5980" priority="1189" operator="lessThan">
      <formula>0</formula>
    </cfRule>
  </conditionalFormatting>
  <conditionalFormatting sqref="P531">
    <cfRule type="cellIs" dxfId="5979" priority="1190" operator="lessThan">
      <formula>0</formula>
    </cfRule>
  </conditionalFormatting>
  <conditionalFormatting sqref="P562">
    <cfRule type="cellIs" dxfId="5978" priority="1191" operator="lessThan">
      <formula>0</formula>
    </cfRule>
  </conditionalFormatting>
  <conditionalFormatting sqref="B348:N348">
    <cfRule type="cellIs" dxfId="5977" priority="1185" operator="lessThan">
      <formula>0</formula>
    </cfRule>
  </conditionalFormatting>
  <conditionalFormatting sqref="Q588">
    <cfRule type="cellIs" dxfId="5976" priority="1170" operator="lessThan">
      <formula>0</formula>
    </cfRule>
  </conditionalFormatting>
  <conditionalFormatting sqref="Q499:Q502">
    <cfRule type="cellIs" dxfId="5975" priority="1184" operator="lessThan">
      <formula>0</formula>
    </cfRule>
  </conditionalFormatting>
  <conditionalFormatting sqref="Q503">
    <cfRule type="cellIs" dxfId="5974" priority="1183" operator="lessThan">
      <formula>0</formula>
    </cfRule>
  </conditionalFormatting>
  <conditionalFormatting sqref="Q503">
    <cfRule type="cellIs" dxfId="5973" priority="1182" operator="lessThan">
      <formula>0</formula>
    </cfRule>
  </conditionalFormatting>
  <conditionalFormatting sqref="B514">
    <cfRule type="cellIs" dxfId="5972" priority="1180" operator="lessThan">
      <formula>0</formula>
    </cfRule>
  </conditionalFormatting>
  <conditionalFormatting sqref="B531">
    <cfRule type="cellIs" dxfId="5971" priority="1179" operator="lessThan">
      <formula>0</formula>
    </cfRule>
  </conditionalFormatting>
  <conditionalFormatting sqref="Q520">
    <cfRule type="cellIs" dxfId="5970" priority="1178" operator="lessThan">
      <formula>0</formula>
    </cfRule>
  </conditionalFormatting>
  <conditionalFormatting sqref="Q520">
    <cfRule type="cellIs" dxfId="5969" priority="1177" operator="lessThan">
      <formula>0</formula>
    </cfRule>
  </conditionalFormatting>
  <conditionalFormatting sqref="Q567">
    <cfRule type="cellIs" dxfId="5968" priority="1172" operator="lessThan">
      <formula>0</formula>
    </cfRule>
  </conditionalFormatting>
  <conditionalFormatting sqref="B523 B515">
    <cfRule type="cellIs" dxfId="5967" priority="1181" operator="lessThan">
      <formula>0</formula>
    </cfRule>
  </conditionalFormatting>
  <conditionalFormatting sqref="Q528">
    <cfRule type="cellIs" dxfId="5966" priority="1175" operator="lessThan">
      <formula>0</formula>
    </cfRule>
  </conditionalFormatting>
  <conditionalFormatting sqref="Q536">
    <cfRule type="cellIs" dxfId="5965" priority="1174" operator="lessThan">
      <formula>0</formula>
    </cfRule>
  </conditionalFormatting>
  <conditionalFormatting sqref="Q536">
    <cfRule type="cellIs" dxfId="5964" priority="1173" operator="lessThan">
      <formula>0</formula>
    </cfRule>
  </conditionalFormatting>
  <conditionalFormatting sqref="P539">
    <cfRule type="cellIs" dxfId="5963" priority="1161" operator="lessThan">
      <formula>0</formula>
    </cfRule>
  </conditionalFormatting>
  <conditionalFormatting sqref="Q528">
    <cfRule type="cellIs" dxfId="5962" priority="1176" operator="lessThan">
      <formula>0</formula>
    </cfRule>
  </conditionalFormatting>
  <conditionalFormatting sqref="Q567">
    <cfRule type="cellIs" dxfId="5961" priority="1171" operator="lessThan">
      <formula>0</formula>
    </cfRule>
  </conditionalFormatting>
  <conditionalFormatting sqref="P584:P587">
    <cfRule type="cellIs" dxfId="5960" priority="1163" operator="lessThan">
      <formula>0</formula>
    </cfRule>
  </conditionalFormatting>
  <conditionalFormatting sqref="P563:P566">
    <cfRule type="cellIs" dxfId="5959" priority="1164" operator="lessThan">
      <formula>0</formula>
    </cfRule>
  </conditionalFormatting>
  <conditionalFormatting sqref="Q366">
    <cfRule type="cellIs" dxfId="5958" priority="1126" operator="lessThan">
      <formula>0</formula>
    </cfRule>
  </conditionalFormatting>
  <conditionalFormatting sqref="Q588">
    <cfRule type="cellIs" dxfId="5957" priority="1169" operator="lessThan">
      <formula>0</formula>
    </cfRule>
  </conditionalFormatting>
  <conditionalFormatting sqref="Q544">
    <cfRule type="cellIs" dxfId="5956" priority="1160" operator="lessThan">
      <formula>0</formula>
    </cfRule>
  </conditionalFormatting>
  <conditionalFormatting sqref="J353:N354 K351:N352">
    <cfRule type="cellIs" dxfId="5955" priority="1149" operator="lessThan">
      <formula>0</formula>
    </cfRule>
  </conditionalFormatting>
  <conditionalFormatting sqref="P516:P519">
    <cfRule type="cellIs" dxfId="5954" priority="1168" operator="lessThan">
      <formula>0</formula>
    </cfRule>
  </conditionalFormatting>
  <conditionalFormatting sqref="P524:P527">
    <cfRule type="cellIs" dxfId="5953" priority="1167" operator="lessThan">
      <formula>0</formula>
    </cfRule>
  </conditionalFormatting>
  <conditionalFormatting sqref="P539:P543">
    <cfRule type="cellIs" dxfId="5952" priority="1166" operator="lessThan">
      <formula>0</formula>
    </cfRule>
  </conditionalFormatting>
  <conditionalFormatting sqref="P532:P535">
    <cfRule type="cellIs" dxfId="5951" priority="1165" operator="lessThan">
      <formula>0</formula>
    </cfRule>
  </conditionalFormatting>
  <conditionalFormatting sqref="Q544">
    <cfRule type="cellIs" dxfId="5950" priority="1159" operator="lessThan">
      <formula>0</formula>
    </cfRule>
  </conditionalFormatting>
  <conditionalFormatting sqref="Q354">
    <cfRule type="cellIs" dxfId="5949" priority="1142" operator="lessThan">
      <formula>0</formula>
    </cfRule>
  </conditionalFormatting>
  <conditionalFormatting sqref="Q540:Q543 B539">
    <cfRule type="cellIs" dxfId="5948" priority="1162" operator="lessThan">
      <formula>0</formula>
    </cfRule>
  </conditionalFormatting>
  <conditionalFormatting sqref="P555:P558">
    <cfRule type="cellIs" dxfId="5947" priority="1154" operator="lessThan">
      <formula>0</formula>
    </cfRule>
  </conditionalFormatting>
  <conditionalFormatting sqref="Q555:Q558 Q560">
    <cfRule type="cellIs" dxfId="5946" priority="1157" operator="lessThan">
      <formula>0</formula>
    </cfRule>
  </conditionalFormatting>
  <conditionalFormatting sqref="Q559">
    <cfRule type="cellIs" dxfId="5945" priority="1156" operator="lessThan">
      <formula>0</formula>
    </cfRule>
  </conditionalFormatting>
  <conditionalFormatting sqref="Q468:Q472">
    <cfRule type="cellIs" dxfId="5944" priority="1153" operator="lessThan">
      <formula>0</formula>
    </cfRule>
  </conditionalFormatting>
  <conditionalFormatting sqref="Q559">
    <cfRule type="cellIs" dxfId="5943" priority="1155" operator="lessThan">
      <formula>0</formula>
    </cfRule>
  </conditionalFormatting>
  <conditionalFormatting sqref="J351">
    <cfRule type="cellIs" dxfId="5942" priority="1148" operator="lessThan">
      <formula>0</formula>
    </cfRule>
  </conditionalFormatting>
  <conditionalFormatting sqref="P540:P543">
    <cfRule type="cellIs" dxfId="5941" priority="1158" operator="lessThan">
      <formula>0</formula>
    </cfRule>
  </conditionalFormatting>
  <conditionalFormatting sqref="P349:Q350 Q351:Q353">
    <cfRule type="cellIs" dxfId="5940" priority="1152" operator="lessThan">
      <formula>0</formula>
    </cfRule>
  </conditionalFormatting>
  <conditionalFormatting sqref="Q396">
    <cfRule type="cellIs" dxfId="5939" priority="1079" operator="lessThan">
      <formula>0</formula>
    </cfRule>
  </conditionalFormatting>
  <conditionalFormatting sqref="B349">
    <cfRule type="cellIs" dxfId="5938" priority="1147" operator="lessThan">
      <formula>0</formula>
    </cfRule>
  </conditionalFormatting>
  <conditionalFormatting sqref="P393:P395">
    <cfRule type="cellIs" dxfId="5937" priority="1083" operator="lessThan">
      <formula>0</formula>
    </cfRule>
  </conditionalFormatting>
  <conditionalFormatting sqref="Q397">
    <cfRule type="cellIs" dxfId="5936" priority="1081" operator="lessThan">
      <formula>0</formula>
    </cfRule>
  </conditionalFormatting>
  <conditionalFormatting sqref="P349:P350">
    <cfRule type="cellIs" dxfId="5935" priority="1151" operator="lessThan">
      <formula>0</formula>
    </cfRule>
  </conditionalFormatting>
  <conditionalFormatting sqref="P351:P354">
    <cfRule type="cellIs" dxfId="5934" priority="1150" operator="lessThan">
      <formula>0</formula>
    </cfRule>
  </conditionalFormatting>
  <conditionalFormatting sqref="C397:M397">
    <cfRule type="cellIs" dxfId="5933" priority="1078" operator="lessThan">
      <formula>0</formula>
    </cfRule>
  </conditionalFormatting>
  <conditionalFormatting sqref="Q355">
    <cfRule type="cellIs" dxfId="5932" priority="1145" operator="lessThan">
      <formula>0</formula>
    </cfRule>
  </conditionalFormatting>
  <conditionalFormatting sqref="P398:Q398 Q399:Q401">
    <cfRule type="cellIs" dxfId="5931" priority="1077" operator="lessThan">
      <formula>0</formula>
    </cfRule>
  </conditionalFormatting>
  <conditionalFormatting sqref="P399:P401">
    <cfRule type="cellIs" dxfId="5930" priority="1075" operator="lessThan">
      <formula>0</formula>
    </cfRule>
  </conditionalFormatting>
  <conditionalFormatting sqref="H385">
    <cfRule type="cellIs" dxfId="5929" priority="1040" operator="lessThan">
      <formula>0</formula>
    </cfRule>
  </conditionalFormatting>
  <conditionalFormatting sqref="Q402">
    <cfRule type="cellIs" dxfId="5928" priority="1073" operator="lessThan">
      <formula>0</formula>
    </cfRule>
  </conditionalFormatting>
  <conditionalFormatting sqref="B350">
    <cfRule type="cellIs" dxfId="5927" priority="1146" operator="lessThan">
      <formula>0</formula>
    </cfRule>
  </conditionalFormatting>
  <conditionalFormatting sqref="J352">
    <cfRule type="cellIs" dxfId="5926" priority="1143" operator="lessThan">
      <formula>0</formula>
    </cfRule>
  </conditionalFormatting>
  <conditionalFormatting sqref="P355">
    <cfRule type="cellIs" dxfId="5925" priority="1144" operator="lessThan">
      <formula>0</formula>
    </cfRule>
  </conditionalFormatting>
  <conditionalFormatting sqref="P440">
    <cfRule type="cellIs" dxfId="5924" priority="1027" operator="lessThan">
      <formula>0</formula>
    </cfRule>
  </conditionalFormatting>
  <conditionalFormatting sqref="Q354">
    <cfRule type="cellIs" dxfId="5923" priority="1141" operator="lessThan">
      <formula>0</formula>
    </cfRule>
  </conditionalFormatting>
  <conditionalFormatting sqref="P356:Q356 Q357:Q359">
    <cfRule type="cellIs" dxfId="5922" priority="1140" operator="lessThan">
      <formula>0</formula>
    </cfRule>
  </conditionalFormatting>
  <conditionalFormatting sqref="P356">
    <cfRule type="cellIs" dxfId="5921" priority="1139" operator="lessThan">
      <formula>0</formula>
    </cfRule>
  </conditionalFormatting>
  <conditionalFormatting sqref="P357:P360">
    <cfRule type="cellIs" dxfId="5920" priority="1138" operator="lessThan">
      <formula>0</formula>
    </cfRule>
  </conditionalFormatting>
  <conditionalFormatting sqref="B356">
    <cfRule type="cellIs" dxfId="5919" priority="1137" operator="lessThan">
      <formula>0</formula>
    </cfRule>
  </conditionalFormatting>
  <conditionalFormatting sqref="Q361">
    <cfRule type="cellIs" dxfId="5918" priority="1136" operator="lessThan">
      <formula>0</formula>
    </cfRule>
  </conditionalFormatting>
  <conditionalFormatting sqref="Q360">
    <cfRule type="cellIs" dxfId="5917" priority="1135" operator="lessThan">
      <formula>0</formula>
    </cfRule>
  </conditionalFormatting>
  <conditionalFormatting sqref="Q360">
    <cfRule type="cellIs" dxfId="5916" priority="1134" operator="lessThan">
      <formula>0</formula>
    </cfRule>
  </conditionalFormatting>
  <conditionalFormatting sqref="P362:Q362 Q363:Q365">
    <cfRule type="cellIs" dxfId="5915" priority="1133" operator="lessThan">
      <formula>0</formula>
    </cfRule>
  </conditionalFormatting>
  <conditionalFormatting sqref="P362">
    <cfRule type="cellIs" dxfId="5914" priority="1132" operator="lessThan">
      <formula>0</formula>
    </cfRule>
  </conditionalFormatting>
  <conditionalFormatting sqref="J363">
    <cfRule type="cellIs" dxfId="5913" priority="1130" operator="lessThan">
      <formula>0</formula>
    </cfRule>
  </conditionalFormatting>
  <conditionalFormatting sqref="K363:N364 J365:M366">
    <cfRule type="cellIs" dxfId="5912" priority="1131" operator="lessThan">
      <formula>0</formula>
    </cfRule>
  </conditionalFormatting>
  <conditionalFormatting sqref="P368">
    <cfRule type="cellIs" dxfId="5911" priority="1123" operator="lessThan">
      <formula>0</formula>
    </cfRule>
  </conditionalFormatting>
  <conditionalFormatting sqref="Q367">
    <cfRule type="cellIs" dxfId="5910" priority="1128" operator="lessThan">
      <formula>0</formula>
    </cfRule>
  </conditionalFormatting>
  <conditionalFormatting sqref="B362">
    <cfRule type="cellIs" dxfId="5909" priority="1129" operator="lessThan">
      <formula>0</formula>
    </cfRule>
  </conditionalFormatting>
  <conditionalFormatting sqref="P405:P407">
    <cfRule type="cellIs" dxfId="5908" priority="1061" operator="lessThan">
      <formula>0</formula>
    </cfRule>
  </conditionalFormatting>
  <conditionalFormatting sqref="J364">
    <cfRule type="cellIs" dxfId="5907" priority="1127" operator="lessThan">
      <formula>0</formula>
    </cfRule>
  </conditionalFormatting>
  <conditionalFormatting sqref="Q366">
    <cfRule type="cellIs" dxfId="5906" priority="1125" operator="lessThan">
      <formula>0</formula>
    </cfRule>
  </conditionalFormatting>
  <conditionalFormatting sqref="P368:Q368 Q369:Q371">
    <cfRule type="cellIs" dxfId="5905" priority="1124" operator="lessThan">
      <formula>0</formula>
    </cfRule>
  </conditionalFormatting>
  <conditionalFormatting sqref="Q372">
    <cfRule type="cellIs" dxfId="5904" priority="1115" operator="lessThan">
      <formula>0</formula>
    </cfRule>
  </conditionalFormatting>
  <conditionalFormatting sqref="I370 K369:N370 C371:M372">
    <cfRule type="cellIs" dxfId="5903" priority="1122" operator="lessThan">
      <formula>0</formula>
    </cfRule>
  </conditionalFormatting>
  <conditionalFormatting sqref="I369">
    <cfRule type="cellIs" dxfId="5902" priority="1120" operator="lessThan">
      <formula>0</formula>
    </cfRule>
  </conditionalFormatting>
  <conditionalFormatting sqref="C369:J369">
    <cfRule type="cellIs" dxfId="5901" priority="1121" operator="lessThan">
      <formula>0</formula>
    </cfRule>
  </conditionalFormatting>
  <conditionalFormatting sqref="B368">
    <cfRule type="cellIs" dxfId="5900" priority="1119" operator="lessThan">
      <formula>0</formula>
    </cfRule>
  </conditionalFormatting>
  <conditionalFormatting sqref="Q373">
    <cfRule type="cellIs" dxfId="5899" priority="1118" operator="lessThan">
      <formula>0</formula>
    </cfRule>
  </conditionalFormatting>
  <conditionalFormatting sqref="P411:P413">
    <cfRule type="cellIs" dxfId="5898" priority="1054" operator="lessThan">
      <formula>0</formula>
    </cfRule>
  </conditionalFormatting>
  <conditionalFormatting sqref="C370:J370">
    <cfRule type="cellIs" dxfId="5897" priority="1117" operator="lessThan">
      <formula>0</formula>
    </cfRule>
  </conditionalFormatting>
  <conditionalFormatting sqref="Q372">
    <cfRule type="cellIs" dxfId="5896" priority="1116" operator="lessThan">
      <formula>0</formula>
    </cfRule>
  </conditionalFormatting>
  <conditionalFormatting sqref="P374:Q374 Q375:Q377">
    <cfRule type="cellIs" dxfId="5895" priority="1114" operator="lessThan">
      <formula>0</formula>
    </cfRule>
  </conditionalFormatting>
  <conditionalFormatting sqref="P374">
    <cfRule type="cellIs" dxfId="5894" priority="1113" operator="lessThan">
      <formula>0</formula>
    </cfRule>
  </conditionalFormatting>
  <conditionalFormatting sqref="P375:P377">
    <cfRule type="cellIs" dxfId="5893" priority="1112" operator="lessThan">
      <formula>0</formula>
    </cfRule>
  </conditionalFormatting>
  <conditionalFormatting sqref="I376 K375:N376 C377:M378">
    <cfRule type="cellIs" dxfId="5892" priority="1111" operator="lessThan">
      <formula>0</formula>
    </cfRule>
  </conditionalFormatting>
  <conditionalFormatting sqref="I375">
    <cfRule type="cellIs" dxfId="5891" priority="1109" operator="lessThan">
      <formula>0</formula>
    </cfRule>
  </conditionalFormatting>
  <conditionalFormatting sqref="C375:J375">
    <cfRule type="cellIs" dxfId="5890" priority="1110" operator="lessThan">
      <formula>0</formula>
    </cfRule>
  </conditionalFormatting>
  <conditionalFormatting sqref="B374">
    <cfRule type="cellIs" dxfId="5889" priority="1108" operator="lessThan">
      <formula>0</formula>
    </cfRule>
  </conditionalFormatting>
  <conditionalFormatting sqref="Q379">
    <cfRule type="cellIs" dxfId="5888" priority="1107" operator="lessThan">
      <formula>0</formula>
    </cfRule>
  </conditionalFormatting>
  <conditionalFormatting sqref="C376:J376">
    <cfRule type="cellIs" dxfId="5887" priority="1106" operator="lessThan">
      <formula>0</formula>
    </cfRule>
  </conditionalFormatting>
  <conditionalFormatting sqref="Q378">
    <cfRule type="cellIs" dxfId="5886" priority="1105" operator="lessThan">
      <formula>0</formula>
    </cfRule>
  </conditionalFormatting>
  <conditionalFormatting sqref="Q378">
    <cfRule type="cellIs" dxfId="5885" priority="1104" operator="lessThan">
      <formula>0</formula>
    </cfRule>
  </conditionalFormatting>
  <conditionalFormatting sqref="P380:Q380 Q381:Q383">
    <cfRule type="cellIs" dxfId="5884" priority="1103" operator="lessThan">
      <formula>0</formula>
    </cfRule>
  </conditionalFormatting>
  <conditionalFormatting sqref="P380">
    <cfRule type="cellIs" dxfId="5883" priority="1102" operator="lessThan">
      <formula>0</formula>
    </cfRule>
  </conditionalFormatting>
  <conditionalFormatting sqref="P381:P383">
    <cfRule type="cellIs" dxfId="5882" priority="1101" operator="lessThan">
      <formula>0</formula>
    </cfRule>
  </conditionalFormatting>
  <conditionalFormatting sqref="I382 K381:N382 C383:N383 C384:M384">
    <cfRule type="cellIs" dxfId="5881" priority="1100" operator="lessThan">
      <formula>0</formula>
    </cfRule>
  </conditionalFormatting>
  <conditionalFormatting sqref="I381">
    <cfRule type="cellIs" dxfId="5880" priority="1098" operator="lessThan">
      <formula>0</formula>
    </cfRule>
  </conditionalFormatting>
  <conditionalFormatting sqref="C381:J381">
    <cfRule type="cellIs" dxfId="5879" priority="1099" operator="lessThan">
      <formula>0</formula>
    </cfRule>
  </conditionalFormatting>
  <conditionalFormatting sqref="B380">
    <cfRule type="cellIs" dxfId="5878" priority="1097" operator="lessThan">
      <formula>0</formula>
    </cfRule>
  </conditionalFormatting>
  <conditionalFormatting sqref="Q385">
    <cfRule type="cellIs" dxfId="5877" priority="1096" operator="lessThan">
      <formula>0</formula>
    </cfRule>
  </conditionalFormatting>
  <conditionalFormatting sqref="C382:J382">
    <cfRule type="cellIs" dxfId="5876" priority="1095" operator="lessThan">
      <formula>0</formula>
    </cfRule>
  </conditionalFormatting>
  <conditionalFormatting sqref="Q384">
    <cfRule type="cellIs" dxfId="5875" priority="1094" operator="lessThan">
      <formula>0</formula>
    </cfRule>
  </conditionalFormatting>
  <conditionalFormatting sqref="Q384">
    <cfRule type="cellIs" dxfId="5874" priority="1093" operator="lessThan">
      <formula>0</formula>
    </cfRule>
  </conditionalFormatting>
  <conditionalFormatting sqref="P386:Q386 Q387:Q389">
    <cfRule type="cellIs" dxfId="5873" priority="1092" operator="lessThan">
      <formula>0</formula>
    </cfRule>
  </conditionalFormatting>
  <conditionalFormatting sqref="P386">
    <cfRule type="cellIs" dxfId="5872" priority="1091" operator="lessThan">
      <formula>0</formula>
    </cfRule>
  </conditionalFormatting>
  <conditionalFormatting sqref="P387:P389">
    <cfRule type="cellIs" dxfId="5871" priority="1090" operator="lessThan">
      <formula>0</formula>
    </cfRule>
  </conditionalFormatting>
  <conditionalFormatting sqref="B386">
    <cfRule type="cellIs" dxfId="5870" priority="1089" operator="lessThan">
      <formula>0</formula>
    </cfRule>
  </conditionalFormatting>
  <conditionalFormatting sqref="Q391">
    <cfRule type="cellIs" dxfId="5869" priority="1088" operator="lessThan">
      <formula>0</formula>
    </cfRule>
  </conditionalFormatting>
  <conditionalFormatting sqref="Q390">
    <cfRule type="cellIs" dxfId="5868" priority="1087" operator="lessThan">
      <formula>0</formula>
    </cfRule>
  </conditionalFormatting>
  <conditionalFormatting sqref="Q390">
    <cfRule type="cellIs" dxfId="5867" priority="1086" operator="lessThan">
      <formula>0</formula>
    </cfRule>
  </conditionalFormatting>
  <conditionalFormatting sqref="P392:Q392 Q393:Q395">
    <cfRule type="cellIs" dxfId="5866" priority="1085" operator="lessThan">
      <formula>0</formula>
    </cfRule>
  </conditionalFormatting>
  <conditionalFormatting sqref="P392">
    <cfRule type="cellIs" dxfId="5865" priority="1084" operator="lessThan">
      <formula>0</formula>
    </cfRule>
  </conditionalFormatting>
  <conditionalFormatting sqref="H397">
    <cfRule type="cellIs" dxfId="5864" priority="1043" operator="lessThan">
      <formula>0</formula>
    </cfRule>
  </conditionalFormatting>
  <conditionalFormatting sqref="B392">
    <cfRule type="cellIs" dxfId="5863" priority="1082" operator="lessThan">
      <formula>0</formula>
    </cfRule>
  </conditionalFormatting>
  <conditionalFormatting sqref="H378">
    <cfRule type="cellIs" dxfId="5862" priority="1039" operator="lessThan">
      <formula>0</formula>
    </cfRule>
  </conditionalFormatting>
  <conditionalFormatting sqref="Q396">
    <cfRule type="cellIs" dxfId="5861" priority="1080" operator="lessThan">
      <formula>0</formula>
    </cfRule>
  </conditionalFormatting>
  <conditionalFormatting sqref="H361">
    <cfRule type="cellIs" dxfId="5860" priority="1037" operator="lessThan">
      <formula>0</formula>
    </cfRule>
  </conditionalFormatting>
  <conditionalFormatting sqref="P398">
    <cfRule type="cellIs" dxfId="5859" priority="1076" operator="lessThan">
      <formula>0</formula>
    </cfRule>
  </conditionalFormatting>
  <conditionalFormatting sqref="Q438">
    <cfRule type="cellIs" dxfId="5858" priority="1030" operator="lessThan">
      <formula>0</formula>
    </cfRule>
  </conditionalFormatting>
  <conditionalFormatting sqref="H372">
    <cfRule type="cellIs" dxfId="5857" priority="1036" operator="lessThan">
      <formula>0</formula>
    </cfRule>
  </conditionalFormatting>
  <conditionalFormatting sqref="Q402">
    <cfRule type="cellIs" dxfId="5856" priority="1074" operator="lessThan">
      <formula>0</formula>
    </cfRule>
  </conditionalFormatting>
  <conditionalFormatting sqref="P440:Q440 Q441:Q443">
    <cfRule type="cellIs" dxfId="5855" priority="1028" operator="lessThan">
      <formula>0</formula>
    </cfRule>
  </conditionalFormatting>
  <conditionalFormatting sqref="C391:M391">
    <cfRule type="cellIs" dxfId="5854" priority="1072" operator="lessThan">
      <formula>0</formula>
    </cfRule>
  </conditionalFormatting>
  <conditionalFormatting sqref="C385:M385">
    <cfRule type="cellIs" dxfId="5853" priority="1071" operator="lessThan">
      <formula>0</formula>
    </cfRule>
  </conditionalFormatting>
  <conditionalFormatting sqref="C379:M379">
    <cfRule type="cellIs" dxfId="5852" priority="1070" operator="lessThan">
      <formula>0</formula>
    </cfRule>
  </conditionalFormatting>
  <conditionalFormatting sqref="C373:M373">
    <cfRule type="cellIs" dxfId="5851" priority="1069" operator="lessThan">
      <formula>0</formula>
    </cfRule>
  </conditionalFormatting>
  <conditionalFormatting sqref="J367:M367">
    <cfRule type="cellIs" dxfId="5850" priority="1068" operator="lessThan">
      <formula>0</formula>
    </cfRule>
  </conditionalFormatting>
  <conditionalFormatting sqref="C361:M361">
    <cfRule type="cellIs" dxfId="5849" priority="1067" operator="lessThan">
      <formula>0</formula>
    </cfRule>
  </conditionalFormatting>
  <conditionalFormatting sqref="J355:N355">
    <cfRule type="cellIs" dxfId="5848" priority="1066" operator="lessThan">
      <formula>0</formula>
    </cfRule>
  </conditionalFormatting>
  <conditionalFormatting sqref="B398">
    <cfRule type="cellIs" dxfId="5847" priority="1065" operator="lessThan">
      <formula>0</formula>
    </cfRule>
  </conditionalFormatting>
  <conditionalFormatting sqref="B403">
    <cfRule type="cellIs" dxfId="5846" priority="1064" operator="lessThan">
      <formula>0</formula>
    </cfRule>
  </conditionalFormatting>
  <conditionalFormatting sqref="Q408">
    <cfRule type="cellIs" dxfId="5845" priority="1058" operator="lessThan">
      <formula>0</formula>
    </cfRule>
  </conditionalFormatting>
  <conditionalFormatting sqref="Q409">
    <cfRule type="cellIs" dxfId="5844" priority="1060" operator="lessThan">
      <formula>0</formula>
    </cfRule>
  </conditionalFormatting>
  <conditionalFormatting sqref="P404:Q404 Q405:Q407">
    <cfRule type="cellIs" dxfId="5843" priority="1063" operator="lessThan">
      <formula>0</formula>
    </cfRule>
  </conditionalFormatting>
  <conditionalFormatting sqref="P404">
    <cfRule type="cellIs" dxfId="5842" priority="1062" operator="lessThan">
      <formula>0</formula>
    </cfRule>
  </conditionalFormatting>
  <conditionalFormatting sqref="Q408">
    <cfRule type="cellIs" dxfId="5841" priority="1059" operator="lessThan">
      <formula>0</formula>
    </cfRule>
  </conditionalFormatting>
  <conditionalFormatting sqref="B404">
    <cfRule type="cellIs" dxfId="5840" priority="1057" operator="lessThan">
      <formula>0</formula>
    </cfRule>
  </conditionalFormatting>
  <conditionalFormatting sqref="Q414">
    <cfRule type="cellIs" dxfId="5839" priority="1051" operator="lessThan">
      <formula>0</formula>
    </cfRule>
  </conditionalFormatting>
  <conditionalFormatting sqref="Q415">
    <cfRule type="cellIs" dxfId="5838" priority="1053" operator="lessThan">
      <formula>0</formula>
    </cfRule>
  </conditionalFormatting>
  <conditionalFormatting sqref="P410:Q410 Q411:Q413">
    <cfRule type="cellIs" dxfId="5837" priority="1056" operator="lessThan">
      <formula>0</formula>
    </cfRule>
  </conditionalFormatting>
  <conditionalFormatting sqref="P410">
    <cfRule type="cellIs" dxfId="5836" priority="1055" operator="lessThan">
      <formula>0</formula>
    </cfRule>
  </conditionalFormatting>
  <conditionalFormatting sqref="Q414">
    <cfRule type="cellIs" dxfId="5835" priority="1052" operator="lessThan">
      <formula>0</formula>
    </cfRule>
  </conditionalFormatting>
  <conditionalFormatting sqref="B410">
    <cfRule type="cellIs" dxfId="5834" priority="1050" operator="lessThan">
      <formula>0</formula>
    </cfRule>
  </conditionalFormatting>
  <conditionalFormatting sqref="Q432">
    <cfRule type="cellIs" dxfId="5833" priority="1044" operator="lessThan">
      <formula>0</formula>
    </cfRule>
  </conditionalFormatting>
  <conditionalFormatting sqref="P429:P431">
    <cfRule type="cellIs" dxfId="5832" priority="1047" operator="lessThan">
      <formula>0</formula>
    </cfRule>
  </conditionalFormatting>
  <conditionalFormatting sqref="Q433">
    <cfRule type="cellIs" dxfId="5831" priority="1046" operator="lessThan">
      <formula>0</formula>
    </cfRule>
  </conditionalFormatting>
  <conditionalFormatting sqref="P428:Q428 Q429:Q431">
    <cfRule type="cellIs" dxfId="5830" priority="1049" operator="lessThan">
      <formula>0</formula>
    </cfRule>
  </conditionalFormatting>
  <conditionalFormatting sqref="P428">
    <cfRule type="cellIs" dxfId="5829" priority="1048" operator="lessThan">
      <formula>0</formula>
    </cfRule>
  </conditionalFormatting>
  <conditionalFormatting sqref="Q432">
    <cfRule type="cellIs" dxfId="5828" priority="1045" operator="lessThan">
      <formula>0</formula>
    </cfRule>
  </conditionalFormatting>
  <conditionalFormatting sqref="H391">
    <cfRule type="cellIs" dxfId="5827" priority="1042" operator="lessThan">
      <formula>0</formula>
    </cfRule>
  </conditionalFormatting>
  <conditionalFormatting sqref="P435:P437">
    <cfRule type="cellIs" dxfId="5826" priority="1032" operator="lessThan">
      <formula>0</formula>
    </cfRule>
  </conditionalFormatting>
  <conditionalFormatting sqref="Q444">
    <cfRule type="cellIs" dxfId="5825" priority="1024" operator="lessThan">
      <formula>0</formula>
    </cfRule>
  </conditionalFormatting>
  <conditionalFormatting sqref="H384">
    <cfRule type="cellIs" dxfId="5824" priority="1041" operator="lessThan">
      <formula>0</formula>
    </cfRule>
  </conditionalFormatting>
  <conditionalFormatting sqref="H379">
    <cfRule type="cellIs" dxfId="5823" priority="1038" operator="lessThan">
      <formula>0</formula>
    </cfRule>
  </conditionalFormatting>
  <conditionalFormatting sqref="Q438">
    <cfRule type="cellIs" dxfId="5822" priority="1031" operator="lessThan">
      <formula>0</formula>
    </cfRule>
  </conditionalFormatting>
  <conditionalFormatting sqref="H373">
    <cfRule type="cellIs" dxfId="5821" priority="1035" operator="lessThan">
      <formula>0</formula>
    </cfRule>
  </conditionalFormatting>
  <conditionalFormatting sqref="P441:P443">
    <cfRule type="cellIs" dxfId="5820" priority="1026" operator="lessThan">
      <formula>0</formula>
    </cfRule>
  </conditionalFormatting>
  <conditionalFormatting sqref="P434:Q434 Q435:Q437">
    <cfRule type="cellIs" dxfId="5819" priority="1034" operator="lessThan">
      <formula>0</formula>
    </cfRule>
  </conditionalFormatting>
  <conditionalFormatting sqref="P434">
    <cfRule type="cellIs" dxfId="5818" priority="1033" operator="lessThan">
      <formula>0</formula>
    </cfRule>
  </conditionalFormatting>
  <conditionalFormatting sqref="B434">
    <cfRule type="cellIs" dxfId="5817" priority="1029" operator="lessThan">
      <formula>0</formula>
    </cfRule>
  </conditionalFormatting>
  <conditionalFormatting sqref="Q445:Q446">
    <cfRule type="cellIs" dxfId="5816" priority="1020" operator="lessThan">
      <formula>0</formula>
    </cfRule>
  </conditionalFormatting>
  <conditionalFormatting sqref="Q444">
    <cfRule type="cellIs" dxfId="5815" priority="1023" operator="lessThan">
      <formula>0</formula>
    </cfRule>
  </conditionalFormatting>
  <conditionalFormatting sqref="B446">
    <cfRule type="cellIs" dxfId="5814" priority="1019" operator="lessThan">
      <formula>0</formula>
    </cfRule>
  </conditionalFormatting>
  <conditionalFormatting sqref="B440">
    <cfRule type="cellIs" dxfId="5813" priority="1022" operator="lessThan">
      <formula>0</formula>
    </cfRule>
  </conditionalFormatting>
  <conditionalFormatting sqref="P446">
    <cfRule type="cellIs" dxfId="5812" priority="1025" operator="lessThan">
      <formula>0</formula>
    </cfRule>
  </conditionalFormatting>
  <conditionalFormatting sqref="B447">
    <cfRule type="cellIs" dxfId="5811" priority="1018" operator="lessThan">
      <formula>0</formula>
    </cfRule>
  </conditionalFormatting>
  <conditionalFormatting sqref="Q439">
    <cfRule type="cellIs" dxfId="5810" priority="1021" operator="lessThan">
      <formula>0</formula>
    </cfRule>
  </conditionalFormatting>
  <conditionalFormatting sqref="Q448:Q450">
    <cfRule type="cellIs" dxfId="5809" priority="1017" operator="lessThan">
      <formula>0</formula>
    </cfRule>
  </conditionalFormatting>
  <conditionalFormatting sqref="P448:P450">
    <cfRule type="cellIs" dxfId="5808" priority="1016" operator="lessThan">
      <formula>0</formula>
    </cfRule>
  </conditionalFormatting>
  <conditionalFormatting sqref="Q603">
    <cfRule type="cellIs" dxfId="5807" priority="991" operator="lessThan">
      <formula>0</formula>
    </cfRule>
  </conditionalFormatting>
  <conditionalFormatting sqref="B625">
    <cfRule type="cellIs" dxfId="5806" priority="955" operator="lessThan">
      <formula>0</formula>
    </cfRule>
  </conditionalFormatting>
  <conditionalFormatting sqref="P454:P456">
    <cfRule type="cellIs" dxfId="5805" priority="1012" operator="lessThan">
      <formula>0</formula>
    </cfRule>
  </conditionalFormatting>
  <conditionalFormatting sqref="Q457">
    <cfRule type="cellIs" dxfId="5804" priority="1011" operator="lessThan">
      <formula>0</formula>
    </cfRule>
  </conditionalFormatting>
  <conditionalFormatting sqref="Q597">
    <cfRule type="cellIs" dxfId="5803" priority="1000" operator="lessThan">
      <formula>0</formula>
    </cfRule>
  </conditionalFormatting>
  <conditionalFormatting sqref="Q451">
    <cfRule type="cellIs" dxfId="5802" priority="1015" operator="lessThan">
      <formula>0</formula>
    </cfRule>
  </conditionalFormatting>
  <conditionalFormatting sqref="Q451">
    <cfRule type="cellIs" dxfId="5801" priority="1014" operator="lessThan">
      <formula>0</formula>
    </cfRule>
  </conditionalFormatting>
  <conditionalFormatting sqref="Q457">
    <cfRule type="cellIs" dxfId="5800" priority="1010" operator="lessThan">
      <formula>0</formula>
    </cfRule>
  </conditionalFormatting>
  <conditionalFormatting sqref="J593:N595 J596:M596">
    <cfRule type="cellIs" dxfId="5799" priority="1004" operator="lessThan">
      <formula>0</formula>
    </cfRule>
  </conditionalFormatting>
  <conditionalFormatting sqref="B453">
    <cfRule type="cellIs" dxfId="5798" priority="1008" operator="lessThan">
      <formula>0</formula>
    </cfRule>
  </conditionalFormatting>
  <conditionalFormatting sqref="P599:P602">
    <cfRule type="cellIs" dxfId="5797" priority="997" operator="lessThan">
      <formula>0</formula>
    </cfRule>
  </conditionalFormatting>
  <conditionalFormatting sqref="Q454:Q456">
    <cfRule type="cellIs" dxfId="5796" priority="1013" operator="lessThan">
      <formula>0</formula>
    </cfRule>
  </conditionalFormatting>
  <conditionalFormatting sqref="Q593:Q595">
    <cfRule type="cellIs" dxfId="5795" priority="1007" operator="lessThan">
      <formula>0</formula>
    </cfRule>
  </conditionalFormatting>
  <conditionalFormatting sqref="Q596">
    <cfRule type="cellIs" dxfId="5794" priority="1002" operator="lessThan">
      <formula>0</formula>
    </cfRule>
  </conditionalFormatting>
  <conditionalFormatting sqref="Q452">
    <cfRule type="cellIs" dxfId="5793" priority="1009" operator="lessThan">
      <formula>0</formula>
    </cfRule>
  </conditionalFormatting>
  <conditionalFormatting sqref="B592">
    <cfRule type="cellIs" dxfId="5792" priority="999" operator="lessThan">
      <formula>0</formula>
    </cfRule>
  </conditionalFormatting>
  <conditionalFormatting sqref="P593:P595">
    <cfRule type="cellIs" dxfId="5791" priority="1006" operator="lessThan">
      <formula>0</formula>
    </cfRule>
  </conditionalFormatting>
  <conditionalFormatting sqref="J594">
    <cfRule type="cellIs" dxfId="5790" priority="1003" operator="lessThan">
      <formula>0</formula>
    </cfRule>
  </conditionalFormatting>
  <conditionalFormatting sqref="Q602">
    <cfRule type="cellIs" dxfId="5789" priority="992" operator="lessThan">
      <formula>0</formula>
    </cfRule>
  </conditionalFormatting>
  <conditionalFormatting sqref="J595:N595 K593:N594 J596:M596">
    <cfRule type="cellIs" dxfId="5788" priority="1005" operator="lessThan">
      <formula>0</formula>
    </cfRule>
  </conditionalFormatting>
  <conditionalFormatting sqref="Q596">
    <cfRule type="cellIs" dxfId="5787" priority="1001" operator="lessThan">
      <formula>0</formula>
    </cfRule>
  </conditionalFormatting>
  <conditionalFormatting sqref="J599:N599 J601:N602 J600:M600">
    <cfRule type="cellIs" dxfId="5786" priority="995" operator="lessThan">
      <formula>0</formula>
    </cfRule>
  </conditionalFormatting>
  <conditionalFormatting sqref="P616:P619">
    <cfRule type="cellIs" dxfId="5785" priority="989" operator="lessThan">
      <formula>0</formula>
    </cfRule>
  </conditionalFormatting>
  <conditionalFormatting sqref="Q602">
    <cfRule type="cellIs" dxfId="5784" priority="993" operator="lessThan">
      <formula>0</formula>
    </cfRule>
  </conditionalFormatting>
  <conditionalFormatting sqref="J600">
    <cfRule type="cellIs" dxfId="5783" priority="994" operator="lessThan">
      <formula>0</formula>
    </cfRule>
  </conditionalFormatting>
  <conditionalFormatting sqref="J601:N602 K599:N599 K600:M600">
    <cfRule type="cellIs" dxfId="5782" priority="996" operator="lessThan">
      <formula>0</formula>
    </cfRule>
  </conditionalFormatting>
  <conditionalFormatting sqref="Q599:Q601">
    <cfRule type="cellIs" dxfId="5781" priority="998" operator="lessThan">
      <formula>0</formula>
    </cfRule>
  </conditionalFormatting>
  <conditionalFormatting sqref="Q629">
    <cfRule type="cellIs" dxfId="5780" priority="959" operator="lessThan">
      <formula>0</formula>
    </cfRule>
  </conditionalFormatting>
  <conditionalFormatting sqref="I626">
    <cfRule type="cellIs" dxfId="5779" priority="962" operator="lessThan">
      <formula>0</formula>
    </cfRule>
  </conditionalFormatting>
  <conditionalFormatting sqref="C616:N619">
    <cfRule type="cellIs" dxfId="5778" priority="987" operator="lessThan">
      <formula>0</formula>
    </cfRule>
  </conditionalFormatting>
  <conditionalFormatting sqref="Q619">
    <cfRule type="cellIs" dxfId="5777" priority="983" operator="lessThan">
      <formula>0</formula>
    </cfRule>
  </conditionalFormatting>
  <conditionalFormatting sqref="I616">
    <cfRule type="cellIs" dxfId="5776" priority="986" operator="lessThan">
      <formula>0</formula>
    </cfRule>
  </conditionalFormatting>
  <conditionalFormatting sqref="H621:H624">
    <cfRule type="cellIs" dxfId="5775" priority="969" operator="lessThan">
      <formula>0</formula>
    </cfRule>
  </conditionalFormatting>
  <conditionalFormatting sqref="Q619">
    <cfRule type="cellIs" dxfId="5774" priority="984" operator="lessThan">
      <formula>0</formula>
    </cfRule>
  </conditionalFormatting>
  <conditionalFormatting sqref="H616">
    <cfRule type="cellIs" dxfId="5773" priority="980" operator="lessThan">
      <formula>0</formula>
    </cfRule>
  </conditionalFormatting>
  <conditionalFormatting sqref="H616:H619">
    <cfRule type="cellIs" dxfId="5772" priority="981" operator="lessThan">
      <formula>0</formula>
    </cfRule>
  </conditionalFormatting>
  <conditionalFormatting sqref="C617:J617">
    <cfRule type="cellIs" dxfId="5771" priority="985" operator="lessThan">
      <formula>0</formula>
    </cfRule>
  </conditionalFormatting>
  <conditionalFormatting sqref="H617:H619">
    <cfRule type="cellIs" dxfId="5770" priority="982" operator="lessThan">
      <formula>0</formula>
    </cfRule>
  </conditionalFormatting>
  <conditionalFormatting sqref="I617 K616:N617 C618:N619">
    <cfRule type="cellIs" dxfId="5769" priority="988" operator="lessThan">
      <formula>0</formula>
    </cfRule>
  </conditionalFormatting>
  <conditionalFormatting sqref="Q616:Q618">
    <cfRule type="cellIs" dxfId="5768" priority="990" operator="lessThan">
      <formula>0</formula>
    </cfRule>
  </conditionalFormatting>
  <conditionalFormatting sqref="B615">
    <cfRule type="cellIs" dxfId="5767" priority="979" operator="lessThan">
      <formula>0</formula>
    </cfRule>
  </conditionalFormatting>
  <conditionalFormatting sqref="Q624">
    <cfRule type="cellIs" dxfId="5766" priority="971" operator="lessThan">
      <formula>0</formula>
    </cfRule>
  </conditionalFormatting>
  <conditionalFormatting sqref="I621">
    <cfRule type="cellIs" dxfId="5765" priority="974" operator="lessThan">
      <formula>0</formula>
    </cfRule>
  </conditionalFormatting>
  <conditionalFormatting sqref="C621:N624">
    <cfRule type="cellIs" dxfId="5764" priority="975" operator="lessThan">
      <formula>0</formula>
    </cfRule>
  </conditionalFormatting>
  <conditionalFormatting sqref="Q624">
    <cfRule type="cellIs" dxfId="5763" priority="972" operator="lessThan">
      <formula>0</formula>
    </cfRule>
  </conditionalFormatting>
  <conditionalFormatting sqref="H621">
    <cfRule type="cellIs" dxfId="5762" priority="968" operator="lessThan">
      <formula>0</formula>
    </cfRule>
  </conditionalFormatting>
  <conditionalFormatting sqref="P621:P624">
    <cfRule type="cellIs" dxfId="5761" priority="977" operator="lessThan">
      <formula>0</formula>
    </cfRule>
  </conditionalFormatting>
  <conditionalFormatting sqref="C622:J622">
    <cfRule type="cellIs" dxfId="5760" priority="973" operator="lessThan">
      <formula>0</formula>
    </cfRule>
  </conditionalFormatting>
  <conditionalFormatting sqref="H622:H624">
    <cfRule type="cellIs" dxfId="5759" priority="970" operator="lessThan">
      <formula>0</formula>
    </cfRule>
  </conditionalFormatting>
  <conditionalFormatting sqref="I622 K621:N622 C623:N624">
    <cfRule type="cellIs" dxfId="5758" priority="976" operator="lessThan">
      <formula>0</formula>
    </cfRule>
  </conditionalFormatting>
  <conditionalFormatting sqref="Q621:Q623">
    <cfRule type="cellIs" dxfId="5757" priority="978" operator="lessThan">
      <formula>0</formula>
    </cfRule>
  </conditionalFormatting>
  <conditionalFormatting sqref="B620">
    <cfRule type="cellIs" dxfId="5756" priority="967" operator="lessThan">
      <formula>0</formula>
    </cfRule>
  </conditionalFormatting>
  <conditionalFormatting sqref="C626:N629">
    <cfRule type="cellIs" dxfId="5755" priority="963" operator="lessThan">
      <formula>0</formula>
    </cfRule>
  </conditionalFormatting>
  <conditionalFormatting sqref="Q629">
    <cfRule type="cellIs" dxfId="5754" priority="960" operator="lessThan">
      <formula>0</formula>
    </cfRule>
  </conditionalFormatting>
  <conditionalFormatting sqref="H626">
    <cfRule type="cellIs" dxfId="5753" priority="956" operator="lessThan">
      <formula>0</formula>
    </cfRule>
  </conditionalFormatting>
  <conditionalFormatting sqref="H626:H629">
    <cfRule type="cellIs" dxfId="5752" priority="957" operator="lessThan">
      <formula>0</formula>
    </cfRule>
  </conditionalFormatting>
  <conditionalFormatting sqref="P626:P629">
    <cfRule type="cellIs" dxfId="5751" priority="965" operator="lessThan">
      <formula>0</formula>
    </cfRule>
  </conditionalFormatting>
  <conditionalFormatting sqref="C627:J627">
    <cfRule type="cellIs" dxfId="5750" priority="961" operator="lessThan">
      <formula>0</formula>
    </cfRule>
  </conditionalFormatting>
  <conditionalFormatting sqref="H627:H629">
    <cfRule type="cellIs" dxfId="5749" priority="958" operator="lessThan">
      <formula>0</formula>
    </cfRule>
  </conditionalFormatting>
  <conditionalFormatting sqref="I627 K626:N627 C628:N629">
    <cfRule type="cellIs" dxfId="5748" priority="964" operator="lessThan">
      <formula>0</formula>
    </cfRule>
  </conditionalFormatting>
  <conditionalFormatting sqref="Q626:Q628">
    <cfRule type="cellIs" dxfId="5747" priority="966" operator="lessThan">
      <formula>0</formula>
    </cfRule>
  </conditionalFormatting>
  <conditionalFormatting sqref="C351:I351">
    <cfRule type="cellIs" dxfId="5746" priority="952" operator="lessThan">
      <formula>0</formula>
    </cfRule>
  </conditionalFormatting>
  <conditionalFormatting sqref="C353:I354">
    <cfRule type="cellIs" dxfId="5745" priority="953" operator="lessThan">
      <formula>0</formula>
    </cfRule>
  </conditionalFormatting>
  <conditionalFormatting sqref="P506:Q506">
    <cfRule type="cellIs" dxfId="5744" priority="936" operator="lessThan">
      <formula>0</formula>
    </cfRule>
  </conditionalFormatting>
  <conditionalFormatting sqref="P499:P502">
    <cfRule type="cellIs" dxfId="5743" priority="937" operator="lessThan">
      <formula>0</formula>
    </cfRule>
  </conditionalFormatting>
  <conditionalFormatting sqref="Q611:Q613">
    <cfRule type="cellIs" dxfId="5742" priority="899" operator="lessThan">
      <formula>0</formula>
    </cfRule>
  </conditionalFormatting>
  <conditionalFormatting sqref="B498">
    <cfRule type="cellIs" dxfId="5741" priority="954" operator="lessThan">
      <formula>0</formula>
    </cfRule>
  </conditionalFormatting>
  <conditionalFormatting sqref="N427">
    <cfRule type="cellIs" dxfId="5740" priority="678" operator="lessThan">
      <formula>0</formula>
    </cfRule>
  </conditionalFormatting>
  <conditionalFormatting sqref="C352:I352">
    <cfRule type="cellIs" dxfId="5739" priority="951" operator="lessThan">
      <formula>0</formula>
    </cfRule>
  </conditionalFormatting>
  <conditionalFormatting sqref="C355:I355">
    <cfRule type="cellIs" dxfId="5738" priority="950" operator="lessThan">
      <formula>0</formula>
    </cfRule>
  </conditionalFormatting>
  <conditionalFormatting sqref="C365:I366">
    <cfRule type="cellIs" dxfId="5737" priority="949" operator="lessThan">
      <formula>0</formula>
    </cfRule>
  </conditionalFormatting>
  <conditionalFormatting sqref="C363:I363">
    <cfRule type="cellIs" dxfId="5736" priority="948" operator="lessThan">
      <formula>0</formula>
    </cfRule>
  </conditionalFormatting>
  <conditionalFormatting sqref="C364:I364">
    <cfRule type="cellIs" dxfId="5735" priority="947" operator="lessThan">
      <formula>0</formula>
    </cfRule>
  </conditionalFormatting>
  <conditionalFormatting sqref="C367:I367">
    <cfRule type="cellIs" dxfId="5734" priority="946" operator="lessThan">
      <formula>0</formula>
    </cfRule>
  </conditionalFormatting>
  <conditionalFormatting sqref="C593:I596">
    <cfRule type="cellIs" dxfId="5733" priority="944" operator="lessThan">
      <formula>0</formula>
    </cfRule>
  </conditionalFormatting>
  <conditionalFormatting sqref="C594:I594">
    <cfRule type="cellIs" dxfId="5732" priority="943" operator="lessThan">
      <formula>0</formula>
    </cfRule>
  </conditionalFormatting>
  <conditionalFormatting sqref="C595:I596">
    <cfRule type="cellIs" dxfId="5731" priority="945" operator="lessThan">
      <formula>0</formula>
    </cfRule>
  </conditionalFormatting>
  <conditionalFormatting sqref="Q551">
    <cfRule type="cellIs" dxfId="5730" priority="925" operator="lessThan">
      <formula>0</formula>
    </cfRule>
  </conditionalFormatting>
  <conditionalFormatting sqref="Q551">
    <cfRule type="cellIs" dxfId="5729" priority="926" operator="lessThan">
      <formula>0</formula>
    </cfRule>
  </conditionalFormatting>
  <conditionalFormatting sqref="C599:I602">
    <cfRule type="cellIs" dxfId="5728" priority="941" operator="lessThan">
      <formula>0</formula>
    </cfRule>
  </conditionalFormatting>
  <conditionalFormatting sqref="C600:I600">
    <cfRule type="cellIs" dxfId="5727" priority="940" operator="lessThan">
      <formula>0</formula>
    </cfRule>
  </conditionalFormatting>
  <conditionalFormatting sqref="C601:I602">
    <cfRule type="cellIs" dxfId="5726" priority="942" operator="lessThan">
      <formula>0</formula>
    </cfRule>
  </conditionalFormatting>
  <conditionalFormatting sqref="C461:C464">
    <cfRule type="cellIs" dxfId="5725" priority="939" operator="lessThan">
      <formula>0</formula>
    </cfRule>
  </conditionalFormatting>
  <conditionalFormatting sqref="P468:P471">
    <cfRule type="cellIs" dxfId="5724" priority="938" operator="lessThan">
      <formula>0</formula>
    </cfRule>
  </conditionalFormatting>
  <conditionalFormatting sqref="Q507:Q510">
    <cfRule type="cellIs" dxfId="5723" priority="935" operator="lessThan">
      <formula>0</formula>
    </cfRule>
  </conditionalFormatting>
  <conditionalFormatting sqref="Q511:Q512">
    <cfRule type="cellIs" dxfId="5722" priority="934" operator="lessThan">
      <formula>0</formula>
    </cfRule>
  </conditionalFormatting>
  <conditionalFormatting sqref="Q512">
    <cfRule type="cellIs" dxfId="5721" priority="933" operator="lessThan">
      <formula>0</formula>
    </cfRule>
  </conditionalFormatting>
  <conditionalFormatting sqref="Q511">
    <cfRule type="cellIs" dxfId="5720" priority="932" operator="lessThan">
      <formula>0</formula>
    </cfRule>
  </conditionalFormatting>
  <conditionalFormatting sqref="P507:P510">
    <cfRule type="cellIs" dxfId="5719" priority="931" operator="lessThan">
      <formula>0</formula>
    </cfRule>
  </conditionalFormatting>
  <conditionalFormatting sqref="B506">
    <cfRule type="cellIs" dxfId="5718" priority="930" operator="lessThan">
      <formula>0</formula>
    </cfRule>
  </conditionalFormatting>
  <conditionalFormatting sqref="C611:N614">
    <cfRule type="cellIs" dxfId="5717" priority="896" operator="lessThan">
      <formula>0</formula>
    </cfRule>
  </conditionalFormatting>
  <conditionalFormatting sqref="Q614">
    <cfRule type="cellIs" dxfId="5716" priority="893" operator="lessThan">
      <formula>0</formula>
    </cfRule>
  </conditionalFormatting>
  <conditionalFormatting sqref="P547:P550">
    <cfRule type="cellIs" dxfId="5715" priority="924" operator="lessThan">
      <formula>0</formula>
    </cfRule>
  </conditionalFormatting>
  <conditionalFormatting sqref="H611:H614">
    <cfRule type="cellIs" dxfId="5714" priority="890" operator="lessThan">
      <formula>0</formula>
    </cfRule>
  </conditionalFormatting>
  <conditionalFormatting sqref="Q504">
    <cfRule type="cellIs" dxfId="5713" priority="929" operator="lessThan">
      <formula>0</formula>
    </cfRule>
  </conditionalFormatting>
  <conditionalFormatting sqref="Q547:Q550 Q552 Q554:Q560">
    <cfRule type="cellIs" dxfId="5712" priority="928" operator="lessThan">
      <formula>0</formula>
    </cfRule>
  </conditionalFormatting>
  <conditionalFormatting sqref="P546">
    <cfRule type="cellIs" dxfId="5711" priority="927" operator="lessThan">
      <formula>0</formula>
    </cfRule>
  </conditionalFormatting>
  <conditionalFormatting sqref="P554:P558">
    <cfRule type="cellIs" dxfId="5710" priority="923" operator="lessThan">
      <formula>0</formula>
    </cfRule>
  </conditionalFormatting>
  <conditionalFormatting sqref="Q570:Q573 Q575">
    <cfRule type="cellIs" dxfId="5709" priority="921" operator="lessThan">
      <formula>0</formula>
    </cfRule>
  </conditionalFormatting>
  <conditionalFormatting sqref="B546">
    <cfRule type="cellIs" dxfId="5708" priority="922" operator="lessThan">
      <formula>0</formula>
    </cfRule>
  </conditionalFormatting>
  <conditionalFormatting sqref="P569">
    <cfRule type="cellIs" dxfId="5707" priority="920" operator="lessThan">
      <formula>0</formula>
    </cfRule>
  </conditionalFormatting>
  <conditionalFormatting sqref="Q574">
    <cfRule type="cellIs" dxfId="5706" priority="919" operator="lessThan">
      <formula>0</formula>
    </cfRule>
  </conditionalFormatting>
  <conditionalFormatting sqref="Q574">
    <cfRule type="cellIs" dxfId="5705" priority="918" operator="lessThan">
      <formula>0</formula>
    </cfRule>
  </conditionalFormatting>
  <conditionalFormatting sqref="P570:P573">
    <cfRule type="cellIs" dxfId="5704" priority="917" operator="lessThan">
      <formula>0</formula>
    </cfRule>
  </conditionalFormatting>
  <conditionalFormatting sqref="Q582 Q577:Q580">
    <cfRule type="cellIs" dxfId="5703" priority="915" operator="lessThan">
      <formula>0</formula>
    </cfRule>
  </conditionalFormatting>
  <conditionalFormatting sqref="Q581">
    <cfRule type="cellIs" dxfId="5702" priority="913" operator="lessThan">
      <formula>0</formula>
    </cfRule>
  </conditionalFormatting>
  <conditionalFormatting sqref="B569">
    <cfRule type="cellIs" dxfId="5701" priority="916" operator="lessThan">
      <formula>0</formula>
    </cfRule>
  </conditionalFormatting>
  <conditionalFormatting sqref="P576">
    <cfRule type="cellIs" dxfId="5700" priority="914" operator="lessThan">
      <formula>0</formula>
    </cfRule>
  </conditionalFormatting>
  <conditionalFormatting sqref="P577:P580">
    <cfRule type="cellIs" dxfId="5699" priority="911" operator="lessThan">
      <formula>0</formula>
    </cfRule>
  </conditionalFormatting>
  <conditionalFormatting sqref="Q581">
    <cfRule type="cellIs" dxfId="5698" priority="912" operator="lessThan">
      <formula>0</formula>
    </cfRule>
  </conditionalFormatting>
  <conditionalFormatting sqref="P605:P607 P609">
    <cfRule type="cellIs" dxfId="5697" priority="909" operator="lessThan">
      <formula>0</formula>
    </cfRule>
  </conditionalFormatting>
  <conditionalFormatting sqref="Q605:Q607">
    <cfRule type="cellIs" dxfId="5696" priority="910" operator="lessThan">
      <formula>0</formula>
    </cfRule>
  </conditionalFormatting>
  <conditionalFormatting sqref="C607:I607">
    <cfRule type="cellIs" dxfId="5695" priority="902" operator="lessThan">
      <formula>0</formula>
    </cfRule>
  </conditionalFormatting>
  <conditionalFormatting sqref="C605:I607">
    <cfRule type="cellIs" dxfId="5694" priority="901" operator="lessThan">
      <formula>0</formula>
    </cfRule>
  </conditionalFormatting>
  <conditionalFormatting sqref="B604">
    <cfRule type="cellIs" dxfId="5693" priority="903" operator="lessThan">
      <formula>0</formula>
    </cfRule>
  </conditionalFormatting>
  <conditionalFormatting sqref="J605:N607">
    <cfRule type="cellIs" dxfId="5692" priority="907" operator="lessThan">
      <formula>0</formula>
    </cfRule>
  </conditionalFormatting>
  <conditionalFormatting sqref="P611:P614">
    <cfRule type="cellIs" dxfId="5691" priority="898" operator="lessThan">
      <formula>0</formula>
    </cfRule>
  </conditionalFormatting>
  <conditionalFormatting sqref="Q608:Q609">
    <cfRule type="cellIs" dxfId="5690" priority="904" operator="lessThan">
      <formula>0</formula>
    </cfRule>
  </conditionalFormatting>
  <conditionalFormatting sqref="C433:M433">
    <cfRule type="cellIs" dxfId="5689" priority="676" operator="lessThan">
      <formula>0</formula>
    </cfRule>
  </conditionalFormatting>
  <conditionalFormatting sqref="Q608:Q609">
    <cfRule type="cellIs" dxfId="5688" priority="905" operator="lessThan">
      <formula>0</formula>
    </cfRule>
  </conditionalFormatting>
  <conditionalFormatting sqref="J606">
    <cfRule type="cellIs" dxfId="5687" priority="906" operator="lessThan">
      <formula>0</formula>
    </cfRule>
  </conditionalFormatting>
  <conditionalFormatting sqref="J607:N607 K605:N606">
    <cfRule type="cellIs" dxfId="5686" priority="908" operator="lessThan">
      <formula>0</formula>
    </cfRule>
  </conditionalFormatting>
  <conditionalFormatting sqref="I612 K611:N612 C613:N614">
    <cfRule type="cellIs" dxfId="5685" priority="897" operator="lessThan">
      <formula>0</formula>
    </cfRule>
  </conditionalFormatting>
  <conditionalFormatting sqref="N427">
    <cfRule type="cellIs" dxfId="5684" priority="679" operator="lessThan">
      <formula>0</formula>
    </cfRule>
  </conditionalFormatting>
  <conditionalFormatting sqref="B429:N429">
    <cfRule type="cellIs" dxfId="5683" priority="671" operator="lessThan">
      <formula>0</formula>
    </cfRule>
  </conditionalFormatting>
  <conditionalFormatting sqref="C606:I606">
    <cfRule type="cellIs" dxfId="5682" priority="900" operator="lessThan">
      <formula>0</formula>
    </cfRule>
  </conditionalFormatting>
  <conditionalFormatting sqref="B429:N429">
    <cfRule type="cellIs" dxfId="5681" priority="672" operator="lessThan">
      <formula>0</formula>
    </cfRule>
  </conditionalFormatting>
  <conditionalFormatting sqref="H433">
    <cfRule type="cellIs" dxfId="5680" priority="675" operator="lessThan">
      <formula>0</formula>
    </cfRule>
  </conditionalFormatting>
  <conditionalFormatting sqref="B433">
    <cfRule type="cellIs" dxfId="5679" priority="674" operator="lessThan">
      <formula>0</formula>
    </cfRule>
  </conditionalFormatting>
  <conditionalFormatting sqref="B433">
    <cfRule type="cellIs" dxfId="5678" priority="673" operator="lessThan">
      <formula>0</formula>
    </cfRule>
  </conditionalFormatting>
  <conditionalFormatting sqref="B429:N429">
    <cfRule type="cellIs" dxfId="5677" priority="669" operator="lessThan">
      <formula>0</formula>
    </cfRule>
  </conditionalFormatting>
  <conditionalFormatting sqref="B429:N429">
    <cfRule type="cellIs" dxfId="5676" priority="670" operator="lessThan">
      <formula>0</formula>
    </cfRule>
  </conditionalFormatting>
  <conditionalFormatting sqref="B435:N435">
    <cfRule type="cellIs" dxfId="5675" priority="656" operator="lessThan">
      <formula>0</formula>
    </cfRule>
  </conditionalFormatting>
  <conditionalFormatting sqref="H611">
    <cfRule type="cellIs" dxfId="5674" priority="889" operator="lessThan">
      <formula>0</formula>
    </cfRule>
  </conditionalFormatting>
  <conditionalFormatting sqref="C433:M433">
    <cfRule type="cellIs" dxfId="5673" priority="677" operator="lessThan">
      <formula>0</formula>
    </cfRule>
  </conditionalFormatting>
  <conditionalFormatting sqref="H612:H614">
    <cfRule type="cellIs" dxfId="5672" priority="891" operator="lessThan">
      <formula>0</formula>
    </cfRule>
  </conditionalFormatting>
  <conditionalFormatting sqref="Q614">
    <cfRule type="cellIs" dxfId="5671" priority="892" operator="lessThan">
      <formula>0</formula>
    </cfRule>
  </conditionalFormatting>
  <conditionalFormatting sqref="I611">
    <cfRule type="cellIs" dxfId="5670" priority="895" operator="lessThan">
      <formula>0</formula>
    </cfRule>
  </conditionalFormatting>
  <conditionalFormatting sqref="N439">
    <cfRule type="cellIs" dxfId="5669" priority="649" operator="lessThan">
      <formula>0</formula>
    </cfRule>
  </conditionalFormatting>
  <conditionalFormatting sqref="C612:J612">
    <cfRule type="cellIs" dxfId="5668" priority="894" operator="lessThan">
      <formula>0</formula>
    </cfRule>
  </conditionalFormatting>
  <conditionalFormatting sqref="B610">
    <cfRule type="cellIs" dxfId="5667" priority="888" operator="lessThan">
      <formula>0</formula>
    </cfRule>
  </conditionalFormatting>
  <conditionalFormatting sqref="B435:N435">
    <cfRule type="cellIs" dxfId="5666" priority="655" operator="lessThan">
      <formula>0</formula>
    </cfRule>
  </conditionalFormatting>
  <conditionalFormatting sqref="C445:M445">
    <cfRule type="cellIs" dxfId="5665" priority="646" operator="lessThan">
      <formula>0</formula>
    </cfRule>
  </conditionalFormatting>
  <conditionalFormatting sqref="C445:M445">
    <cfRule type="cellIs" dxfId="5664" priority="647" operator="lessThan">
      <formula>0</formula>
    </cfRule>
  </conditionalFormatting>
  <conditionalFormatting sqref="B435:N435">
    <cfRule type="cellIs" dxfId="5663" priority="654" operator="lessThan">
      <formula>0</formula>
    </cfRule>
  </conditionalFormatting>
  <conditionalFormatting sqref="N438">
    <cfRule type="cellIs" dxfId="5662" priority="650" operator="lessThan">
      <formula>0</formula>
    </cfRule>
  </conditionalFormatting>
  <conditionalFormatting sqref="B435:N435">
    <cfRule type="cellIs" dxfId="5661" priority="653" operator="lessThan">
      <formula>0</formula>
    </cfRule>
  </conditionalFormatting>
  <conditionalFormatting sqref="B435:N435">
    <cfRule type="cellIs" dxfId="5660" priority="651" operator="lessThan">
      <formula>0</formula>
    </cfRule>
  </conditionalFormatting>
  <conditionalFormatting sqref="B598">
    <cfRule type="cellIs" dxfId="5659" priority="887" operator="lessThan">
      <formula>0</formula>
    </cfRule>
  </conditionalFormatting>
  <conditionalFormatting sqref="N439">
    <cfRule type="cellIs" dxfId="5658" priority="648" operator="lessThan">
      <formula>0</formula>
    </cfRule>
  </conditionalFormatting>
  <conditionalFormatting sqref="B435:N435">
    <cfRule type="cellIs" dxfId="5657" priority="652" operator="lessThan">
      <formula>0</formula>
    </cfRule>
  </conditionalFormatting>
  <conditionalFormatting sqref="B598">
    <cfRule type="cellIs" dxfId="5656" priority="886" operator="lessThan">
      <formula>0</formula>
    </cfRule>
  </conditionalFormatting>
  <conditionalFormatting sqref="B641">
    <cfRule type="cellIs" dxfId="5655" priority="874" operator="lessThan">
      <formula>0</formula>
    </cfRule>
  </conditionalFormatting>
  <conditionalFormatting sqref="B591">
    <cfRule type="cellIs" dxfId="5654" priority="884" operator="lessThan">
      <formula>0</formula>
    </cfRule>
  </conditionalFormatting>
  <conditionalFormatting sqref="B591">
    <cfRule type="cellIs" dxfId="5653" priority="885" operator="lessThan">
      <formula>0</formula>
    </cfRule>
  </conditionalFormatting>
  <conditionalFormatting sqref="B609">
    <cfRule type="cellIs" dxfId="5652" priority="882" operator="lessThan">
      <formula>0</formula>
    </cfRule>
  </conditionalFormatting>
  <conditionalFormatting sqref="B609">
    <cfRule type="cellIs" dxfId="565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50" priority="881" operator="lessThan">
      <formula>0</formula>
    </cfRule>
  </conditionalFormatting>
  <conditionalFormatting sqref="B646">
    <cfRule type="cellIs" dxfId="5649" priority="878" operator="lessThan">
      <formula>0</formula>
    </cfRule>
  </conditionalFormatting>
  <conditionalFormatting sqref="B631">
    <cfRule type="cellIs" dxfId="5648" priority="880" operator="lessThan">
      <formula>0</formula>
    </cfRule>
  </conditionalFormatting>
  <conditionalFormatting sqref="B635">
    <cfRule type="cellIs" dxfId="5647" priority="879" operator="lessThan">
      <formula>0</formula>
    </cfRule>
  </conditionalFormatting>
  <conditionalFormatting sqref="B662">
    <cfRule type="cellIs" dxfId="5646" priority="877" operator="lessThan">
      <formula>0</formula>
    </cfRule>
  </conditionalFormatting>
  <conditionalFormatting sqref="B671">
    <cfRule type="cellIs" dxfId="5645" priority="876" operator="lessThan">
      <formula>0</formula>
    </cfRule>
  </conditionalFormatting>
  <conditionalFormatting sqref="I674:N674 P672:Q675">
    <cfRule type="cellIs" dxfId="5644" priority="875" operator="lessThan">
      <formula>0</formula>
    </cfRule>
  </conditionalFormatting>
  <conditionalFormatting sqref="P641">
    <cfRule type="cellIs" dxfId="5643" priority="872" operator="lessThan">
      <formula>0</formula>
    </cfRule>
  </conditionalFormatting>
  <conditionalFormatting sqref="P641">
    <cfRule type="cellIs" dxfId="5642" priority="873" operator="lessThan">
      <formula>0</formula>
    </cfRule>
  </conditionalFormatting>
  <conditionalFormatting sqref="P422:Q422 Q423:Q425">
    <cfRule type="cellIs" dxfId="5641" priority="859" operator="lessThan">
      <formula>0</formula>
    </cfRule>
  </conditionalFormatting>
  <conditionalFormatting sqref="B416">
    <cfRule type="cellIs" dxfId="5640" priority="860" operator="lessThan">
      <formula>0</formula>
    </cfRule>
  </conditionalFormatting>
  <conditionalFormatting sqref="P423:P425">
    <cfRule type="cellIs" dxfId="5639" priority="857" operator="lessThan">
      <formula>0</formula>
    </cfRule>
  </conditionalFormatting>
  <conditionalFormatting sqref="P422">
    <cfRule type="cellIs" dxfId="5638" priority="858" operator="lessThan">
      <formula>0</formula>
    </cfRule>
  </conditionalFormatting>
  <conditionalFormatting sqref="Q426">
    <cfRule type="cellIs" dxfId="5637" priority="855" operator="lessThan">
      <formula>0</formula>
    </cfRule>
  </conditionalFormatting>
  <conditionalFormatting sqref="Q427">
    <cfRule type="cellIs" dxfId="5636" priority="856" operator="lessThan">
      <formula>0</formula>
    </cfRule>
  </conditionalFormatting>
  <conditionalFormatting sqref="B422">
    <cfRule type="cellIs" dxfId="5635" priority="853" operator="lessThan">
      <formula>0</formula>
    </cfRule>
  </conditionalFormatting>
  <conditionalFormatting sqref="Q426">
    <cfRule type="cellIs" dxfId="5634" priority="854" operator="lessThan">
      <formula>0</formula>
    </cfRule>
  </conditionalFormatting>
  <conditionalFormatting sqref="B454:N454">
    <cfRule type="cellIs" dxfId="5633" priority="609" operator="lessThan">
      <formula>0</formula>
    </cfRule>
  </conditionalFormatting>
  <conditionalFormatting sqref="B454:N454">
    <cfRule type="cellIs" dxfId="5632" priority="610" operator="lessThan">
      <formula>0</formula>
    </cfRule>
  </conditionalFormatting>
  <conditionalFormatting sqref="C652:I652">
    <cfRule type="cellIs" dxfId="5631" priority="871" operator="lessThan">
      <formula>0</formula>
    </cfRule>
  </conditionalFormatting>
  <conditionalFormatting sqref="C653:I653">
    <cfRule type="cellIs" dxfId="5630" priority="870" operator="lessThan">
      <formula>0</formula>
    </cfRule>
  </conditionalFormatting>
  <conditionalFormatting sqref="C658:M658">
    <cfRule type="cellIs" dxfId="5629" priority="869" operator="lessThan">
      <formula>0</formula>
    </cfRule>
  </conditionalFormatting>
  <conditionalFormatting sqref="C647:N647">
    <cfRule type="cellIs" dxfId="5628" priority="868" operator="lessThan">
      <formula>0</formula>
    </cfRule>
  </conditionalFormatting>
  <conditionalFormatting sqref="P650">
    <cfRule type="cellIs" dxfId="5627" priority="867" operator="lessThan">
      <formula>0</formula>
    </cfRule>
  </conditionalFormatting>
  <conditionalFormatting sqref="P417:P419">
    <cfRule type="cellIs" dxfId="5626" priority="864" operator="lessThan">
      <formula>0</formula>
    </cfRule>
  </conditionalFormatting>
  <conditionalFormatting sqref="Q420">
    <cfRule type="cellIs" dxfId="5625" priority="861" operator="lessThan">
      <formula>0</formula>
    </cfRule>
  </conditionalFormatting>
  <conditionalFormatting sqref="Q421">
    <cfRule type="cellIs" dxfId="5624" priority="863" operator="lessThan">
      <formula>0</formula>
    </cfRule>
  </conditionalFormatting>
  <conditionalFormatting sqref="P416:Q416 Q417:Q419">
    <cfRule type="cellIs" dxfId="5623" priority="866" operator="lessThan">
      <formula>0</formula>
    </cfRule>
  </conditionalFormatting>
  <conditionalFormatting sqref="P416">
    <cfRule type="cellIs" dxfId="5622" priority="865" operator="lessThan">
      <formula>0</formula>
    </cfRule>
  </conditionalFormatting>
  <conditionalFormatting sqref="Q420">
    <cfRule type="cellIs" dxfId="5621" priority="862" operator="lessThan">
      <formula>0</formula>
    </cfRule>
  </conditionalFormatting>
  <conditionalFormatting sqref="B454:N454">
    <cfRule type="cellIs" dxfId="5620" priority="608" operator="lessThan">
      <formula>0</formula>
    </cfRule>
  </conditionalFormatting>
  <conditionalFormatting sqref="B454:N454">
    <cfRule type="cellIs" dxfId="5619" priority="607" operator="lessThan">
      <formula>0</formula>
    </cfRule>
  </conditionalFormatting>
  <conditionalFormatting sqref="B454:N454">
    <cfRule type="cellIs" dxfId="5618" priority="606" operator="lessThan">
      <formula>0</formula>
    </cfRule>
  </conditionalFormatting>
  <conditionalFormatting sqref="B454:N454">
    <cfRule type="cellIs" dxfId="5617" priority="604" operator="lessThan">
      <formula>0</formula>
    </cfRule>
  </conditionalFormatting>
  <conditionalFormatting sqref="B454:N454">
    <cfRule type="cellIs" dxfId="5616" priority="605" operator="lessThan">
      <formula>0</formula>
    </cfRule>
  </conditionalFormatting>
  <conditionalFormatting sqref="N457">
    <cfRule type="cellIs" dxfId="5615" priority="602" operator="lessThan">
      <formula>0</formula>
    </cfRule>
  </conditionalFormatting>
  <conditionalFormatting sqref="B454:N454">
    <cfRule type="cellIs" dxfId="5614" priority="603" operator="lessThan">
      <formula>0</formula>
    </cfRule>
  </conditionalFormatting>
  <conditionalFormatting sqref="N458">
    <cfRule type="cellIs" dxfId="5613" priority="601" operator="lessThan">
      <formula>0</formula>
    </cfRule>
  </conditionalFormatting>
  <conditionalFormatting sqref="P530">
    <cfRule type="cellIs" dxfId="5612" priority="323" operator="lessThan">
      <formula>0</formula>
    </cfRule>
  </conditionalFormatting>
  <conditionalFormatting sqref="N458">
    <cfRule type="cellIs" dxfId="5611" priority="600" operator="lessThan">
      <formula>0</formula>
    </cfRule>
  </conditionalFormatting>
  <conditionalFormatting sqref="D461:N464">
    <cfRule type="cellIs" dxfId="5610" priority="597" operator="lessThan">
      <formula>0</formula>
    </cfRule>
  </conditionalFormatting>
  <conditionalFormatting sqref="P538">
    <cfRule type="cellIs" dxfId="5609" priority="320" operator="lessThan">
      <formula>0</formula>
    </cfRule>
  </conditionalFormatting>
  <conditionalFormatting sqref="B461:B464">
    <cfRule type="cellIs" dxfId="5608" priority="594" operator="lessThan">
      <formula>0</formula>
    </cfRule>
  </conditionalFormatting>
  <conditionalFormatting sqref="P553">
    <cfRule type="cellIs" dxfId="5607" priority="317" operator="lessThan">
      <formula>0</formula>
    </cfRule>
  </conditionalFormatting>
  <conditionalFormatting sqref="B512">
    <cfRule type="cellIs" dxfId="5606" priority="591" operator="lessThan">
      <formula>0</formula>
    </cfRule>
  </conditionalFormatting>
  <conditionalFormatting sqref="C512">
    <cfRule type="cellIs" dxfId="5605" priority="588" operator="lessThan">
      <formula>0</formula>
    </cfRule>
  </conditionalFormatting>
  <conditionalFormatting sqref="P561">
    <cfRule type="cellIs" dxfId="5604" priority="314" operator="lessThan">
      <formula>0</formula>
    </cfRule>
  </conditionalFormatting>
  <conditionalFormatting sqref="P590">
    <cfRule type="cellIs" dxfId="5603" priority="311" operator="lessThan">
      <formula>0</formula>
    </cfRule>
  </conditionalFormatting>
  <conditionalFormatting sqref="N365">
    <cfRule type="cellIs" dxfId="5602" priority="852" operator="lessThan">
      <formula>0</formula>
    </cfRule>
  </conditionalFormatting>
  <conditionalFormatting sqref="N371">
    <cfRule type="cellIs" dxfId="5601" priority="851" operator="lessThan">
      <formula>0</formula>
    </cfRule>
  </conditionalFormatting>
  <conditionalFormatting sqref="N377">
    <cfRule type="cellIs" dxfId="5600" priority="850" operator="lessThan">
      <formula>0</formula>
    </cfRule>
  </conditionalFormatting>
  <conditionalFormatting sqref="B376">
    <cfRule type="cellIs" dxfId="5599" priority="837" operator="lessThan">
      <formula>0</formula>
    </cfRule>
  </conditionalFormatting>
  <conditionalFormatting sqref="B588">
    <cfRule type="cellIs" dxfId="5598" priority="844" operator="lessThan">
      <formula>0</formula>
    </cfRule>
  </conditionalFormatting>
  <conditionalFormatting sqref="B371:B372">
    <cfRule type="cellIs" dxfId="5597" priority="842" operator="lessThan">
      <formula>0</formula>
    </cfRule>
  </conditionalFormatting>
  <conditionalFormatting sqref="B377:B378">
    <cfRule type="cellIs" dxfId="5596" priority="839" operator="lessThan">
      <formula>0</formula>
    </cfRule>
  </conditionalFormatting>
  <conditionalFormatting sqref="C351:M354">
    <cfRule type="cellIs" dxfId="5595" priority="849" operator="lessThan">
      <formula>0</formula>
    </cfRule>
  </conditionalFormatting>
  <conditionalFormatting sqref="B428">
    <cfRule type="cellIs" dxfId="5594" priority="848" operator="lessThan">
      <formula>0</formula>
    </cfRule>
  </conditionalFormatting>
  <conditionalFormatting sqref="B428">
    <cfRule type="cellIs" dxfId="5593" priority="847" operator="lessThan">
      <formula>0</formula>
    </cfRule>
  </conditionalFormatting>
  <conditionalFormatting sqref="B391 B397 B381:B385 B375:B379 B369:B373 B363:B367 B361 B351:B355">
    <cfRule type="cellIs" dxfId="5592" priority="846" operator="lessThan">
      <formula>0</formula>
    </cfRule>
  </conditionalFormatting>
  <conditionalFormatting sqref="B585:B587">
    <cfRule type="cellIs" dxfId="5591" priority="845" operator="lessThan">
      <formula>0</formula>
    </cfRule>
  </conditionalFormatting>
  <conditionalFormatting sqref="B584">
    <cfRule type="cellIs" dxfId="5590" priority="843" operator="lessThan">
      <formula>0</formula>
    </cfRule>
  </conditionalFormatting>
  <conditionalFormatting sqref="B397">
    <cfRule type="cellIs" dxfId="5589" priority="833" operator="lessThan">
      <formula>0</formula>
    </cfRule>
  </conditionalFormatting>
  <conditionalFormatting sqref="B369">
    <cfRule type="cellIs" dxfId="5588" priority="841" operator="lessThan">
      <formula>0</formula>
    </cfRule>
  </conditionalFormatting>
  <conditionalFormatting sqref="B370">
    <cfRule type="cellIs" dxfId="5587" priority="840" operator="lessThan">
      <formula>0</formula>
    </cfRule>
  </conditionalFormatting>
  <conditionalFormatting sqref="B375">
    <cfRule type="cellIs" dxfId="5586" priority="838" operator="lessThan">
      <formula>0</formula>
    </cfRule>
  </conditionalFormatting>
  <conditionalFormatting sqref="B383:B384">
    <cfRule type="cellIs" dxfId="5585" priority="836" operator="lessThan">
      <formula>0</formula>
    </cfRule>
  </conditionalFormatting>
  <conditionalFormatting sqref="B381">
    <cfRule type="cellIs" dxfId="5584" priority="835" operator="lessThan">
      <formula>0</formula>
    </cfRule>
  </conditionalFormatting>
  <conditionalFormatting sqref="B382">
    <cfRule type="cellIs" dxfId="5583" priority="834" operator="lessThan">
      <formula>0</formula>
    </cfRule>
  </conditionalFormatting>
  <conditionalFormatting sqref="B391">
    <cfRule type="cellIs" dxfId="5582" priority="832" operator="lessThan">
      <formula>0</formula>
    </cfRule>
  </conditionalFormatting>
  <conditionalFormatting sqref="B385">
    <cfRule type="cellIs" dxfId="5581" priority="831" operator="lessThan">
      <formula>0</formula>
    </cfRule>
  </conditionalFormatting>
  <conditionalFormatting sqref="B379">
    <cfRule type="cellIs" dxfId="5580" priority="830" operator="lessThan">
      <formula>0</formula>
    </cfRule>
  </conditionalFormatting>
  <conditionalFormatting sqref="B373">
    <cfRule type="cellIs" dxfId="5579" priority="829" operator="lessThan">
      <formula>0</formula>
    </cfRule>
  </conditionalFormatting>
  <conditionalFormatting sqref="B361">
    <cfRule type="cellIs" dxfId="5578" priority="828" operator="lessThan">
      <formula>0</formula>
    </cfRule>
  </conditionalFormatting>
  <conditionalFormatting sqref="B621:B624">
    <cfRule type="cellIs" dxfId="5577" priority="823" operator="lessThan">
      <formula>0</formula>
    </cfRule>
  </conditionalFormatting>
  <conditionalFormatting sqref="B616:B619">
    <cfRule type="cellIs" dxfId="5576" priority="826" operator="lessThan">
      <formula>0</formula>
    </cfRule>
  </conditionalFormatting>
  <conditionalFormatting sqref="B617">
    <cfRule type="cellIs" dxfId="5575" priority="825" operator="lessThan">
      <formula>0</formula>
    </cfRule>
  </conditionalFormatting>
  <conditionalFormatting sqref="B618:B619">
    <cfRule type="cellIs" dxfId="5574" priority="827" operator="lessThan">
      <formula>0</formula>
    </cfRule>
  </conditionalFormatting>
  <conditionalFormatting sqref="B628:B629">
    <cfRule type="cellIs" dxfId="5573" priority="821" operator="lessThan">
      <formula>0</formula>
    </cfRule>
  </conditionalFormatting>
  <conditionalFormatting sqref="B622">
    <cfRule type="cellIs" dxfId="5572" priority="822" operator="lessThan">
      <formula>0</formula>
    </cfRule>
  </conditionalFormatting>
  <conditionalFormatting sqref="B623:B624">
    <cfRule type="cellIs" dxfId="5571" priority="824" operator="lessThan">
      <formula>0</formula>
    </cfRule>
  </conditionalFormatting>
  <conditionalFormatting sqref="B626:B629">
    <cfRule type="cellIs" dxfId="5570" priority="820" operator="lessThan">
      <formula>0</formula>
    </cfRule>
  </conditionalFormatting>
  <conditionalFormatting sqref="B627">
    <cfRule type="cellIs" dxfId="5569" priority="819" operator="lessThan">
      <formula>0</formula>
    </cfRule>
  </conditionalFormatting>
  <conditionalFormatting sqref="B365:B366">
    <cfRule type="cellIs" dxfId="5568" priority="814" operator="lessThan">
      <formula>0</formula>
    </cfRule>
  </conditionalFormatting>
  <conditionalFormatting sqref="B355">
    <cfRule type="cellIs" dxfId="5567" priority="815" operator="lessThan">
      <formula>0</formula>
    </cfRule>
  </conditionalFormatting>
  <conditionalFormatting sqref="B393:N393">
    <cfRule type="cellIs" dxfId="5566" priority="770" operator="lessThan">
      <formula>0</formula>
    </cfRule>
  </conditionalFormatting>
  <conditionalFormatting sqref="B387:N387">
    <cfRule type="cellIs" dxfId="5565" priority="781" operator="lessThan">
      <formula>0</formula>
    </cfRule>
  </conditionalFormatting>
  <conditionalFormatting sqref="B387:N387">
    <cfRule type="cellIs" dxfId="5564" priority="780" operator="lessThan">
      <formula>0</formula>
    </cfRule>
  </conditionalFormatting>
  <conditionalFormatting sqref="B353:B354">
    <cfRule type="cellIs" dxfId="5563" priority="818" operator="lessThan">
      <formula>0</formula>
    </cfRule>
  </conditionalFormatting>
  <conditionalFormatting sqref="B351">
    <cfRule type="cellIs" dxfId="5562" priority="817" operator="lessThan">
      <formula>0</formula>
    </cfRule>
  </conditionalFormatting>
  <conditionalFormatting sqref="B352">
    <cfRule type="cellIs" dxfId="5561" priority="816" operator="lessThan">
      <formula>0</formula>
    </cfRule>
  </conditionalFormatting>
  <conditionalFormatting sqref="B363">
    <cfRule type="cellIs" dxfId="5560" priority="813" operator="lessThan">
      <formula>0</formula>
    </cfRule>
  </conditionalFormatting>
  <conditionalFormatting sqref="B364">
    <cfRule type="cellIs" dxfId="5559" priority="812" operator="lessThan">
      <formula>0</formula>
    </cfRule>
  </conditionalFormatting>
  <conditionalFormatting sqref="B367">
    <cfRule type="cellIs" dxfId="5558" priority="811" operator="lessThan">
      <formula>0</formula>
    </cfRule>
  </conditionalFormatting>
  <conditionalFormatting sqref="B593:B596">
    <cfRule type="cellIs" dxfId="5557" priority="809" operator="lessThan">
      <formula>0</formula>
    </cfRule>
  </conditionalFormatting>
  <conditionalFormatting sqref="B594">
    <cfRule type="cellIs" dxfId="5556" priority="808" operator="lessThan">
      <formula>0</formula>
    </cfRule>
  </conditionalFormatting>
  <conditionalFormatting sqref="B595:B596">
    <cfRule type="cellIs" dxfId="5555" priority="810" operator="lessThan">
      <formula>0</formula>
    </cfRule>
  </conditionalFormatting>
  <conditionalFormatting sqref="B603">
    <cfRule type="cellIs" dxfId="5554" priority="803" operator="lessThan">
      <formula>0</formula>
    </cfRule>
  </conditionalFormatting>
  <conditionalFormatting sqref="B603">
    <cfRule type="cellIs" dxfId="5553" priority="804" operator="lessThan">
      <formula>0</formula>
    </cfRule>
  </conditionalFormatting>
  <conditionalFormatting sqref="B599:B602">
    <cfRule type="cellIs" dxfId="5552" priority="806" operator="lessThan">
      <formula>0</formula>
    </cfRule>
  </conditionalFormatting>
  <conditionalFormatting sqref="B600">
    <cfRule type="cellIs" dxfId="5551" priority="805" operator="lessThan">
      <formula>0</formula>
    </cfRule>
  </conditionalFormatting>
  <conditionalFormatting sqref="B601:B602">
    <cfRule type="cellIs" dxfId="5550" priority="807" operator="lessThan">
      <formula>0</formula>
    </cfRule>
  </conditionalFormatting>
  <conditionalFormatting sqref="N390">
    <cfRule type="cellIs" dxfId="5549" priority="775" operator="lessThan">
      <formula>0</formula>
    </cfRule>
  </conditionalFormatting>
  <conditionalFormatting sqref="B393:N393">
    <cfRule type="cellIs" dxfId="5548" priority="773" operator="lessThan">
      <formula>0</formula>
    </cfRule>
  </conditionalFormatting>
  <conditionalFormatting sqref="B571:B573">
    <cfRule type="cellIs" dxfId="5547" priority="802" operator="lessThan">
      <formula>0</formula>
    </cfRule>
  </conditionalFormatting>
  <conditionalFormatting sqref="B574">
    <cfRule type="cellIs" dxfId="5546" priority="801" operator="lessThan">
      <formula>0</formula>
    </cfRule>
  </conditionalFormatting>
  <conditionalFormatting sqref="B570">
    <cfRule type="cellIs" dxfId="5545" priority="800" operator="lessThan">
      <formula>0</formula>
    </cfRule>
  </conditionalFormatting>
  <conditionalFormatting sqref="B607:B608">
    <cfRule type="cellIs" dxfId="5544" priority="799" operator="lessThan">
      <formula>0</formula>
    </cfRule>
  </conditionalFormatting>
  <conditionalFormatting sqref="B605:B608">
    <cfRule type="cellIs" dxfId="5543" priority="798" operator="lessThan">
      <formula>0</formula>
    </cfRule>
  </conditionalFormatting>
  <conditionalFormatting sqref="B589">
    <cfRule type="cellIs" dxfId="5542" priority="525" operator="lessThan">
      <formula>0</formula>
    </cfRule>
  </conditionalFormatting>
  <conditionalFormatting sqref="B613:B614">
    <cfRule type="cellIs" dxfId="5541" priority="796" operator="lessThan">
      <formula>0</formula>
    </cfRule>
  </conditionalFormatting>
  <conditionalFormatting sqref="B606">
    <cfRule type="cellIs" dxfId="5540" priority="797" operator="lessThan">
      <formula>0</formula>
    </cfRule>
  </conditionalFormatting>
  <conditionalFormatting sqref="B611:B614">
    <cfRule type="cellIs" dxfId="5539" priority="795" operator="lessThan">
      <formula>0</formula>
    </cfRule>
  </conditionalFormatting>
  <conditionalFormatting sqref="O616:O619">
    <cfRule type="cellIs" dxfId="5538" priority="277" operator="lessThan">
      <formula>0</formula>
    </cfRule>
  </conditionalFormatting>
  <conditionalFormatting sqref="O599 O601:O602">
    <cfRule type="cellIs" dxfId="5537" priority="279" operator="lessThan">
      <formula>0</formula>
    </cfRule>
  </conditionalFormatting>
  <conditionalFormatting sqref="B612">
    <cfRule type="cellIs" dxfId="5536" priority="794" operator="lessThan">
      <formula>0</formula>
    </cfRule>
  </conditionalFormatting>
  <conditionalFormatting sqref="D589">
    <cfRule type="cellIs" dxfId="5535" priority="519" operator="lessThan">
      <formula>0</formula>
    </cfRule>
  </conditionalFormatting>
  <conditionalFormatting sqref="O605:O607">
    <cfRule type="cellIs" dxfId="5534" priority="271" operator="lessThan">
      <formula>0</formula>
    </cfRule>
  </conditionalFormatting>
  <conditionalFormatting sqref="O626:O629">
    <cfRule type="cellIs" dxfId="5533" priority="273" operator="lessThan">
      <formula>0</formula>
    </cfRule>
  </conditionalFormatting>
  <conditionalFormatting sqref="B650 B655:B657 B663 B665:B668 B642:B645 B670">
    <cfRule type="cellIs" dxfId="5532" priority="793" operator="lessThan">
      <formula>0</formula>
    </cfRule>
  </conditionalFormatting>
  <conditionalFormatting sqref="N378">
    <cfRule type="cellIs" dxfId="5531" priority="785" operator="lessThan">
      <formula>0</formula>
    </cfRule>
  </conditionalFormatting>
  <conditionalFormatting sqref="N372">
    <cfRule type="cellIs" dxfId="5530" priority="786" operator="lessThan">
      <formula>0</formula>
    </cfRule>
  </conditionalFormatting>
  <conditionalFormatting sqref="B387:N387">
    <cfRule type="cellIs" dxfId="5529" priority="783" operator="lessThan">
      <formula>0</formula>
    </cfRule>
  </conditionalFormatting>
  <conditionalFormatting sqref="N384">
    <cfRule type="cellIs" dxfId="5528" priority="784" operator="lessThan">
      <formula>0</formula>
    </cfRule>
  </conditionalFormatting>
  <conditionalFormatting sqref="B387:N387">
    <cfRule type="cellIs" dxfId="5527" priority="782" operator="lessThan">
      <formula>0</formula>
    </cfRule>
  </conditionalFormatting>
  <conditionalFormatting sqref="B387:N387">
    <cfRule type="cellIs" dxfId="5526" priority="779" operator="lessThan">
      <formula>0</formula>
    </cfRule>
  </conditionalFormatting>
  <conditionalFormatting sqref="B652">
    <cfRule type="cellIs" dxfId="5525" priority="792" operator="lessThan">
      <formula>0</formula>
    </cfRule>
  </conditionalFormatting>
  <conditionalFormatting sqref="B653">
    <cfRule type="cellIs" dxfId="5524" priority="791" operator="lessThan">
      <formula>0</formula>
    </cfRule>
  </conditionalFormatting>
  <conditionalFormatting sqref="B658">
    <cfRule type="cellIs" dxfId="5523" priority="790" operator="lessThan">
      <formula>0</formula>
    </cfRule>
  </conditionalFormatting>
  <conditionalFormatting sqref="B647">
    <cfRule type="cellIs" dxfId="5522" priority="789" operator="lessThan">
      <formula>0</formula>
    </cfRule>
  </conditionalFormatting>
  <conditionalFormatting sqref="O365">
    <cfRule type="cellIs" dxfId="5521" priority="265" operator="lessThan">
      <formula>0</formula>
    </cfRule>
  </conditionalFormatting>
  <conditionalFormatting sqref="O371">
    <cfRule type="cellIs" dxfId="5520" priority="264" operator="lessThan">
      <formula>0</formula>
    </cfRule>
  </conditionalFormatting>
  <conditionalFormatting sqref="G589">
    <cfRule type="cellIs" dxfId="5519" priority="510" operator="lessThan">
      <formula>0</formula>
    </cfRule>
  </conditionalFormatting>
  <conditionalFormatting sqref="H589">
    <cfRule type="cellIs" dxfId="5518" priority="507" operator="lessThan">
      <formula>0</formula>
    </cfRule>
  </conditionalFormatting>
  <conditionalFormatting sqref="B351:B354">
    <cfRule type="cellIs" dxfId="5517" priority="788" operator="lessThan">
      <formula>0</formula>
    </cfRule>
  </conditionalFormatting>
  <conditionalFormatting sqref="N366">
    <cfRule type="cellIs" dxfId="5516" priority="787" operator="lessThan">
      <formula>0</formula>
    </cfRule>
  </conditionalFormatting>
  <conditionalFormatting sqref="B387:N387">
    <cfRule type="cellIs" dxfId="5515" priority="778" operator="lessThan">
      <formula>0</formula>
    </cfRule>
  </conditionalFormatting>
  <conditionalFormatting sqref="B387:N387">
    <cfRule type="cellIs" dxfId="5514" priority="777" operator="lessThan">
      <formula>0</formula>
    </cfRule>
  </conditionalFormatting>
  <conditionalFormatting sqref="B387:N387">
    <cfRule type="cellIs" dxfId="5513" priority="776" operator="lessThan">
      <formula>0</formula>
    </cfRule>
  </conditionalFormatting>
  <conditionalFormatting sqref="B393:N393">
    <cfRule type="cellIs" dxfId="5512" priority="771" operator="lessThan">
      <formula>0</formula>
    </cfRule>
  </conditionalFormatting>
  <conditionalFormatting sqref="B393:N393">
    <cfRule type="cellIs" dxfId="5511" priority="774" operator="lessThan">
      <formula>0</formula>
    </cfRule>
  </conditionalFormatting>
  <conditionalFormatting sqref="B393:N393">
    <cfRule type="cellIs" dxfId="5510" priority="769" operator="lessThan">
      <formula>0</formula>
    </cfRule>
  </conditionalFormatting>
  <conditionalFormatting sqref="B393:N393">
    <cfRule type="cellIs" dxfId="5509" priority="772" operator="lessThan">
      <formula>0</formula>
    </cfRule>
  </conditionalFormatting>
  <conditionalFormatting sqref="B393:N393">
    <cfRule type="cellIs" dxfId="5508" priority="767" operator="lessThan">
      <formula>0</formula>
    </cfRule>
  </conditionalFormatting>
  <conditionalFormatting sqref="B393:N393">
    <cfRule type="cellIs" dxfId="5507" priority="768" operator="lessThan">
      <formula>0</formula>
    </cfRule>
  </conditionalFormatting>
  <conditionalFormatting sqref="B399:N399">
    <cfRule type="cellIs" dxfId="5506" priority="765" operator="lessThan">
      <formula>0</formula>
    </cfRule>
  </conditionalFormatting>
  <conditionalFormatting sqref="N396">
    <cfRule type="cellIs" dxfId="5505" priority="766" operator="lessThan">
      <formula>0</formula>
    </cfRule>
  </conditionalFormatting>
  <conditionalFormatting sqref="B399:N399">
    <cfRule type="cellIs" dxfId="5504" priority="764" operator="lessThan">
      <formula>0</formula>
    </cfRule>
  </conditionalFormatting>
  <conditionalFormatting sqref="B399:N399">
    <cfRule type="cellIs" dxfId="5503" priority="763" operator="lessThan">
      <formula>0</formula>
    </cfRule>
  </conditionalFormatting>
  <conditionalFormatting sqref="B399:N399">
    <cfRule type="cellIs" dxfId="5502" priority="762" operator="lessThan">
      <formula>0</formula>
    </cfRule>
  </conditionalFormatting>
  <conditionalFormatting sqref="B399:N399">
    <cfRule type="cellIs" dxfId="5501" priority="761" operator="lessThan">
      <formula>0</formula>
    </cfRule>
  </conditionalFormatting>
  <conditionalFormatting sqref="B399:N399">
    <cfRule type="cellIs" dxfId="5500" priority="760" operator="lessThan">
      <formula>0</formula>
    </cfRule>
  </conditionalFormatting>
  <conditionalFormatting sqref="B399:N399">
    <cfRule type="cellIs" dxfId="5499" priority="759" operator="lessThan">
      <formula>0</formula>
    </cfRule>
  </conditionalFormatting>
  <conditionalFormatting sqref="B399:N399">
    <cfRule type="cellIs" dxfId="5498" priority="758" operator="lessThan">
      <formula>0</formula>
    </cfRule>
  </conditionalFormatting>
  <conditionalFormatting sqref="N402">
    <cfRule type="cellIs" dxfId="5497" priority="757" operator="lessThan">
      <formula>0</formula>
    </cfRule>
  </conditionalFormatting>
  <conditionalFormatting sqref="N355">
    <cfRule type="cellIs" dxfId="5496" priority="756" operator="lessThan">
      <formula>0</formula>
    </cfRule>
  </conditionalFormatting>
  <conditionalFormatting sqref="N361">
    <cfRule type="cellIs" dxfId="5495" priority="755" operator="lessThan">
      <formula>0</formula>
    </cfRule>
  </conditionalFormatting>
  <conditionalFormatting sqref="N361">
    <cfRule type="cellIs" dxfId="5494" priority="754" operator="lessThan">
      <formula>0</formula>
    </cfRule>
  </conditionalFormatting>
  <conditionalFormatting sqref="N367">
    <cfRule type="cellIs" dxfId="5493" priority="753" operator="lessThan">
      <formula>0</formula>
    </cfRule>
  </conditionalFormatting>
  <conditionalFormatting sqref="N367">
    <cfRule type="cellIs" dxfId="5492" priority="752" operator="lessThan">
      <formula>0</formula>
    </cfRule>
  </conditionalFormatting>
  <conditionalFormatting sqref="N373">
    <cfRule type="cellIs" dxfId="5491" priority="751" operator="lessThan">
      <formula>0</formula>
    </cfRule>
  </conditionalFormatting>
  <conditionalFormatting sqref="N373">
    <cfRule type="cellIs" dxfId="5490" priority="750" operator="lessThan">
      <formula>0</formula>
    </cfRule>
  </conditionalFormatting>
  <conditionalFormatting sqref="N379">
    <cfRule type="cellIs" dxfId="5489" priority="749" operator="lessThan">
      <formula>0</formula>
    </cfRule>
  </conditionalFormatting>
  <conditionalFormatting sqref="N379">
    <cfRule type="cellIs" dxfId="5488" priority="748" operator="lessThan">
      <formula>0</formula>
    </cfRule>
  </conditionalFormatting>
  <conditionalFormatting sqref="N385">
    <cfRule type="cellIs" dxfId="5487" priority="747" operator="lessThan">
      <formula>0</formula>
    </cfRule>
  </conditionalFormatting>
  <conditionalFormatting sqref="N385">
    <cfRule type="cellIs" dxfId="5486" priority="746" operator="lessThan">
      <formula>0</formula>
    </cfRule>
  </conditionalFormatting>
  <conditionalFormatting sqref="N391">
    <cfRule type="cellIs" dxfId="5485" priority="745" operator="lessThan">
      <formula>0</formula>
    </cfRule>
  </conditionalFormatting>
  <conditionalFormatting sqref="N391">
    <cfRule type="cellIs" dxfId="5484" priority="744" operator="lessThan">
      <formula>0</formula>
    </cfRule>
  </conditionalFormatting>
  <conditionalFormatting sqref="N397">
    <cfRule type="cellIs" dxfId="5483" priority="743" operator="lessThan">
      <formula>0</formula>
    </cfRule>
  </conditionalFormatting>
  <conditionalFormatting sqref="N397">
    <cfRule type="cellIs" dxfId="5482" priority="742" operator="lessThan">
      <formula>0</formula>
    </cfRule>
  </conditionalFormatting>
  <conditionalFormatting sqref="C409:M409">
    <cfRule type="cellIs" dxfId="5481" priority="741" operator="lessThan">
      <formula>0</formula>
    </cfRule>
  </conditionalFormatting>
  <conditionalFormatting sqref="C409:M409">
    <cfRule type="cellIs" dxfId="5480" priority="740" operator="lessThan">
      <formula>0</formula>
    </cfRule>
  </conditionalFormatting>
  <conditionalFormatting sqref="H409">
    <cfRule type="cellIs" dxfId="5479" priority="739" operator="lessThan">
      <formula>0</formula>
    </cfRule>
  </conditionalFormatting>
  <conditionalFormatting sqref="B409">
    <cfRule type="cellIs" dxfId="5478" priority="738" operator="lessThan">
      <formula>0</formula>
    </cfRule>
  </conditionalFormatting>
  <conditionalFormatting sqref="B409">
    <cfRule type="cellIs" dxfId="5477" priority="737" operator="lessThan">
      <formula>0</formula>
    </cfRule>
  </conditionalFormatting>
  <conditionalFormatting sqref="B405:N405">
    <cfRule type="cellIs" dxfId="5476" priority="736" operator="lessThan">
      <formula>0</formula>
    </cfRule>
  </conditionalFormatting>
  <conditionalFormatting sqref="B405:N405">
    <cfRule type="cellIs" dxfId="5475" priority="735" operator="lessThan">
      <formula>0</formula>
    </cfRule>
  </conditionalFormatting>
  <conditionalFormatting sqref="B405:N405">
    <cfRule type="cellIs" dxfId="5474" priority="734" operator="lessThan">
      <formula>0</formula>
    </cfRule>
  </conditionalFormatting>
  <conditionalFormatting sqref="B405:N405">
    <cfRule type="cellIs" dxfId="5473" priority="733" operator="lessThan">
      <formula>0</formula>
    </cfRule>
  </conditionalFormatting>
  <conditionalFormatting sqref="B405:N405">
    <cfRule type="cellIs" dxfId="5472" priority="732" operator="lessThan">
      <formula>0</formula>
    </cfRule>
  </conditionalFormatting>
  <conditionalFormatting sqref="B405:N405">
    <cfRule type="cellIs" dxfId="5471" priority="731" operator="lessThan">
      <formula>0</formula>
    </cfRule>
  </conditionalFormatting>
  <conditionalFormatting sqref="B405:N405">
    <cfRule type="cellIs" dxfId="5470" priority="730" operator="lessThan">
      <formula>0</formula>
    </cfRule>
  </conditionalFormatting>
  <conditionalFormatting sqref="B405:N405">
    <cfRule type="cellIs" dxfId="5469" priority="729" operator="lessThan">
      <formula>0</formula>
    </cfRule>
  </conditionalFormatting>
  <conditionalFormatting sqref="N408">
    <cfRule type="cellIs" dxfId="5468" priority="728" operator="lessThan">
      <formula>0</formula>
    </cfRule>
  </conditionalFormatting>
  <conditionalFormatting sqref="N409">
    <cfRule type="cellIs" dxfId="5467" priority="727" operator="lessThan">
      <formula>0</formula>
    </cfRule>
  </conditionalFormatting>
  <conditionalFormatting sqref="N409">
    <cfRule type="cellIs" dxfId="5466" priority="726" operator="lessThan">
      <formula>0</formula>
    </cfRule>
  </conditionalFormatting>
  <conditionalFormatting sqref="C415:M415">
    <cfRule type="cellIs" dxfId="5465" priority="725" operator="lessThan">
      <formula>0</formula>
    </cfRule>
  </conditionalFormatting>
  <conditionalFormatting sqref="C415:M415">
    <cfRule type="cellIs" dxfId="5464" priority="724" operator="lessThan">
      <formula>0</formula>
    </cfRule>
  </conditionalFormatting>
  <conditionalFormatting sqref="H415">
    <cfRule type="cellIs" dxfId="5463" priority="723" operator="lessThan">
      <formula>0</formula>
    </cfRule>
  </conditionalFormatting>
  <conditionalFormatting sqref="B415">
    <cfRule type="cellIs" dxfId="5462" priority="722" operator="lessThan">
      <formula>0</formula>
    </cfRule>
  </conditionalFormatting>
  <conditionalFormatting sqref="B415">
    <cfRule type="cellIs" dxfId="5461" priority="721" operator="lessThan">
      <formula>0</formula>
    </cfRule>
  </conditionalFormatting>
  <conditionalFormatting sqref="B411:N411">
    <cfRule type="cellIs" dxfId="5460" priority="720" operator="lessThan">
      <formula>0</formula>
    </cfRule>
  </conditionalFormatting>
  <conditionalFormatting sqref="B411:N411">
    <cfRule type="cellIs" dxfId="5459" priority="719" operator="lessThan">
      <formula>0</formula>
    </cfRule>
  </conditionalFormatting>
  <conditionalFormatting sqref="B411:N411">
    <cfRule type="cellIs" dxfId="5458" priority="718" operator="lessThan">
      <formula>0</formula>
    </cfRule>
  </conditionalFormatting>
  <conditionalFormatting sqref="B411:N411">
    <cfRule type="cellIs" dxfId="5457" priority="717" operator="lessThan">
      <formula>0</formula>
    </cfRule>
  </conditionalFormatting>
  <conditionalFormatting sqref="B411:N411">
    <cfRule type="cellIs" dxfId="5456" priority="716" operator="lessThan">
      <formula>0</formula>
    </cfRule>
  </conditionalFormatting>
  <conditionalFormatting sqref="B411:N411">
    <cfRule type="cellIs" dxfId="5455" priority="715" operator="lessThan">
      <formula>0</formula>
    </cfRule>
  </conditionalFormatting>
  <conditionalFormatting sqref="B411:N411">
    <cfRule type="cellIs" dxfId="5454" priority="714" operator="lessThan">
      <formula>0</formula>
    </cfRule>
  </conditionalFormatting>
  <conditionalFormatting sqref="B411:N411">
    <cfRule type="cellIs" dxfId="5453" priority="713" operator="lessThan">
      <formula>0</formula>
    </cfRule>
  </conditionalFormatting>
  <conditionalFormatting sqref="N414">
    <cfRule type="cellIs" dxfId="5452" priority="712" operator="lessThan">
      <formula>0</formula>
    </cfRule>
  </conditionalFormatting>
  <conditionalFormatting sqref="N415">
    <cfRule type="cellIs" dxfId="5451" priority="711" operator="lessThan">
      <formula>0</formula>
    </cfRule>
  </conditionalFormatting>
  <conditionalFormatting sqref="N415">
    <cfRule type="cellIs" dxfId="5450" priority="710" operator="lessThan">
      <formula>0</formula>
    </cfRule>
  </conditionalFormatting>
  <conditionalFormatting sqref="C421:M421">
    <cfRule type="cellIs" dxfId="5449" priority="709" operator="lessThan">
      <formula>0</formula>
    </cfRule>
  </conditionalFormatting>
  <conditionalFormatting sqref="C421:M421">
    <cfRule type="cellIs" dxfId="5448" priority="708" operator="lessThan">
      <formula>0</formula>
    </cfRule>
  </conditionalFormatting>
  <conditionalFormatting sqref="H421">
    <cfRule type="cellIs" dxfId="5447" priority="707" operator="lessThan">
      <formula>0</formula>
    </cfRule>
  </conditionalFormatting>
  <conditionalFormatting sqref="B421">
    <cfRule type="cellIs" dxfId="5446" priority="706" operator="lessThan">
      <formula>0</formula>
    </cfRule>
  </conditionalFormatting>
  <conditionalFormatting sqref="B421">
    <cfRule type="cellIs" dxfId="5445" priority="705" operator="lessThan">
      <formula>0</formula>
    </cfRule>
  </conditionalFormatting>
  <conditionalFormatting sqref="B417:N417">
    <cfRule type="cellIs" dxfId="5444" priority="704" operator="lessThan">
      <formula>0</formula>
    </cfRule>
  </conditionalFormatting>
  <conditionalFormatting sqref="B417:N417">
    <cfRule type="cellIs" dxfId="5443" priority="703" operator="lessThan">
      <formula>0</formula>
    </cfRule>
  </conditionalFormatting>
  <conditionalFormatting sqref="B417:N417">
    <cfRule type="cellIs" dxfId="5442" priority="702" operator="lessThan">
      <formula>0</formula>
    </cfRule>
  </conditionalFormatting>
  <conditionalFormatting sqref="B417:N417">
    <cfRule type="cellIs" dxfId="5441" priority="701" operator="lessThan">
      <formula>0</formula>
    </cfRule>
  </conditionalFormatting>
  <conditionalFormatting sqref="B417:N417">
    <cfRule type="cellIs" dxfId="5440" priority="700" operator="lessThan">
      <formula>0</formula>
    </cfRule>
  </conditionalFormatting>
  <conditionalFormatting sqref="B417:N417">
    <cfRule type="cellIs" dxfId="5439" priority="699" operator="lessThan">
      <formula>0</formula>
    </cfRule>
  </conditionalFormatting>
  <conditionalFormatting sqref="B417:N417">
    <cfRule type="cellIs" dxfId="5438" priority="698" operator="lessThan">
      <formula>0</formula>
    </cfRule>
  </conditionalFormatting>
  <conditionalFormatting sqref="B417:N417">
    <cfRule type="cellIs" dxfId="5437" priority="697" operator="lessThan">
      <formula>0</formula>
    </cfRule>
  </conditionalFormatting>
  <conditionalFormatting sqref="N420">
    <cfRule type="cellIs" dxfId="5436" priority="696" operator="lessThan">
      <formula>0</formula>
    </cfRule>
  </conditionalFormatting>
  <conditionalFormatting sqref="N421">
    <cfRule type="cellIs" dxfId="5435" priority="695" operator="lessThan">
      <formula>0</formula>
    </cfRule>
  </conditionalFormatting>
  <conditionalFormatting sqref="N421">
    <cfRule type="cellIs" dxfId="5434" priority="694" operator="lessThan">
      <formula>0</formula>
    </cfRule>
  </conditionalFormatting>
  <conditionalFormatting sqref="C427:M427">
    <cfRule type="cellIs" dxfId="5433" priority="693" operator="lessThan">
      <formula>0</formula>
    </cfRule>
  </conditionalFormatting>
  <conditionalFormatting sqref="C427:M427">
    <cfRule type="cellIs" dxfId="5432" priority="692" operator="lessThan">
      <formula>0</formula>
    </cfRule>
  </conditionalFormatting>
  <conditionalFormatting sqref="H427">
    <cfRule type="cellIs" dxfId="5431" priority="691" operator="lessThan">
      <formula>0</formula>
    </cfRule>
  </conditionalFormatting>
  <conditionalFormatting sqref="B427">
    <cfRule type="cellIs" dxfId="5430" priority="690" operator="lessThan">
      <formula>0</formula>
    </cfRule>
  </conditionalFormatting>
  <conditionalFormatting sqref="B427">
    <cfRule type="cellIs" dxfId="5429" priority="689" operator="lessThan">
      <formula>0</formula>
    </cfRule>
  </conditionalFormatting>
  <conditionalFormatting sqref="B423:N423">
    <cfRule type="cellIs" dxfId="5428" priority="688" operator="lessThan">
      <formula>0</formula>
    </cfRule>
  </conditionalFormatting>
  <conditionalFormatting sqref="B423:N423">
    <cfRule type="cellIs" dxfId="5427" priority="687" operator="lessThan">
      <formula>0</formula>
    </cfRule>
  </conditionalFormatting>
  <conditionalFormatting sqref="B423:N423">
    <cfRule type="cellIs" dxfId="5426" priority="686" operator="lessThan">
      <formula>0</formula>
    </cfRule>
  </conditionalFormatting>
  <conditionalFormatting sqref="B423:N423">
    <cfRule type="cellIs" dxfId="5425" priority="685" operator="lessThan">
      <formula>0</formula>
    </cfRule>
  </conditionalFormatting>
  <conditionalFormatting sqref="B423:N423">
    <cfRule type="cellIs" dxfId="5424" priority="684" operator="lessThan">
      <formula>0</formula>
    </cfRule>
  </conditionalFormatting>
  <conditionalFormatting sqref="B423:N423">
    <cfRule type="cellIs" dxfId="5423" priority="683" operator="lessThan">
      <formula>0</formula>
    </cfRule>
  </conditionalFormatting>
  <conditionalFormatting sqref="B423:N423">
    <cfRule type="cellIs" dxfId="5422" priority="682" operator="lessThan">
      <formula>0</formula>
    </cfRule>
  </conditionalFormatting>
  <conditionalFormatting sqref="B423:N423">
    <cfRule type="cellIs" dxfId="5421" priority="681" operator="lessThan">
      <formula>0</formula>
    </cfRule>
  </conditionalFormatting>
  <conditionalFormatting sqref="N426">
    <cfRule type="cellIs" dxfId="5420" priority="680" operator="lessThan">
      <formula>0</formula>
    </cfRule>
  </conditionalFormatting>
  <conditionalFormatting sqref="C537:N537">
    <cfRule type="cellIs" dxfId="5419" priority="400" operator="lessThan">
      <formula>0</formula>
    </cfRule>
  </conditionalFormatting>
  <conditionalFormatting sqref="C568:N568">
    <cfRule type="cellIs" dxfId="5418" priority="397" operator="lessThan">
      <formula>0</formula>
    </cfRule>
  </conditionalFormatting>
  <conditionalFormatting sqref="I552:N552">
    <cfRule type="cellIs" dxfId="5417" priority="394" operator="lessThan">
      <formula>0</formula>
    </cfRule>
  </conditionalFormatting>
  <conditionalFormatting sqref="I560:N560">
    <cfRule type="cellIs" dxfId="5416" priority="391" operator="lessThan">
      <formula>0</formula>
    </cfRule>
  </conditionalFormatting>
  <conditionalFormatting sqref="B429:N429">
    <cfRule type="cellIs" dxfId="5415" priority="668" operator="lessThan">
      <formula>0</formula>
    </cfRule>
  </conditionalFormatting>
  <conditionalFormatting sqref="B429:N429">
    <cfRule type="cellIs" dxfId="5414" priority="667" operator="lessThan">
      <formula>0</formula>
    </cfRule>
  </conditionalFormatting>
  <conditionalFormatting sqref="B429:N429">
    <cfRule type="cellIs" dxfId="5413" priority="666" operator="lessThan">
      <formula>0</formula>
    </cfRule>
  </conditionalFormatting>
  <conditionalFormatting sqref="B429:N429">
    <cfRule type="cellIs" dxfId="5412" priority="665" operator="lessThan">
      <formula>0</formula>
    </cfRule>
  </conditionalFormatting>
  <conditionalFormatting sqref="N432">
    <cfRule type="cellIs" dxfId="5411" priority="664" operator="lessThan">
      <formula>0</formula>
    </cfRule>
  </conditionalFormatting>
  <conditionalFormatting sqref="C439:M439">
    <cfRule type="cellIs" dxfId="5410" priority="663" operator="lessThan">
      <formula>0</formula>
    </cfRule>
  </conditionalFormatting>
  <conditionalFormatting sqref="C439:M439">
    <cfRule type="cellIs" dxfId="5409" priority="662" operator="lessThan">
      <formula>0</formula>
    </cfRule>
  </conditionalFormatting>
  <conditionalFormatting sqref="H439">
    <cfRule type="cellIs" dxfId="5408" priority="661" operator="lessThan">
      <formula>0</formula>
    </cfRule>
  </conditionalFormatting>
  <conditionalFormatting sqref="B439">
    <cfRule type="cellIs" dxfId="5407" priority="660" operator="lessThan">
      <formula>0</formula>
    </cfRule>
  </conditionalFormatting>
  <conditionalFormatting sqref="B439">
    <cfRule type="cellIs" dxfId="5406" priority="659" operator="lessThan">
      <formula>0</formula>
    </cfRule>
  </conditionalFormatting>
  <conditionalFormatting sqref="B435:N435">
    <cfRule type="cellIs" dxfId="5405" priority="658" operator="lessThan">
      <formula>0</formula>
    </cfRule>
  </conditionalFormatting>
  <conditionalFormatting sqref="B435:N435">
    <cfRule type="cellIs" dxfId="5404" priority="657" operator="lessThan">
      <formula>0</formula>
    </cfRule>
  </conditionalFormatting>
  <conditionalFormatting sqref="C641:N645">
    <cfRule type="cellIs" dxfId="5403" priority="376" operator="lessThan">
      <formula>0</formula>
    </cfRule>
  </conditionalFormatting>
  <conditionalFormatting sqref="C597:N597">
    <cfRule type="cellIs" dxfId="5402" priority="375" operator="lessThan">
      <formula>0</formula>
    </cfRule>
  </conditionalFormatting>
  <conditionalFormatting sqref="C603:N603">
    <cfRule type="cellIs" dxfId="5401" priority="372" operator="lessThan">
      <formula>0</formula>
    </cfRule>
  </conditionalFormatting>
  <conditionalFormatting sqref="C603:N603">
    <cfRule type="cellIs" dxfId="5400" priority="371" operator="lessThan">
      <formula>0</formula>
    </cfRule>
  </conditionalFormatting>
  <conditionalFormatting sqref="C603:N603">
    <cfRule type="cellIs" dxfId="5399" priority="370" operator="lessThan">
      <formula>0</formula>
    </cfRule>
  </conditionalFormatting>
  <conditionalFormatting sqref="H445">
    <cfRule type="cellIs" dxfId="5398" priority="645" operator="lessThan">
      <formula>0</formula>
    </cfRule>
  </conditionalFormatting>
  <conditionalFormatting sqref="B445">
    <cfRule type="cellIs" dxfId="5397" priority="644" operator="lessThan">
      <formula>0</formula>
    </cfRule>
  </conditionalFormatting>
  <conditionalFormatting sqref="B445">
    <cfRule type="cellIs" dxfId="5396" priority="643" operator="lessThan">
      <formula>0</formula>
    </cfRule>
  </conditionalFormatting>
  <conditionalFormatting sqref="B441:N441">
    <cfRule type="cellIs" dxfId="5395" priority="642" operator="lessThan">
      <formula>0</formula>
    </cfRule>
  </conditionalFormatting>
  <conditionalFormatting sqref="B441:N441">
    <cfRule type="cellIs" dxfId="5394" priority="641" operator="lessThan">
      <formula>0</formula>
    </cfRule>
  </conditionalFormatting>
  <conditionalFormatting sqref="B441:N441">
    <cfRule type="cellIs" dxfId="5393" priority="640" operator="lessThan">
      <formula>0</formula>
    </cfRule>
  </conditionalFormatting>
  <conditionalFormatting sqref="B441:N441">
    <cfRule type="cellIs" dxfId="5392" priority="639" operator="lessThan">
      <formula>0</formula>
    </cfRule>
  </conditionalFormatting>
  <conditionalFormatting sqref="B441:N441">
    <cfRule type="cellIs" dxfId="5391" priority="638" operator="lessThan">
      <formula>0</formula>
    </cfRule>
  </conditionalFormatting>
  <conditionalFormatting sqref="B441:N441">
    <cfRule type="cellIs" dxfId="5390" priority="637" operator="lessThan">
      <formula>0</formula>
    </cfRule>
  </conditionalFormatting>
  <conditionalFormatting sqref="B441:N441">
    <cfRule type="cellIs" dxfId="5389" priority="636" operator="lessThan">
      <formula>0</formula>
    </cfRule>
  </conditionalFormatting>
  <conditionalFormatting sqref="B441:N441">
    <cfRule type="cellIs" dxfId="5388" priority="635" operator="lessThan">
      <formula>0</formula>
    </cfRule>
  </conditionalFormatting>
  <conditionalFormatting sqref="N444">
    <cfRule type="cellIs" dxfId="5387" priority="634" operator="lessThan">
      <formula>0</formula>
    </cfRule>
  </conditionalFormatting>
  <conditionalFormatting sqref="N445">
    <cfRule type="cellIs" dxfId="5386" priority="633" operator="lessThan">
      <formula>0</formula>
    </cfRule>
  </conditionalFormatting>
  <conditionalFormatting sqref="N445">
    <cfRule type="cellIs" dxfId="5385" priority="632" operator="lessThan">
      <formula>0</formula>
    </cfRule>
  </conditionalFormatting>
  <conditionalFormatting sqref="C452:M452">
    <cfRule type="cellIs" dxfId="5384" priority="631" operator="lessThan">
      <formula>0</formula>
    </cfRule>
  </conditionalFormatting>
  <conditionalFormatting sqref="C452:M452">
    <cfRule type="cellIs" dxfId="5383" priority="630" operator="lessThan">
      <formula>0</formula>
    </cfRule>
  </conditionalFormatting>
  <conditionalFormatting sqref="H452">
    <cfRule type="cellIs" dxfId="5382" priority="629" operator="lessThan">
      <formula>0</formula>
    </cfRule>
  </conditionalFormatting>
  <conditionalFormatting sqref="B452">
    <cfRule type="cellIs" dxfId="5381" priority="628" operator="lessThan">
      <formula>0</formula>
    </cfRule>
  </conditionalFormatting>
  <conditionalFormatting sqref="B452">
    <cfRule type="cellIs" dxfId="5380" priority="627" operator="lessThan">
      <formula>0</formula>
    </cfRule>
  </conditionalFormatting>
  <conditionalFormatting sqref="B448:N448">
    <cfRule type="cellIs" dxfId="5379" priority="626" operator="lessThan">
      <formula>0</formula>
    </cfRule>
  </conditionalFormatting>
  <conditionalFormatting sqref="B448:N448">
    <cfRule type="cellIs" dxfId="5378" priority="625" operator="lessThan">
      <formula>0</formula>
    </cfRule>
  </conditionalFormatting>
  <conditionalFormatting sqref="B448:N448">
    <cfRule type="cellIs" dxfId="5377" priority="624" operator="lessThan">
      <formula>0</formula>
    </cfRule>
  </conditionalFormatting>
  <conditionalFormatting sqref="B448:N448">
    <cfRule type="cellIs" dxfId="5376" priority="623" operator="lessThan">
      <formula>0</formula>
    </cfRule>
  </conditionalFormatting>
  <conditionalFormatting sqref="B448:N448">
    <cfRule type="cellIs" dxfId="5375" priority="622" operator="lessThan">
      <formula>0</formula>
    </cfRule>
  </conditionalFormatting>
  <conditionalFormatting sqref="B448:N448">
    <cfRule type="cellIs" dxfId="5374" priority="621" operator="lessThan">
      <formula>0</formula>
    </cfRule>
  </conditionalFormatting>
  <conditionalFormatting sqref="B448:N448">
    <cfRule type="cellIs" dxfId="5373" priority="620" operator="lessThan">
      <formula>0</formula>
    </cfRule>
  </conditionalFormatting>
  <conditionalFormatting sqref="B448:N448">
    <cfRule type="cellIs" dxfId="5372" priority="619" operator="lessThan">
      <formula>0</formula>
    </cfRule>
  </conditionalFormatting>
  <conditionalFormatting sqref="N451">
    <cfRule type="cellIs" dxfId="5371" priority="618" operator="lessThan">
      <formula>0</formula>
    </cfRule>
  </conditionalFormatting>
  <conditionalFormatting sqref="N452">
    <cfRule type="cellIs" dxfId="5370" priority="617" operator="lessThan">
      <formula>0</formula>
    </cfRule>
  </conditionalFormatting>
  <conditionalFormatting sqref="N452">
    <cfRule type="cellIs" dxfId="5369" priority="616" operator="lessThan">
      <formula>0</formula>
    </cfRule>
  </conditionalFormatting>
  <conditionalFormatting sqref="C458:M458">
    <cfRule type="cellIs" dxfId="5368" priority="615" operator="lessThan">
      <formula>0</formula>
    </cfRule>
  </conditionalFormatting>
  <conditionalFormatting sqref="C458:M458">
    <cfRule type="cellIs" dxfId="5367" priority="614" operator="lessThan">
      <formula>0</formula>
    </cfRule>
  </conditionalFormatting>
  <conditionalFormatting sqref="H458">
    <cfRule type="cellIs" dxfId="5366" priority="613" operator="lessThan">
      <formula>0</formula>
    </cfRule>
  </conditionalFormatting>
  <conditionalFormatting sqref="B458">
    <cfRule type="cellIs" dxfId="5365" priority="612" operator="lessThan">
      <formula>0</formula>
    </cfRule>
  </conditionalFormatting>
  <conditionalFormatting sqref="B458">
    <cfRule type="cellIs" dxfId="5364" priority="611" operator="lessThan">
      <formula>0</formula>
    </cfRule>
  </conditionalFormatting>
  <conditionalFormatting sqref="Q505">
    <cfRule type="cellIs" dxfId="5363" priority="333" operator="lessThan">
      <formula>0</formula>
    </cfRule>
  </conditionalFormatting>
  <conditionalFormatting sqref="P505">
    <cfRule type="cellIs" dxfId="5362" priority="332" operator="lessThan">
      <formula>0</formula>
    </cfRule>
  </conditionalFormatting>
  <conditionalFormatting sqref="Q513">
    <cfRule type="cellIs" dxfId="5361" priority="330" operator="lessThan">
      <formula>0</formula>
    </cfRule>
  </conditionalFormatting>
  <conditionalFormatting sqref="P513">
    <cfRule type="cellIs" dxfId="5360" priority="329" operator="lessThan">
      <formula>0</formula>
    </cfRule>
  </conditionalFormatting>
  <conditionalFormatting sqref="Q522">
    <cfRule type="cellIs" dxfId="5359" priority="327" operator="lessThan">
      <formula>0</formula>
    </cfRule>
  </conditionalFormatting>
  <conditionalFormatting sqref="P522">
    <cfRule type="cellIs" dxfId="5358" priority="326" operator="lessThan">
      <formula>0</formula>
    </cfRule>
  </conditionalFormatting>
  <conditionalFormatting sqref="Q530">
    <cfRule type="cellIs" dxfId="5357" priority="324" operator="lessThan">
      <formula>0</formula>
    </cfRule>
  </conditionalFormatting>
  <conditionalFormatting sqref="C461:C464">
    <cfRule type="expression" dxfId="5356" priority="598">
      <formula>C461/B461&gt;1</formula>
    </cfRule>
    <cfRule type="expression" dxfId="5355" priority="599">
      <formula>C461/B461&lt;1</formula>
    </cfRule>
  </conditionalFormatting>
  <conditionalFormatting sqref="Q538">
    <cfRule type="cellIs" dxfId="5354" priority="321" operator="lessThan">
      <formula>0</formula>
    </cfRule>
  </conditionalFormatting>
  <conditionalFormatting sqref="D461:N464">
    <cfRule type="expression" dxfId="5353" priority="595">
      <formula>D461/C461&gt;1</formula>
    </cfRule>
    <cfRule type="expression" dxfId="5352" priority="596">
      <formula>D461/C461&lt;1</formula>
    </cfRule>
  </conditionalFormatting>
  <conditionalFormatting sqref="Q553">
    <cfRule type="cellIs" dxfId="5351" priority="318" operator="lessThan">
      <formula>0</formula>
    </cfRule>
  </conditionalFormatting>
  <conditionalFormatting sqref="B461:B464 B552:N552 B560:N560 B575:N575 B589:N589">
    <cfRule type="expression" dxfId="5350" priority="592">
      <formula>B461/#REF!&gt;1</formula>
    </cfRule>
    <cfRule type="expression" dxfId="5349" priority="593">
      <formula>B461/#REF!&lt;1</formula>
    </cfRule>
  </conditionalFormatting>
  <conditionalFormatting sqref="Q561">
    <cfRule type="cellIs" dxfId="5348" priority="315" operator="lessThan">
      <formula>0</formula>
    </cfRule>
  </conditionalFormatting>
  <conditionalFormatting sqref="B512">
    <cfRule type="expression" dxfId="5347" priority="589">
      <formula>B512/#REF!&gt;1</formula>
    </cfRule>
    <cfRule type="expression" dxfId="5346" priority="590">
      <formula>B512/#REF!&lt;1</formula>
    </cfRule>
  </conditionalFormatting>
  <conditionalFormatting sqref="Q590">
    <cfRule type="cellIs" dxfId="5345" priority="312" operator="lessThan">
      <formula>0</formula>
    </cfRule>
  </conditionalFormatting>
  <conditionalFormatting sqref="C512">
    <cfRule type="expression" dxfId="5344" priority="586">
      <formula>C512/B512&gt;1</formula>
    </cfRule>
    <cfRule type="expression" dxfId="5343" priority="587">
      <formula>C512/B512&lt;1</formula>
    </cfRule>
  </conditionalFormatting>
  <conditionalFormatting sqref="D512">
    <cfRule type="cellIs" dxfId="5342" priority="585" operator="lessThan">
      <formula>0</formula>
    </cfRule>
  </conditionalFormatting>
  <conditionalFormatting sqref="D512">
    <cfRule type="expression" dxfId="5341" priority="583">
      <formula>D512/C512&gt;1</formula>
    </cfRule>
    <cfRule type="expression" dxfId="5340" priority="584">
      <formula>D512/C512&lt;1</formula>
    </cfRule>
  </conditionalFormatting>
  <conditionalFormatting sqref="E512">
    <cfRule type="cellIs" dxfId="5339" priority="582" operator="lessThan">
      <formula>0</formula>
    </cfRule>
  </conditionalFormatting>
  <conditionalFormatting sqref="E512">
    <cfRule type="expression" dxfId="5338" priority="580">
      <formula>E512/D512&gt;1</formula>
    </cfRule>
    <cfRule type="expression" dxfId="5337" priority="581">
      <formula>E512/D512&lt;1</formula>
    </cfRule>
  </conditionalFormatting>
  <conditionalFormatting sqref="F512">
    <cfRule type="cellIs" dxfId="5336" priority="579" operator="lessThan">
      <formula>0</formula>
    </cfRule>
  </conditionalFormatting>
  <conditionalFormatting sqref="F512">
    <cfRule type="expression" dxfId="5335" priority="577">
      <formula>F512/E512&gt;1</formula>
    </cfRule>
    <cfRule type="expression" dxfId="5334" priority="578">
      <formula>F512/E512&lt;1</formula>
    </cfRule>
  </conditionalFormatting>
  <conditionalFormatting sqref="G512">
    <cfRule type="cellIs" dxfId="5333" priority="576" operator="lessThan">
      <formula>0</formula>
    </cfRule>
  </conditionalFormatting>
  <conditionalFormatting sqref="G512">
    <cfRule type="expression" dxfId="5332" priority="574">
      <formula>G512/F512&gt;1</formula>
    </cfRule>
    <cfRule type="expression" dxfId="5331" priority="575">
      <formula>G512/F512&lt;1</formula>
    </cfRule>
  </conditionalFormatting>
  <conditionalFormatting sqref="H512">
    <cfRule type="cellIs" dxfId="5330" priority="573" operator="lessThan">
      <formula>0</formula>
    </cfRule>
  </conditionalFormatting>
  <conditionalFormatting sqref="H512">
    <cfRule type="expression" dxfId="5329" priority="571">
      <formula>H512/G512&gt;1</formula>
    </cfRule>
    <cfRule type="expression" dxfId="5328" priority="572">
      <formula>H512/G512&lt;1</formula>
    </cfRule>
  </conditionalFormatting>
  <conditionalFormatting sqref="I512:N512">
    <cfRule type="cellIs" dxfId="5327" priority="570" operator="lessThan">
      <formula>0</formula>
    </cfRule>
  </conditionalFormatting>
  <conditionalFormatting sqref="I512:N512">
    <cfRule type="expression" dxfId="5326" priority="568">
      <formula>I512/H512&gt;1</formula>
    </cfRule>
    <cfRule type="expression" dxfId="5325" priority="569">
      <formula>I512/H512&lt;1</formula>
    </cfRule>
  </conditionalFormatting>
  <conditionalFormatting sqref="B552">
    <cfRule type="cellIs" dxfId="5324" priority="567" operator="lessThan">
      <formula>0</formula>
    </cfRule>
  </conditionalFormatting>
  <conditionalFormatting sqref="B552">
    <cfRule type="expression" dxfId="5323" priority="565">
      <formula>B552/#REF!&gt;1</formula>
    </cfRule>
    <cfRule type="expression" dxfId="5322" priority="566">
      <formula>B552/#REF!&lt;1</formula>
    </cfRule>
  </conditionalFormatting>
  <conditionalFormatting sqref="C552">
    <cfRule type="cellIs" dxfId="5321" priority="564" operator="lessThan">
      <formula>0</formula>
    </cfRule>
  </conditionalFormatting>
  <conditionalFormatting sqref="C552">
    <cfRule type="expression" dxfId="5320" priority="562">
      <formula>C552/B552&gt;1</formula>
    </cfRule>
    <cfRule type="expression" dxfId="5319" priority="563">
      <formula>C552/B552&lt;1</formula>
    </cfRule>
  </conditionalFormatting>
  <conditionalFormatting sqref="D552">
    <cfRule type="cellIs" dxfId="5318" priority="561" operator="lessThan">
      <formula>0</formula>
    </cfRule>
  </conditionalFormatting>
  <conditionalFormatting sqref="D552">
    <cfRule type="expression" dxfId="5317" priority="559">
      <formula>D552/C552&gt;1</formula>
    </cfRule>
    <cfRule type="expression" dxfId="5316" priority="560">
      <formula>D552/C552&lt;1</formula>
    </cfRule>
  </conditionalFormatting>
  <conditionalFormatting sqref="E552">
    <cfRule type="cellIs" dxfId="5315" priority="558" operator="lessThan">
      <formula>0</formula>
    </cfRule>
  </conditionalFormatting>
  <conditionalFormatting sqref="E552">
    <cfRule type="expression" dxfId="5314" priority="556">
      <formula>E552/D552&gt;1</formula>
    </cfRule>
    <cfRule type="expression" dxfId="5313" priority="557">
      <formula>E552/D552&lt;1</formula>
    </cfRule>
  </conditionalFormatting>
  <conditionalFormatting sqref="F552">
    <cfRule type="cellIs" dxfId="5312" priority="555" operator="lessThan">
      <formula>0</formula>
    </cfRule>
  </conditionalFormatting>
  <conditionalFormatting sqref="F552">
    <cfRule type="expression" dxfId="5311" priority="553">
      <formula>F552/E552&gt;1</formula>
    </cfRule>
    <cfRule type="expression" dxfId="5310" priority="554">
      <formula>F552/E552&lt;1</formula>
    </cfRule>
  </conditionalFormatting>
  <conditionalFormatting sqref="G552">
    <cfRule type="cellIs" dxfId="5309" priority="552" operator="lessThan">
      <formula>0</formula>
    </cfRule>
  </conditionalFormatting>
  <conditionalFormatting sqref="G552">
    <cfRule type="expression" dxfId="5308" priority="550">
      <formula>G552/F552&gt;1</formula>
    </cfRule>
    <cfRule type="expression" dxfId="5307" priority="551">
      <formula>G552/F552&lt;1</formula>
    </cfRule>
  </conditionalFormatting>
  <conditionalFormatting sqref="H552">
    <cfRule type="cellIs" dxfId="5306" priority="549" operator="lessThan">
      <formula>0</formula>
    </cfRule>
  </conditionalFormatting>
  <conditionalFormatting sqref="H552">
    <cfRule type="expression" dxfId="5305" priority="547">
      <formula>H552/G552&gt;1</formula>
    </cfRule>
    <cfRule type="expression" dxfId="5304" priority="548">
      <formula>H552/G552&lt;1</formula>
    </cfRule>
  </conditionalFormatting>
  <conditionalFormatting sqref="B560">
    <cfRule type="cellIs" dxfId="5303" priority="546" operator="lessThan">
      <formula>0</formula>
    </cfRule>
  </conditionalFormatting>
  <conditionalFormatting sqref="B560">
    <cfRule type="expression" dxfId="5302" priority="544">
      <formula>B560/#REF!&gt;1</formula>
    </cfRule>
    <cfRule type="expression" dxfId="5301" priority="545">
      <formula>B560/#REF!&lt;1</formula>
    </cfRule>
  </conditionalFormatting>
  <conditionalFormatting sqref="C560">
    <cfRule type="cellIs" dxfId="5300" priority="543" operator="lessThan">
      <formula>0</formula>
    </cfRule>
  </conditionalFormatting>
  <conditionalFormatting sqref="C560">
    <cfRule type="expression" dxfId="5299" priority="541">
      <formula>C560/B560&gt;1</formula>
    </cfRule>
    <cfRule type="expression" dxfId="5298" priority="542">
      <formula>C560/B560&lt;1</formula>
    </cfRule>
  </conditionalFormatting>
  <conditionalFormatting sqref="D560">
    <cfRule type="cellIs" dxfId="5297" priority="540" operator="lessThan">
      <formula>0</formula>
    </cfRule>
  </conditionalFormatting>
  <conditionalFormatting sqref="D560">
    <cfRule type="expression" dxfId="5296" priority="538">
      <formula>D560/C560&gt;1</formula>
    </cfRule>
    <cfRule type="expression" dxfId="5295" priority="539">
      <formula>D560/C560&lt;1</formula>
    </cfRule>
  </conditionalFormatting>
  <conditionalFormatting sqref="E560">
    <cfRule type="cellIs" dxfId="5294" priority="537" operator="lessThan">
      <formula>0</formula>
    </cfRule>
  </conditionalFormatting>
  <conditionalFormatting sqref="E560">
    <cfRule type="expression" dxfId="5293" priority="535">
      <formula>E560/D560&gt;1</formula>
    </cfRule>
    <cfRule type="expression" dxfId="5292" priority="536">
      <formula>E560/D560&lt;1</formula>
    </cfRule>
  </conditionalFormatting>
  <conditionalFormatting sqref="F560">
    <cfRule type="cellIs" dxfId="5291" priority="534" operator="lessThan">
      <formula>0</formula>
    </cfRule>
  </conditionalFormatting>
  <conditionalFormatting sqref="F560">
    <cfRule type="expression" dxfId="5290" priority="532">
      <formula>F560/E560&gt;1</formula>
    </cfRule>
    <cfRule type="expression" dxfId="5289" priority="533">
      <formula>F560/E560&lt;1</formula>
    </cfRule>
  </conditionalFormatting>
  <conditionalFormatting sqref="G560">
    <cfRule type="cellIs" dxfId="5288" priority="531" operator="lessThan">
      <formula>0</formula>
    </cfRule>
  </conditionalFormatting>
  <conditionalFormatting sqref="G560">
    <cfRule type="expression" dxfId="5287" priority="529">
      <formula>G560/F560&gt;1</formula>
    </cfRule>
    <cfRule type="expression" dxfId="5286" priority="530">
      <formula>G560/F560&lt;1</formula>
    </cfRule>
  </conditionalFormatting>
  <conditionalFormatting sqref="H560">
    <cfRule type="cellIs" dxfId="5285" priority="528" operator="lessThan">
      <formula>0</formula>
    </cfRule>
  </conditionalFormatting>
  <conditionalFormatting sqref="H560">
    <cfRule type="expression" dxfId="5284" priority="526">
      <formula>H560/G560&gt;1</formula>
    </cfRule>
    <cfRule type="expression" dxfId="5283" priority="527">
      <formula>H560/G560&lt;1</formula>
    </cfRule>
  </conditionalFormatting>
  <conditionalFormatting sqref="O616:O619">
    <cfRule type="cellIs" dxfId="5282" priority="278" operator="lessThan">
      <formula>0</formula>
    </cfRule>
  </conditionalFormatting>
  <conditionalFormatting sqref="B589">
    <cfRule type="expression" dxfId="5281" priority="523">
      <formula>B589/#REF!&gt;1</formula>
    </cfRule>
    <cfRule type="expression" dxfId="5280" priority="524">
      <formula>B589/#REF!&lt;1</formula>
    </cfRule>
  </conditionalFormatting>
  <conditionalFormatting sqref="C589">
    <cfRule type="cellIs" dxfId="5279" priority="522" operator="lessThan">
      <formula>0</formula>
    </cfRule>
  </conditionalFormatting>
  <conditionalFormatting sqref="C589">
    <cfRule type="expression" dxfId="5278" priority="520">
      <formula>C589/B589&gt;1</formula>
    </cfRule>
    <cfRule type="expression" dxfId="5277" priority="521">
      <formula>C589/B589&lt;1</formula>
    </cfRule>
  </conditionalFormatting>
  <conditionalFormatting sqref="O605:O607">
    <cfRule type="cellIs" dxfId="5276" priority="272" operator="lessThan">
      <formula>0</formula>
    </cfRule>
  </conditionalFormatting>
  <conditionalFormatting sqref="D589">
    <cfRule type="expression" dxfId="5275" priority="517">
      <formula>D589/C589&gt;1</formula>
    </cfRule>
    <cfRule type="expression" dxfId="5274" priority="518">
      <formula>D589/C589&lt;1</formula>
    </cfRule>
  </conditionalFormatting>
  <conditionalFormatting sqref="E589">
    <cfRule type="cellIs" dxfId="5273" priority="516" operator="lessThan">
      <formula>0</formula>
    </cfRule>
  </conditionalFormatting>
  <conditionalFormatting sqref="E589">
    <cfRule type="expression" dxfId="5272" priority="514">
      <formula>E589/D589&gt;1</formula>
    </cfRule>
    <cfRule type="expression" dxfId="5271" priority="515">
      <formula>E589/D589&lt;1</formula>
    </cfRule>
  </conditionalFormatting>
  <conditionalFormatting sqref="F589">
    <cfRule type="cellIs" dxfId="5270" priority="513" operator="lessThan">
      <formula>0</formula>
    </cfRule>
  </conditionalFormatting>
  <conditionalFormatting sqref="F589">
    <cfRule type="expression" dxfId="5269" priority="511">
      <formula>F589/E589&gt;1</formula>
    </cfRule>
    <cfRule type="expression" dxfId="5268" priority="512">
      <formula>F589/E589&lt;1</formula>
    </cfRule>
  </conditionalFormatting>
  <conditionalFormatting sqref="O377">
    <cfRule type="cellIs" dxfId="5267" priority="263" operator="lessThan">
      <formula>0</formula>
    </cfRule>
  </conditionalFormatting>
  <conditionalFormatting sqref="G589">
    <cfRule type="expression" dxfId="5266" priority="508">
      <formula>G589/F589&gt;1</formula>
    </cfRule>
    <cfRule type="expression" dxfId="5265" priority="509">
      <formula>G589/F589&lt;1</formula>
    </cfRule>
  </conditionalFormatting>
  <conditionalFormatting sqref="O366">
    <cfRule type="cellIs" dxfId="5264" priority="262" operator="lessThan">
      <formula>0</formula>
    </cfRule>
  </conditionalFormatting>
  <conditionalFormatting sqref="H589">
    <cfRule type="expression" dxfId="5263" priority="505">
      <formula>H589/G589&gt;1</formula>
    </cfRule>
    <cfRule type="expression" dxfId="5262" priority="506">
      <formula>H589/G589&lt;1</formula>
    </cfRule>
  </conditionalFormatting>
  <conditionalFormatting sqref="N596">
    <cfRule type="cellIs" dxfId="5261" priority="504" operator="lessThan">
      <formula>0</formula>
    </cfRule>
  </conditionalFormatting>
  <conditionalFormatting sqref="O387">
    <cfRule type="cellIs" dxfId="5260" priority="257" operator="lessThan">
      <formula>0</formula>
    </cfRule>
  </conditionalFormatting>
  <conditionalFormatting sqref="O387">
    <cfRule type="cellIs" dxfId="5259" priority="258" operator="lessThan">
      <formula>0</formula>
    </cfRule>
  </conditionalFormatting>
  <conditionalFormatting sqref="O387">
    <cfRule type="cellIs" dxfId="5258" priority="255" operator="lessThan">
      <formula>0</formula>
    </cfRule>
  </conditionalFormatting>
  <conditionalFormatting sqref="O387">
    <cfRule type="cellIs" dxfId="5257" priority="256" operator="lessThan">
      <formula>0</formula>
    </cfRule>
  </conditionalFormatting>
  <conditionalFormatting sqref="N600">
    <cfRule type="cellIs" dxfId="5256" priority="503" operator="lessThan">
      <formula>0</formula>
    </cfRule>
  </conditionalFormatting>
  <conditionalFormatting sqref="N600">
    <cfRule type="cellIs" dxfId="5255" priority="502" operator="lessThan">
      <formula>0</formula>
    </cfRule>
  </conditionalFormatting>
  <conditionalFormatting sqref="P363">
    <cfRule type="cellIs" dxfId="5254" priority="501" operator="lessThan">
      <formula>0</formula>
    </cfRule>
  </conditionalFormatting>
  <conditionalFormatting sqref="P364:P365">
    <cfRule type="cellIs" dxfId="5253" priority="500" operator="lessThan">
      <formula>0</formula>
    </cfRule>
  </conditionalFormatting>
  <conditionalFormatting sqref="P461:P464">
    <cfRule type="cellIs" dxfId="5252" priority="499" operator="lessThan">
      <formula>0</formula>
    </cfRule>
  </conditionalFormatting>
  <conditionalFormatting sqref="P361">
    <cfRule type="cellIs" dxfId="5251" priority="498" operator="lessThan">
      <formula>0</formula>
    </cfRule>
  </conditionalFormatting>
  <conditionalFormatting sqref="P366:P367">
    <cfRule type="cellIs" dxfId="5250" priority="497" operator="lessThan">
      <formula>0</formula>
    </cfRule>
  </conditionalFormatting>
  <conditionalFormatting sqref="P369:P373">
    <cfRule type="cellIs" dxfId="5249" priority="496" operator="lessThan">
      <formula>0</formula>
    </cfRule>
  </conditionalFormatting>
  <conditionalFormatting sqref="P378:P379">
    <cfRule type="cellIs" dxfId="5248" priority="495" operator="lessThan">
      <formula>0</formula>
    </cfRule>
  </conditionalFormatting>
  <conditionalFormatting sqref="P384:P385">
    <cfRule type="cellIs" dxfId="5247" priority="494" operator="lessThan">
      <formula>0</formula>
    </cfRule>
  </conditionalFormatting>
  <conditionalFormatting sqref="P390:P391">
    <cfRule type="cellIs" dxfId="5246" priority="493" operator="lessThan">
      <formula>0</formula>
    </cfRule>
  </conditionalFormatting>
  <conditionalFormatting sqref="P396:P397">
    <cfRule type="cellIs" dxfId="5245" priority="492" operator="lessThan">
      <formula>0</formula>
    </cfRule>
  </conditionalFormatting>
  <conditionalFormatting sqref="P402">
    <cfRule type="cellIs" dxfId="5244" priority="491" operator="lessThan">
      <formula>0</formula>
    </cfRule>
  </conditionalFormatting>
  <conditionalFormatting sqref="P408:P409">
    <cfRule type="cellIs" dxfId="5243" priority="490" operator="lessThan">
      <formula>0</formula>
    </cfRule>
  </conditionalFormatting>
  <conditionalFormatting sqref="P414:P415">
    <cfRule type="cellIs" dxfId="5242" priority="489" operator="lessThan">
      <formula>0</formula>
    </cfRule>
  </conditionalFormatting>
  <conditionalFormatting sqref="P420:P421">
    <cfRule type="cellIs" dxfId="5241" priority="488" operator="lessThan">
      <formula>0</formula>
    </cfRule>
  </conditionalFormatting>
  <conditionalFormatting sqref="P426:P427">
    <cfRule type="cellIs" dxfId="5240" priority="487" operator="lessThan">
      <formula>0</formula>
    </cfRule>
  </conditionalFormatting>
  <conditionalFormatting sqref="P432:P433">
    <cfRule type="cellIs" dxfId="5239" priority="486" operator="lessThan">
      <formula>0</formula>
    </cfRule>
  </conditionalFormatting>
  <conditionalFormatting sqref="P438:P439">
    <cfRule type="cellIs" dxfId="5238" priority="485" operator="lessThan">
      <formula>0</formula>
    </cfRule>
  </conditionalFormatting>
  <conditionalFormatting sqref="P444:P445">
    <cfRule type="cellIs" dxfId="5237" priority="484" operator="lessThan">
      <formula>0</formula>
    </cfRule>
  </conditionalFormatting>
  <conditionalFormatting sqref="P451:P452">
    <cfRule type="cellIs" dxfId="5236" priority="483" operator="lessThan">
      <formula>0</formula>
    </cfRule>
  </conditionalFormatting>
  <conditionalFormatting sqref="P457:P458">
    <cfRule type="cellIs" dxfId="5235" priority="482" operator="lessThan">
      <formula>0</formula>
    </cfRule>
  </conditionalFormatting>
  <conditionalFormatting sqref="P465">
    <cfRule type="cellIs" dxfId="5234" priority="481" operator="lessThan">
      <formula>0</formula>
    </cfRule>
  </conditionalFormatting>
  <conditionalFormatting sqref="P472">
    <cfRule type="cellIs" dxfId="5233" priority="480" operator="lessThan">
      <formula>0</formula>
    </cfRule>
  </conditionalFormatting>
  <conditionalFormatting sqref="P503:P504">
    <cfRule type="cellIs" dxfId="5232" priority="479" operator="lessThan">
      <formula>0</formula>
    </cfRule>
  </conditionalFormatting>
  <conditionalFormatting sqref="P511:P512">
    <cfRule type="cellIs" dxfId="5231" priority="478" operator="lessThan">
      <formula>0</formula>
    </cfRule>
  </conditionalFormatting>
  <conditionalFormatting sqref="P520:P521">
    <cfRule type="cellIs" dxfId="5230" priority="477" operator="lessThan">
      <formula>0</formula>
    </cfRule>
  </conditionalFormatting>
  <conditionalFormatting sqref="P528:P529">
    <cfRule type="cellIs" dxfId="5229" priority="476" operator="lessThan">
      <formula>0</formula>
    </cfRule>
  </conditionalFormatting>
  <conditionalFormatting sqref="P544:P545">
    <cfRule type="cellIs" dxfId="5228" priority="475" operator="lessThan">
      <formula>0</formula>
    </cfRule>
  </conditionalFormatting>
  <conditionalFormatting sqref="P536:P537">
    <cfRule type="cellIs" dxfId="5227" priority="474" operator="lessThan">
      <formula>0</formula>
    </cfRule>
  </conditionalFormatting>
  <conditionalFormatting sqref="P551:P552">
    <cfRule type="cellIs" dxfId="5226" priority="473" operator="lessThan">
      <formula>0</formula>
    </cfRule>
  </conditionalFormatting>
  <conditionalFormatting sqref="P559:P560">
    <cfRule type="cellIs" dxfId="5225" priority="472" operator="lessThan">
      <formula>0</formula>
    </cfRule>
  </conditionalFormatting>
  <conditionalFormatting sqref="P567:P568">
    <cfRule type="cellIs" dxfId="5224" priority="471" operator="lessThan">
      <formula>0</formula>
    </cfRule>
  </conditionalFormatting>
  <conditionalFormatting sqref="P574:P575">
    <cfRule type="cellIs" dxfId="5223" priority="470" operator="lessThan">
      <formula>0</formula>
    </cfRule>
  </conditionalFormatting>
  <conditionalFormatting sqref="P581:P582">
    <cfRule type="cellIs" dxfId="5222" priority="469" operator="lessThan">
      <formula>0</formula>
    </cfRule>
  </conditionalFormatting>
  <conditionalFormatting sqref="P588:P589">
    <cfRule type="cellIs" dxfId="5221" priority="468" operator="lessThan">
      <formula>0</formula>
    </cfRule>
  </conditionalFormatting>
  <conditionalFormatting sqref="P596:P597">
    <cfRule type="cellIs" dxfId="5220" priority="467" operator="lessThan">
      <formula>0</formula>
    </cfRule>
  </conditionalFormatting>
  <conditionalFormatting sqref="P603">
    <cfRule type="cellIs" dxfId="5219" priority="466" operator="lessThan">
      <formula>0</formula>
    </cfRule>
  </conditionalFormatting>
  <conditionalFormatting sqref="P608">
    <cfRule type="cellIs" dxfId="5218" priority="465" operator="lessThan">
      <formula>0</formula>
    </cfRule>
  </conditionalFormatting>
  <conditionalFormatting sqref="O405">
    <cfRule type="cellIs" dxfId="5217" priority="215" operator="lessThan">
      <formula>0</formula>
    </cfRule>
  </conditionalFormatting>
  <conditionalFormatting sqref="P632:P634">
    <cfRule type="cellIs" dxfId="5216" priority="464" operator="lessThan">
      <formula>0</formula>
    </cfRule>
  </conditionalFormatting>
  <conditionalFormatting sqref="I710:N710 P708:Q711">
    <cfRule type="cellIs" dxfId="5215" priority="458" operator="lessThan">
      <formula>0</formula>
    </cfRule>
  </conditionalFormatting>
  <conditionalFormatting sqref="P636:P637 P641:P645">
    <cfRule type="cellIs" dxfId="5214" priority="463" operator="lessThan">
      <formula>0</formula>
    </cfRule>
  </conditionalFormatting>
  <conditionalFormatting sqref="P648">
    <cfRule type="cellIs" dxfId="5213" priority="462" operator="lessThan">
      <formula>0</formula>
    </cfRule>
  </conditionalFormatting>
  <conditionalFormatting sqref="P649">
    <cfRule type="cellIs" dxfId="5212" priority="461" operator="lessThan">
      <formula>0</formula>
    </cfRule>
  </conditionalFormatting>
  <conditionalFormatting sqref="P651">
    <cfRule type="cellIs" dxfId="5211" priority="460" operator="lessThan">
      <formula>0</formula>
    </cfRule>
  </conditionalFormatting>
  <conditionalFormatting sqref="P652">
    <cfRule type="cellIs" dxfId="5210" priority="459" operator="lessThan">
      <formula>0</formula>
    </cfRule>
  </conditionalFormatting>
  <conditionalFormatting sqref="D654:N654 D651:N651 D648:N649 D632:N634">
    <cfRule type="expression" dxfId="5209" priority="431">
      <formula>D632/C632&gt;1</formula>
    </cfRule>
    <cfRule type="expression" dxfId="5208" priority="432">
      <formula>D632/C632&lt;1</formula>
    </cfRule>
  </conditionalFormatting>
  <conditionalFormatting sqref="C507:C510">
    <cfRule type="cellIs" dxfId="5207" priority="457" operator="lessThan">
      <formula>0</formula>
    </cfRule>
  </conditionalFormatting>
  <conditionalFormatting sqref="C507:C510">
    <cfRule type="expression" dxfId="5206" priority="455">
      <formula>C507/B507&gt;1</formula>
    </cfRule>
    <cfRule type="expression" dxfId="5205" priority="456">
      <formula>C507/B507&lt;1</formula>
    </cfRule>
  </conditionalFormatting>
  <conditionalFormatting sqref="D507:N510">
    <cfRule type="cellIs" dxfId="5204" priority="454" operator="lessThan">
      <formula>0</formula>
    </cfRule>
  </conditionalFormatting>
  <conditionalFormatting sqref="D507:N510">
    <cfRule type="expression" dxfId="5203" priority="452">
      <formula>D507/C507&gt;1</formula>
    </cfRule>
    <cfRule type="expression" dxfId="5202" priority="453">
      <formula>D507/C507&lt;1</formula>
    </cfRule>
  </conditionalFormatting>
  <conditionalFormatting sqref="B507:B510">
    <cfRule type="cellIs" dxfId="5201" priority="451" operator="lessThan">
      <formula>0</formula>
    </cfRule>
  </conditionalFormatting>
  <conditionalFormatting sqref="B507:B510">
    <cfRule type="expression" dxfId="5200" priority="449">
      <formula>B507/#REF!&gt;1</formula>
    </cfRule>
    <cfRule type="expression" dxfId="5199" priority="450">
      <formula>B507/#REF!&lt;1</formula>
    </cfRule>
  </conditionalFormatting>
  <conditionalFormatting sqref="J588:N588 J574:N574 J559:N559 J551:N551">
    <cfRule type="cellIs" dxfId="5198" priority="448" operator="lessThan">
      <formula>0</formula>
    </cfRule>
  </conditionalFormatting>
  <conditionalFormatting sqref="C588:I588 C584:C587 C574:I574 C570:C573 C559:I559 C555:C558 C551:I551 C547:C550">
    <cfRule type="cellIs" dxfId="5197" priority="447" operator="lessThan">
      <formula>0</formula>
    </cfRule>
  </conditionalFormatting>
  <conditionalFormatting sqref="C588:M588 C574:M574 C559:M559 C551:M551">
    <cfRule type="cellIs" dxfId="5196" priority="446" operator="lessThan">
      <formula>0</formula>
    </cfRule>
  </conditionalFormatting>
  <conditionalFormatting sqref="C584:C587 C570:C573 C555:C558 C547:C550">
    <cfRule type="expression" dxfId="5195" priority="444">
      <formula>C547/B547&gt;1</formula>
    </cfRule>
    <cfRule type="expression" dxfId="5194" priority="445">
      <formula>C547/B547&lt;1</formula>
    </cfRule>
  </conditionalFormatting>
  <conditionalFormatting sqref="D584:N587 D570:N573 D555:N558 D547:N550">
    <cfRule type="cellIs" dxfId="5193" priority="443" operator="lessThan">
      <formula>0</formula>
    </cfRule>
  </conditionalFormatting>
  <conditionalFormatting sqref="D584:N587 D570:N573 D555:N558 D547:N550">
    <cfRule type="expression" dxfId="5192" priority="441">
      <formula>D547/C547&gt;1</formula>
    </cfRule>
    <cfRule type="expression" dxfId="5191" priority="442">
      <formula>D547/C547&lt;1</formula>
    </cfRule>
  </conditionalFormatting>
  <conditionalFormatting sqref="C588:N588 C574:N574 C559:N559 C551:N551">
    <cfRule type="cellIs" dxfId="5190" priority="440" operator="lessThan">
      <formula>0</formula>
    </cfRule>
  </conditionalFormatting>
  <conditionalFormatting sqref="C588:N588 C574:N574 C559:N559 C551:N551">
    <cfRule type="expression" dxfId="5189" priority="438">
      <formula>C551/B551&gt;1</formula>
    </cfRule>
    <cfRule type="expression" dxfId="5188" priority="439">
      <formula>C551/B551&lt;1</formula>
    </cfRule>
  </conditionalFormatting>
  <conditionalFormatting sqref="B654 B651 B648:B649 B632:B634 B641:B645">
    <cfRule type="cellIs" dxfId="5187" priority="437" operator="lessThan">
      <formula>0</formula>
    </cfRule>
  </conditionalFormatting>
  <conditionalFormatting sqref="C654 C651 C648:C649 C632:C634">
    <cfRule type="cellIs" dxfId="5186" priority="436" operator="lessThan">
      <formula>0</formula>
    </cfRule>
  </conditionalFormatting>
  <conditionalFormatting sqref="C654 C651 C648:C649 C632:C634">
    <cfRule type="expression" dxfId="5185" priority="434">
      <formula>C632/B632&gt;1</formula>
    </cfRule>
    <cfRule type="expression" dxfId="5184" priority="435">
      <formula>C632/B632&lt;1</formula>
    </cfRule>
  </conditionalFormatting>
  <conditionalFormatting sqref="D654:N654 D651:N651 D648:N649 D632:N634">
    <cfRule type="cellIs" dxfId="5183" priority="433" operator="lessThan">
      <formula>0</formula>
    </cfRule>
  </conditionalFormatting>
  <conditionalFormatting sqref="B504:N504 B537 B568 B597">
    <cfRule type="expression" dxfId="5182" priority="1193">
      <formula>B504/#REF!&gt;1</formula>
    </cfRule>
    <cfRule type="expression" dxfId="5181" priority="1194">
      <formula>B504/#REF!&lt;1</formula>
    </cfRule>
  </conditionalFormatting>
  <conditionalFormatting sqref="C465">
    <cfRule type="cellIs" dxfId="5180" priority="430" operator="lessThan">
      <formula>0</formula>
    </cfRule>
  </conditionalFormatting>
  <conditionalFormatting sqref="C465">
    <cfRule type="expression" dxfId="5179" priority="428">
      <formula>C465/B465&gt;1</formula>
    </cfRule>
    <cfRule type="expression" dxfId="5178" priority="429">
      <formula>C465/B465&lt;1</formula>
    </cfRule>
  </conditionalFormatting>
  <conditionalFormatting sqref="D465:N465">
    <cfRule type="cellIs" dxfId="5177" priority="427" operator="lessThan">
      <formula>0</formula>
    </cfRule>
  </conditionalFormatting>
  <conditionalFormatting sqref="D465:N465">
    <cfRule type="expression" dxfId="5176" priority="425">
      <formula>D465/C465&gt;1</formula>
    </cfRule>
    <cfRule type="expression" dxfId="5175" priority="426">
      <formula>D465/C465&lt;1</formula>
    </cfRule>
  </conditionalFormatting>
  <conditionalFormatting sqref="B465">
    <cfRule type="cellIs" dxfId="5174" priority="424" operator="lessThan">
      <formula>0</formula>
    </cfRule>
  </conditionalFormatting>
  <conditionalFormatting sqref="B465">
    <cfRule type="expression" dxfId="5173" priority="422">
      <formula>B465/#REF!&gt;1</formula>
    </cfRule>
    <cfRule type="expression" dxfId="5172" priority="423">
      <formula>B465/#REF!&lt;1</formula>
    </cfRule>
  </conditionalFormatting>
  <conditionalFormatting sqref="C511">
    <cfRule type="cellIs" dxfId="5171" priority="421" operator="lessThan">
      <formula>0</formula>
    </cfRule>
  </conditionalFormatting>
  <conditionalFormatting sqref="D511:N511">
    <cfRule type="cellIs" dxfId="5170" priority="418" operator="lessThan">
      <formula>0</formula>
    </cfRule>
  </conditionalFormatting>
  <conditionalFormatting sqref="C511">
    <cfRule type="expression" dxfId="5169" priority="419">
      <formula>C511/B511&gt;1</formula>
    </cfRule>
    <cfRule type="expression" dxfId="5168" priority="420">
      <formula>C511/B511&lt;1</formula>
    </cfRule>
  </conditionalFormatting>
  <conditionalFormatting sqref="D511:N511">
    <cfRule type="expression" dxfId="5167" priority="416">
      <formula>D511/C511&gt;1</formula>
    </cfRule>
    <cfRule type="expression" dxfId="5166" priority="417">
      <formula>D511/C511&lt;1</formula>
    </cfRule>
  </conditionalFormatting>
  <conditionalFormatting sqref="B511">
    <cfRule type="cellIs" dxfId="5165" priority="415" operator="lessThan">
      <formula>0</formula>
    </cfRule>
  </conditionalFormatting>
  <conditionalFormatting sqref="B511">
    <cfRule type="expression" dxfId="5164" priority="413">
      <formula>B511/#REF!&gt;1</formula>
    </cfRule>
    <cfRule type="expression" dxfId="5163" priority="414">
      <formula>B511/#REF!&lt;1</formula>
    </cfRule>
  </conditionalFormatting>
  <conditionalFormatting sqref="B529 B521">
    <cfRule type="cellIs" dxfId="5162" priority="412" operator="lessThan">
      <formula>0</formula>
    </cfRule>
  </conditionalFormatting>
  <conditionalFormatting sqref="B529 B521">
    <cfRule type="expression" dxfId="5161" priority="410">
      <formula>B521/#REF!&gt;1</formula>
    </cfRule>
    <cfRule type="expression" dxfId="5160" priority="411">
      <formula>B521/#REF!&lt;1</formula>
    </cfRule>
  </conditionalFormatting>
  <conditionalFormatting sqref="C521">
    <cfRule type="cellIs" dxfId="5159" priority="409" operator="lessThan">
      <formula>0</formula>
    </cfRule>
  </conditionalFormatting>
  <conditionalFormatting sqref="C521 B636:O637">
    <cfRule type="expression" dxfId="5158" priority="407">
      <formula>B521/A521&gt;1</formula>
    </cfRule>
    <cfRule type="expression" dxfId="5157" priority="408">
      <formula>B521/A521&lt;1</formula>
    </cfRule>
  </conditionalFormatting>
  <conditionalFormatting sqref="C603:N603">
    <cfRule type="expression" dxfId="5156" priority="368">
      <formula>C603/B603&gt;1</formula>
    </cfRule>
    <cfRule type="expression" dxfId="5155" priority="369">
      <formula>C603/B603&lt;1</formula>
    </cfRule>
  </conditionalFormatting>
  <conditionalFormatting sqref="I552:N552">
    <cfRule type="expression" dxfId="5154" priority="392">
      <formula>I552/H552&gt;1</formula>
    </cfRule>
    <cfRule type="expression" dxfId="5153" priority="393">
      <formula>I552/H552&lt;1</formula>
    </cfRule>
  </conditionalFormatting>
  <conditionalFormatting sqref="I560:N560">
    <cfRule type="expression" dxfId="5152" priority="389">
      <formula>I560/H560&gt;1</formula>
    </cfRule>
    <cfRule type="expression" dxfId="5151" priority="390">
      <formula>I560/H560&lt;1</formula>
    </cfRule>
  </conditionalFormatting>
  <conditionalFormatting sqref="B575:N575">
    <cfRule type="cellIs" dxfId="5150" priority="388" operator="lessThan">
      <formula>0</formula>
    </cfRule>
  </conditionalFormatting>
  <conditionalFormatting sqref="B575:N575">
    <cfRule type="expression" dxfId="5149" priority="386">
      <formula>B575/A575&gt;1</formula>
    </cfRule>
    <cfRule type="expression" dxfId="5148" priority="387">
      <formula>B575/A575&lt;1</formula>
    </cfRule>
  </conditionalFormatting>
  <conditionalFormatting sqref="B589:N589">
    <cfRule type="cellIs" dxfId="5147" priority="385" operator="lessThan">
      <formula>0</formula>
    </cfRule>
  </conditionalFormatting>
  <conditionalFormatting sqref="B589:N589">
    <cfRule type="expression" dxfId="5146" priority="383">
      <formula>B589/A589&gt;1</formula>
    </cfRule>
    <cfRule type="expression" dxfId="5145" priority="384">
      <formula>B589/A589&lt;1</formula>
    </cfRule>
  </conditionalFormatting>
  <conditionalFormatting sqref="N608">
    <cfRule type="cellIs" dxfId="5144" priority="361" operator="lessThan">
      <formula>0</formula>
    </cfRule>
  </conditionalFormatting>
  <conditionalFormatting sqref="D521:N521">
    <cfRule type="cellIs" dxfId="5143" priority="406" operator="lessThan">
      <formula>0</formula>
    </cfRule>
  </conditionalFormatting>
  <conditionalFormatting sqref="D521:N521">
    <cfRule type="expression" dxfId="5142" priority="404">
      <formula>D521/C521&gt;1</formula>
    </cfRule>
    <cfRule type="expression" dxfId="5141" priority="405">
      <formula>D521/C521&lt;1</formula>
    </cfRule>
  </conditionalFormatting>
  <conditionalFormatting sqref="C529:N529">
    <cfRule type="cellIs" dxfId="5140" priority="403" operator="lessThan">
      <formula>0</formula>
    </cfRule>
  </conditionalFormatting>
  <conditionalFormatting sqref="C529:N529">
    <cfRule type="expression" dxfId="5139" priority="401">
      <formula>C529/B529&gt;1</formula>
    </cfRule>
    <cfRule type="expression" dxfId="5138" priority="402">
      <formula>C529/B529&lt;1</formula>
    </cfRule>
  </conditionalFormatting>
  <conditionalFormatting sqref="C582:N582">
    <cfRule type="expression" dxfId="5137" priority="377">
      <formula>C582/B582&gt;1</formula>
    </cfRule>
    <cfRule type="expression" dxfId="5136" priority="378">
      <formula>C582/B582&lt;1</formula>
    </cfRule>
  </conditionalFormatting>
  <conditionalFormatting sqref="C537:N537">
    <cfRule type="expression" dxfId="5135" priority="398">
      <formula>C537/B537&gt;1</formula>
    </cfRule>
    <cfRule type="expression" dxfId="5134" priority="399">
      <formula>C537/B537&lt;1</formula>
    </cfRule>
  </conditionalFormatting>
  <conditionalFormatting sqref="C568:N568">
    <cfRule type="expression" dxfId="5133" priority="395">
      <formula>C568/B568&gt;1</formula>
    </cfRule>
    <cfRule type="expression" dxfId="5132" priority="396">
      <formula>C568/B568&lt;1</formula>
    </cfRule>
  </conditionalFormatting>
  <conditionalFormatting sqref="C608:M608">
    <cfRule type="expression" dxfId="5131" priority="363">
      <formula>C608/B608&gt;1</formula>
    </cfRule>
    <cfRule type="expression" dxfId="5130" priority="364">
      <formula>C608/B608&lt;1</formula>
    </cfRule>
  </conditionalFormatting>
  <conditionalFormatting sqref="N608">
    <cfRule type="expression" dxfId="5129" priority="358">
      <formula>N608/M608&gt;1</formula>
    </cfRule>
    <cfRule type="expression" dxfId="5128" priority="359">
      <formula>N608/M608&lt;1</formula>
    </cfRule>
  </conditionalFormatting>
  <conditionalFormatting sqref="C608:M608">
    <cfRule type="cellIs" dxfId="5127" priority="367" operator="lessThan">
      <formula>0</formula>
    </cfRule>
  </conditionalFormatting>
  <conditionalFormatting sqref="C608:M608">
    <cfRule type="cellIs" dxfId="5126" priority="366" operator="lessThan">
      <formula>0</formula>
    </cfRule>
  </conditionalFormatting>
  <conditionalFormatting sqref="B582">
    <cfRule type="cellIs" dxfId="5125" priority="380" operator="lessThan">
      <formula>0</formula>
    </cfRule>
  </conditionalFormatting>
  <conditionalFormatting sqref="B582">
    <cfRule type="expression" dxfId="5124" priority="381">
      <formula>B582/#REF!&gt;1</formula>
    </cfRule>
    <cfRule type="expression" dxfId="5123" priority="382">
      <formula>B582/#REF!&lt;1</formula>
    </cfRule>
  </conditionalFormatting>
  <conditionalFormatting sqref="C582:N582">
    <cfRule type="cellIs" dxfId="5122" priority="379" operator="lessThan">
      <formula>0</formula>
    </cfRule>
  </conditionalFormatting>
  <conditionalFormatting sqref="C597:N597">
    <cfRule type="expression" dxfId="5121" priority="373">
      <formula>C597/B597&gt;1</formula>
    </cfRule>
    <cfRule type="expression" dxfId="5120" priority="374">
      <formula>C597/B597&lt;1</formula>
    </cfRule>
  </conditionalFormatting>
  <conditionalFormatting sqref="N608">
    <cfRule type="cellIs" dxfId="5119" priority="362" operator="lessThan">
      <formula>0</formula>
    </cfRule>
  </conditionalFormatting>
  <conditionalFormatting sqref="C608:M608">
    <cfRule type="cellIs" dxfId="5118" priority="365" operator="lessThan">
      <formula>0</formula>
    </cfRule>
  </conditionalFormatting>
  <conditionalFormatting sqref="N608">
    <cfRule type="cellIs" dxfId="5117" priority="360" operator="lessThan">
      <formula>0</formula>
    </cfRule>
  </conditionalFormatting>
  <conditionalFormatting sqref="B676:N679">
    <cfRule type="cellIs" dxfId="5116" priority="357" operator="lessThan">
      <formula>0</formula>
    </cfRule>
  </conditionalFormatting>
  <conditionalFormatting sqref="I678:N678 P676:Q679">
    <cfRule type="cellIs" dxfId="5115" priority="356" operator="lessThan">
      <formula>0</formula>
    </cfRule>
  </conditionalFormatting>
  <conditionalFormatting sqref="B680:N683">
    <cfRule type="cellIs" dxfId="5114" priority="355" operator="lessThan">
      <formula>0</formula>
    </cfRule>
  </conditionalFormatting>
  <conditionalFormatting sqref="I682:N682 P680:Q683">
    <cfRule type="cellIs" dxfId="5113" priority="354" operator="lessThan">
      <formula>0</formula>
    </cfRule>
  </conditionalFormatting>
  <conditionalFormatting sqref="B684:N687">
    <cfRule type="cellIs" dxfId="5112" priority="353" operator="lessThan">
      <formula>0</formula>
    </cfRule>
  </conditionalFormatting>
  <conditionalFormatting sqref="I686:N686 P684:Q687">
    <cfRule type="cellIs" dxfId="5111" priority="352" operator="lessThan">
      <formula>0</formula>
    </cfRule>
  </conditionalFormatting>
  <conditionalFormatting sqref="B688:N691">
    <cfRule type="cellIs" dxfId="5110" priority="351" operator="lessThan">
      <formula>0</formula>
    </cfRule>
  </conditionalFormatting>
  <conditionalFormatting sqref="I690:N690 P688:Q691">
    <cfRule type="cellIs" dxfId="5109" priority="350" operator="lessThan">
      <formula>0</formula>
    </cfRule>
  </conditionalFormatting>
  <conditionalFormatting sqref="B692:N695 O694">
    <cfRule type="cellIs" dxfId="5108" priority="349" operator="lessThan">
      <formula>0</formula>
    </cfRule>
  </conditionalFormatting>
  <conditionalFormatting sqref="P692:Q695 I694:O694">
    <cfRule type="cellIs" dxfId="5107" priority="348" operator="lessThan">
      <formula>0</formula>
    </cfRule>
  </conditionalFormatting>
  <conditionalFormatting sqref="B696:N699">
    <cfRule type="cellIs" dxfId="5106" priority="347" operator="lessThan">
      <formula>0</formula>
    </cfRule>
  </conditionalFormatting>
  <conditionalFormatting sqref="I698:N698 P696:Q699">
    <cfRule type="cellIs" dxfId="5105" priority="346" operator="lessThan">
      <formula>0</formula>
    </cfRule>
  </conditionalFormatting>
  <conditionalFormatting sqref="B700:N703">
    <cfRule type="cellIs" dxfId="5104" priority="345" operator="lessThan">
      <formula>0</formula>
    </cfRule>
  </conditionalFormatting>
  <conditionalFormatting sqref="I702:N702 P700:Q703">
    <cfRule type="cellIs" dxfId="5103" priority="344" operator="lessThan">
      <formula>0</formula>
    </cfRule>
  </conditionalFormatting>
  <conditionalFormatting sqref="B704:N707">
    <cfRule type="cellIs" dxfId="5102" priority="343" operator="lessThan">
      <formula>0</formula>
    </cfRule>
  </conditionalFormatting>
  <conditionalFormatting sqref="I706:N706 P704:Q707">
    <cfRule type="cellIs" dxfId="5101" priority="342" operator="lessThan">
      <formula>0</formula>
    </cfRule>
  </conditionalFormatting>
  <conditionalFormatting sqref="B712:N715">
    <cfRule type="cellIs" dxfId="5100" priority="341" operator="lessThan">
      <formula>0</formula>
    </cfRule>
  </conditionalFormatting>
  <conditionalFormatting sqref="I714:N714 P712:Q715">
    <cfRule type="cellIs" dxfId="5099" priority="340" operator="lessThan">
      <formula>0</formula>
    </cfRule>
  </conditionalFormatting>
  <conditionalFormatting sqref="B716:N719">
    <cfRule type="cellIs" dxfId="5098" priority="339" operator="lessThan">
      <formula>0</formula>
    </cfRule>
  </conditionalFormatting>
  <conditionalFormatting sqref="I718:N718 P716:Q719">
    <cfRule type="cellIs" dxfId="5097" priority="338" operator="lessThan">
      <formula>0</formula>
    </cfRule>
  </conditionalFormatting>
  <conditionalFormatting sqref="P654">
    <cfRule type="cellIs" dxfId="5096" priority="337" operator="lessThan">
      <formula>0</formula>
    </cfRule>
  </conditionalFormatting>
  <conditionalFormatting sqref="Q466">
    <cfRule type="cellIs" dxfId="5095" priority="336" operator="lessThan">
      <formula>0</formula>
    </cfRule>
  </conditionalFormatting>
  <conditionalFormatting sqref="P466">
    <cfRule type="cellIs" dxfId="5094" priority="335" operator="lessThan">
      <formula>0</formula>
    </cfRule>
  </conditionalFormatting>
  <conditionalFormatting sqref="B466:N466">
    <cfRule type="cellIs" dxfId="5093" priority="334" operator="lessThan">
      <formula>0</formula>
    </cfRule>
  </conditionalFormatting>
  <conditionalFormatting sqref="B505:N505">
    <cfRule type="cellIs" dxfId="5092" priority="331" operator="lessThan">
      <formula>0</formula>
    </cfRule>
  </conditionalFormatting>
  <conditionalFormatting sqref="B513:N513">
    <cfRule type="cellIs" dxfId="5091" priority="328" operator="lessThan">
      <formula>0</formula>
    </cfRule>
  </conditionalFormatting>
  <conditionalFormatting sqref="B522:N522">
    <cfRule type="cellIs" dxfId="5090" priority="325" operator="lessThan">
      <formula>0</formula>
    </cfRule>
  </conditionalFormatting>
  <conditionalFormatting sqref="B530:N530">
    <cfRule type="cellIs" dxfId="5089" priority="322" operator="lessThan">
      <formula>0</formula>
    </cfRule>
  </conditionalFormatting>
  <conditionalFormatting sqref="B538:N538">
    <cfRule type="cellIs" dxfId="5088" priority="319" operator="lessThan">
      <formula>0</formula>
    </cfRule>
  </conditionalFormatting>
  <conditionalFormatting sqref="B553:N553">
    <cfRule type="cellIs" dxfId="5087" priority="316" operator="lessThan">
      <formula>0</formula>
    </cfRule>
  </conditionalFormatting>
  <conditionalFormatting sqref="B561:N561">
    <cfRule type="cellIs" dxfId="5086" priority="313" operator="lessThan">
      <formula>0</formula>
    </cfRule>
  </conditionalFormatting>
  <conditionalFormatting sqref="B590:N590">
    <cfRule type="cellIs" dxfId="5085" priority="310" operator="lessThan">
      <formula>0</formula>
    </cfRule>
  </conditionalFormatting>
  <conditionalFormatting sqref="O608">
    <cfRule type="cellIs" dxfId="5084" priority="51" operator="lessThan">
      <formula>0</formula>
    </cfRule>
  </conditionalFormatting>
  <conditionalFormatting sqref="O608">
    <cfRule type="cellIs" dxfId="5083" priority="52" operator="lessThan">
      <formula>0</formula>
    </cfRule>
  </conditionalFormatting>
  <conditionalFormatting sqref="O603">
    <cfRule type="cellIs" dxfId="5082" priority="55" operator="lessThan">
      <formula>0</formula>
    </cfRule>
  </conditionalFormatting>
  <conditionalFormatting sqref="O603">
    <cfRule type="cellIs" dxfId="5081" priority="56" operator="lessThan">
      <formula>0</formula>
    </cfRule>
  </conditionalFormatting>
  <conditionalFormatting sqref="O603">
    <cfRule type="cellIs" dxfId="5080" priority="57" operator="lessThan">
      <formula>0</formula>
    </cfRule>
  </conditionalFormatting>
  <conditionalFormatting sqref="O608">
    <cfRule type="cellIs" dxfId="5079" priority="50" operator="lessThan">
      <formula>0</formula>
    </cfRule>
  </conditionalFormatting>
  <conditionalFormatting sqref="P491:Q491">
    <cfRule type="cellIs" dxfId="5078" priority="309" operator="lessThan">
      <formula>0</formula>
    </cfRule>
  </conditionalFormatting>
  <conditionalFormatting sqref="Q492:Q496">
    <cfRule type="cellIs" dxfId="5077" priority="308" operator="lessThan">
      <formula>0</formula>
    </cfRule>
  </conditionalFormatting>
  <conditionalFormatting sqref="P492:P495">
    <cfRule type="cellIs" dxfId="5076" priority="307" operator="lessThan">
      <formula>0</formula>
    </cfRule>
  </conditionalFormatting>
  <conditionalFormatting sqref="P496">
    <cfRule type="cellIs" dxfId="5075" priority="306" operator="lessThan">
      <formula>0</formula>
    </cfRule>
  </conditionalFormatting>
  <conditionalFormatting sqref="P473:Q473 B473">
    <cfRule type="cellIs" dxfId="5074" priority="305" operator="lessThan">
      <formula>0</formula>
    </cfRule>
  </conditionalFormatting>
  <conditionalFormatting sqref="Q474:Q478">
    <cfRule type="cellIs" dxfId="5073" priority="304" operator="lessThan">
      <formula>0</formula>
    </cfRule>
  </conditionalFormatting>
  <conditionalFormatting sqref="P474:P477">
    <cfRule type="cellIs" dxfId="5072" priority="303" operator="lessThan">
      <formula>0</formula>
    </cfRule>
  </conditionalFormatting>
  <conditionalFormatting sqref="P478">
    <cfRule type="cellIs" dxfId="5071" priority="302" operator="lessThan">
      <formula>0</formula>
    </cfRule>
  </conditionalFormatting>
  <conditionalFormatting sqref="P479:Q479 B479">
    <cfRule type="cellIs" dxfId="5070" priority="301" operator="lessThan">
      <formula>0</formula>
    </cfRule>
  </conditionalFormatting>
  <conditionalFormatting sqref="Q480:Q484">
    <cfRule type="cellIs" dxfId="5069" priority="300" operator="lessThan">
      <formula>0</formula>
    </cfRule>
  </conditionalFormatting>
  <conditionalFormatting sqref="P480:P483">
    <cfRule type="cellIs" dxfId="5068" priority="299" operator="lessThan">
      <formula>0</formula>
    </cfRule>
  </conditionalFormatting>
  <conditionalFormatting sqref="P484">
    <cfRule type="cellIs" dxfId="5067" priority="298" operator="lessThan">
      <formula>0</formula>
    </cfRule>
  </conditionalFormatting>
  <conditionalFormatting sqref="P485:Q485 B485">
    <cfRule type="cellIs" dxfId="5066" priority="297" operator="lessThan">
      <formula>0</formula>
    </cfRule>
  </conditionalFormatting>
  <conditionalFormatting sqref="Q486:Q490">
    <cfRule type="cellIs" dxfId="5065" priority="296" operator="lessThan">
      <formula>0</formula>
    </cfRule>
  </conditionalFormatting>
  <conditionalFormatting sqref="P486:P489">
    <cfRule type="cellIs" dxfId="5064" priority="295" operator="lessThan">
      <formula>0</formula>
    </cfRule>
  </conditionalFormatting>
  <conditionalFormatting sqref="P490">
    <cfRule type="cellIs" dxfId="506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62" priority="291" operator="lessThan">
      <formula>0</formula>
    </cfRule>
  </conditionalFormatting>
  <conditionalFormatting sqref="O348">
    <cfRule type="cellIs" dxfId="5061" priority="290" operator="lessThan">
      <formula>0</formula>
    </cfRule>
  </conditionalFormatting>
  <conditionalFormatting sqref="O348">
    <cfRule type="cellIs" dxfId="5060" priority="289" operator="lessThan">
      <formula>0</formula>
    </cfRule>
  </conditionalFormatting>
  <conditionalFormatting sqref="O351:O354">
    <cfRule type="cellIs" dxfId="5059" priority="288" operator="lessThan">
      <formula>0</formula>
    </cfRule>
  </conditionalFormatting>
  <conditionalFormatting sqref="O363:O364">
    <cfRule type="cellIs" dxfId="5058" priority="287" operator="lessThan">
      <formula>0</formula>
    </cfRule>
  </conditionalFormatting>
  <conditionalFormatting sqref="O369:O370">
    <cfRule type="cellIs" dxfId="5057" priority="286" operator="lessThan">
      <formula>0</formula>
    </cfRule>
  </conditionalFormatting>
  <conditionalFormatting sqref="O375:O376">
    <cfRule type="cellIs" dxfId="5056" priority="285" operator="lessThan">
      <formula>0</formula>
    </cfRule>
  </conditionalFormatting>
  <conditionalFormatting sqref="O381:O383">
    <cfRule type="cellIs" dxfId="5055" priority="284" operator="lessThan">
      <formula>0</formula>
    </cfRule>
  </conditionalFormatting>
  <conditionalFormatting sqref="O355">
    <cfRule type="cellIs" dxfId="5054" priority="283" operator="lessThan">
      <formula>0</formula>
    </cfRule>
  </conditionalFormatting>
  <conditionalFormatting sqref="O593:O595">
    <cfRule type="cellIs" dxfId="5053" priority="281" operator="lessThan">
      <formula>0</formula>
    </cfRule>
  </conditionalFormatting>
  <conditionalFormatting sqref="O593:O595">
    <cfRule type="cellIs" dxfId="5052" priority="282" operator="lessThan">
      <formula>0</formula>
    </cfRule>
  </conditionalFormatting>
  <conditionalFormatting sqref="O601:O602 O599">
    <cfRule type="cellIs" dxfId="5051" priority="280" operator="lessThan">
      <formula>0</formula>
    </cfRule>
  </conditionalFormatting>
  <conditionalFormatting sqref="O621:O624">
    <cfRule type="cellIs" dxfId="5050" priority="275" operator="lessThan">
      <formula>0</formula>
    </cfRule>
  </conditionalFormatting>
  <conditionalFormatting sqref="O621:O624">
    <cfRule type="cellIs" dxfId="5049" priority="276" operator="lessThan">
      <formula>0</formula>
    </cfRule>
  </conditionalFormatting>
  <conditionalFormatting sqref="O626:O629">
    <cfRule type="cellIs" dxfId="5048" priority="274" operator="lessThan">
      <formula>0</formula>
    </cfRule>
  </conditionalFormatting>
  <conditionalFormatting sqref="O611:O614">
    <cfRule type="cellIs" dxfId="5047" priority="269" operator="lessThan">
      <formula>0</formula>
    </cfRule>
  </conditionalFormatting>
  <conditionalFormatting sqref="O611:O614">
    <cfRule type="cellIs" dxfId="5046" priority="270" operator="lessThan">
      <formula>0</formula>
    </cfRule>
  </conditionalFormatting>
  <conditionalFormatting sqref="O650 O663 O655:O661 O642:O645 O652:O653 O672:O675 O708:O711 O665:O670">
    <cfRule type="cellIs" dxfId="5045" priority="268" operator="lessThan">
      <formula>0</formula>
    </cfRule>
  </conditionalFormatting>
  <conditionalFormatting sqref="O674">
    <cfRule type="cellIs" dxfId="5044" priority="267" operator="lessThan">
      <formula>0</formula>
    </cfRule>
  </conditionalFormatting>
  <conditionalFormatting sqref="O647">
    <cfRule type="cellIs" dxfId="5043" priority="266" operator="lessThan">
      <formula>0</formula>
    </cfRule>
  </conditionalFormatting>
  <conditionalFormatting sqref="O393">
    <cfRule type="cellIs" dxfId="5042" priority="245" operator="lessThan">
      <formula>0</formula>
    </cfRule>
  </conditionalFormatting>
  <conditionalFormatting sqref="O390">
    <cfRule type="cellIs" dxfId="5041" priority="250" operator="lessThan">
      <formula>0</formula>
    </cfRule>
  </conditionalFormatting>
  <conditionalFormatting sqref="O393">
    <cfRule type="cellIs" dxfId="5040" priority="248" operator="lessThan">
      <formula>0</formula>
    </cfRule>
  </conditionalFormatting>
  <conditionalFormatting sqref="O378">
    <cfRule type="cellIs" dxfId="5039" priority="260" operator="lessThan">
      <formula>0</formula>
    </cfRule>
  </conditionalFormatting>
  <conditionalFormatting sqref="O372">
    <cfRule type="cellIs" dxfId="5038" priority="261" operator="lessThan">
      <formula>0</formula>
    </cfRule>
  </conditionalFormatting>
  <conditionalFormatting sqref="O384">
    <cfRule type="cellIs" dxfId="5037" priority="259" operator="lessThan">
      <formula>0</formula>
    </cfRule>
  </conditionalFormatting>
  <conditionalFormatting sqref="O387">
    <cfRule type="cellIs" dxfId="5036" priority="254" operator="lessThan">
      <formula>0</formula>
    </cfRule>
  </conditionalFormatting>
  <conditionalFormatting sqref="O387">
    <cfRule type="cellIs" dxfId="5035" priority="253" operator="lessThan">
      <formula>0</formula>
    </cfRule>
  </conditionalFormatting>
  <conditionalFormatting sqref="O387">
    <cfRule type="cellIs" dxfId="5034" priority="252" operator="lessThan">
      <formula>0</formula>
    </cfRule>
  </conditionalFormatting>
  <conditionalFormatting sqref="O387">
    <cfRule type="cellIs" dxfId="5033" priority="251" operator="lessThan">
      <formula>0</formula>
    </cfRule>
  </conditionalFormatting>
  <conditionalFormatting sqref="O393">
    <cfRule type="cellIs" dxfId="5032" priority="246" operator="lessThan">
      <formula>0</formula>
    </cfRule>
  </conditionalFormatting>
  <conditionalFormatting sqref="O393">
    <cfRule type="cellIs" dxfId="5031" priority="249" operator="lessThan">
      <formula>0</formula>
    </cfRule>
  </conditionalFormatting>
  <conditionalFormatting sqref="O393">
    <cfRule type="cellIs" dxfId="5030" priority="244" operator="lessThan">
      <formula>0</formula>
    </cfRule>
  </conditionalFormatting>
  <conditionalFormatting sqref="O393">
    <cfRule type="cellIs" dxfId="5029" priority="247" operator="lessThan">
      <formula>0</formula>
    </cfRule>
  </conditionalFormatting>
  <conditionalFormatting sqref="O393">
    <cfRule type="cellIs" dxfId="5028" priority="242" operator="lessThan">
      <formula>0</formula>
    </cfRule>
  </conditionalFormatting>
  <conditionalFormatting sqref="O393">
    <cfRule type="cellIs" dxfId="5027" priority="243" operator="lessThan">
      <formula>0</formula>
    </cfRule>
  </conditionalFormatting>
  <conditionalFormatting sqref="O399">
    <cfRule type="cellIs" dxfId="5026" priority="240" operator="lessThan">
      <formula>0</formula>
    </cfRule>
  </conditionalFormatting>
  <conditionalFormatting sqref="O396">
    <cfRule type="cellIs" dxfId="5025" priority="241" operator="lessThan">
      <formula>0</formula>
    </cfRule>
  </conditionalFormatting>
  <conditionalFormatting sqref="O399">
    <cfRule type="cellIs" dxfId="5024" priority="239" operator="lessThan">
      <formula>0</formula>
    </cfRule>
  </conditionalFormatting>
  <conditionalFormatting sqref="O399">
    <cfRule type="cellIs" dxfId="5023" priority="238" operator="lessThan">
      <formula>0</formula>
    </cfRule>
  </conditionalFormatting>
  <conditionalFormatting sqref="O399">
    <cfRule type="cellIs" dxfId="5022" priority="237" operator="lessThan">
      <formula>0</formula>
    </cfRule>
  </conditionalFormatting>
  <conditionalFormatting sqref="O399">
    <cfRule type="cellIs" dxfId="5021" priority="236" operator="lessThan">
      <formula>0</formula>
    </cfRule>
  </conditionalFormatting>
  <conditionalFormatting sqref="O399">
    <cfRule type="cellIs" dxfId="5020" priority="235" operator="lessThan">
      <formula>0</formula>
    </cfRule>
  </conditionalFormatting>
  <conditionalFormatting sqref="O399">
    <cfRule type="cellIs" dxfId="5019" priority="234" operator="lessThan">
      <formula>0</formula>
    </cfRule>
  </conditionalFormatting>
  <conditionalFormatting sqref="O399">
    <cfRule type="cellIs" dxfId="5018" priority="233" operator="lessThan">
      <formula>0</formula>
    </cfRule>
  </conditionalFormatting>
  <conditionalFormatting sqref="O402">
    <cfRule type="cellIs" dxfId="5017" priority="232" operator="lessThan">
      <formula>0</formula>
    </cfRule>
  </conditionalFormatting>
  <conditionalFormatting sqref="O355">
    <cfRule type="cellIs" dxfId="5016" priority="231" operator="lessThan">
      <formula>0</formula>
    </cfRule>
  </conditionalFormatting>
  <conditionalFormatting sqref="O361">
    <cfRule type="cellIs" dxfId="5015" priority="230" operator="lessThan">
      <formula>0</formula>
    </cfRule>
  </conditionalFormatting>
  <conditionalFormatting sqref="O361">
    <cfRule type="cellIs" dxfId="5014" priority="229" operator="lessThan">
      <formula>0</formula>
    </cfRule>
  </conditionalFormatting>
  <conditionalFormatting sqref="O367">
    <cfRule type="cellIs" dxfId="5013" priority="228" operator="lessThan">
      <formula>0</formula>
    </cfRule>
  </conditionalFormatting>
  <conditionalFormatting sqref="O367">
    <cfRule type="cellIs" dxfId="5012" priority="227" operator="lessThan">
      <formula>0</formula>
    </cfRule>
  </conditionalFormatting>
  <conditionalFormatting sqref="O373">
    <cfRule type="cellIs" dxfId="5011" priority="226" operator="lessThan">
      <formula>0</formula>
    </cfRule>
  </conditionalFormatting>
  <conditionalFormatting sqref="O373">
    <cfRule type="cellIs" dxfId="5010" priority="225" operator="lessThan">
      <formula>0</formula>
    </cfRule>
  </conditionalFormatting>
  <conditionalFormatting sqref="O379">
    <cfRule type="cellIs" dxfId="5009" priority="224" operator="lessThan">
      <formula>0</formula>
    </cfRule>
  </conditionalFormatting>
  <conditionalFormatting sqref="O379">
    <cfRule type="cellIs" dxfId="5008" priority="223" operator="lessThan">
      <formula>0</formula>
    </cfRule>
  </conditionalFormatting>
  <conditionalFormatting sqref="O385">
    <cfRule type="cellIs" dxfId="5007" priority="222" operator="lessThan">
      <formula>0</formula>
    </cfRule>
  </conditionalFormatting>
  <conditionalFormatting sqref="O385">
    <cfRule type="cellIs" dxfId="5006" priority="221" operator="lessThan">
      <formula>0</formula>
    </cfRule>
  </conditionalFormatting>
  <conditionalFormatting sqref="O391">
    <cfRule type="cellIs" dxfId="5005" priority="220" operator="lessThan">
      <formula>0</formula>
    </cfRule>
  </conditionalFormatting>
  <conditionalFormatting sqref="O391">
    <cfRule type="cellIs" dxfId="5004" priority="219" operator="lessThan">
      <formula>0</formula>
    </cfRule>
  </conditionalFormatting>
  <conditionalFormatting sqref="O397">
    <cfRule type="cellIs" dxfId="5003" priority="218" operator="lessThan">
      <formula>0</formula>
    </cfRule>
  </conditionalFormatting>
  <conditionalFormatting sqref="O397">
    <cfRule type="cellIs" dxfId="5002" priority="217" operator="lessThan">
      <formula>0</formula>
    </cfRule>
  </conditionalFormatting>
  <conditionalFormatting sqref="O405">
    <cfRule type="cellIs" dxfId="5001" priority="216" operator="lessThan">
      <formula>0</formula>
    </cfRule>
  </conditionalFormatting>
  <conditionalFormatting sqref="O405">
    <cfRule type="cellIs" dxfId="5000" priority="214" operator="lessThan">
      <formula>0</formula>
    </cfRule>
  </conditionalFormatting>
  <conditionalFormatting sqref="O405">
    <cfRule type="cellIs" dxfId="4999" priority="213" operator="lessThan">
      <formula>0</formula>
    </cfRule>
  </conditionalFormatting>
  <conditionalFormatting sqref="O405">
    <cfRule type="cellIs" dxfId="4998" priority="212" operator="lessThan">
      <formula>0</formula>
    </cfRule>
  </conditionalFormatting>
  <conditionalFormatting sqref="O405">
    <cfRule type="cellIs" dxfId="4997" priority="211" operator="lessThan">
      <formula>0</formula>
    </cfRule>
  </conditionalFormatting>
  <conditionalFormatting sqref="O405">
    <cfRule type="cellIs" dxfId="4996" priority="210" operator="lessThan">
      <formula>0</formula>
    </cfRule>
  </conditionalFormatting>
  <conditionalFormatting sqref="O405">
    <cfRule type="cellIs" dxfId="4995" priority="209" operator="lessThan">
      <formula>0</formula>
    </cfRule>
  </conditionalFormatting>
  <conditionalFormatting sqref="O408">
    <cfRule type="cellIs" dxfId="4994" priority="208" operator="lessThan">
      <formula>0</formula>
    </cfRule>
  </conditionalFormatting>
  <conditionalFormatting sqref="O409">
    <cfRule type="cellIs" dxfId="4993" priority="207" operator="lessThan">
      <formula>0</formula>
    </cfRule>
  </conditionalFormatting>
  <conditionalFormatting sqref="O409">
    <cfRule type="cellIs" dxfId="4992" priority="206" operator="lessThan">
      <formula>0</formula>
    </cfRule>
  </conditionalFormatting>
  <conditionalFormatting sqref="O411">
    <cfRule type="cellIs" dxfId="4991" priority="205" operator="lessThan">
      <formula>0</formula>
    </cfRule>
  </conditionalFormatting>
  <conditionalFormatting sqref="O411">
    <cfRule type="cellIs" dxfId="4990" priority="204" operator="lessThan">
      <formula>0</formula>
    </cfRule>
  </conditionalFormatting>
  <conditionalFormatting sqref="O411">
    <cfRule type="cellIs" dxfId="4989" priority="203" operator="lessThan">
      <formula>0</formula>
    </cfRule>
  </conditionalFormatting>
  <conditionalFormatting sqref="O411">
    <cfRule type="cellIs" dxfId="4988" priority="202" operator="lessThan">
      <formula>0</formula>
    </cfRule>
  </conditionalFormatting>
  <conditionalFormatting sqref="O411">
    <cfRule type="cellIs" dxfId="4987" priority="201" operator="lessThan">
      <formula>0</formula>
    </cfRule>
  </conditionalFormatting>
  <conditionalFormatting sqref="O411">
    <cfRule type="cellIs" dxfId="4986" priority="200" operator="lessThan">
      <formula>0</formula>
    </cfRule>
  </conditionalFormatting>
  <conditionalFormatting sqref="O411">
    <cfRule type="cellIs" dxfId="4985" priority="199" operator="lessThan">
      <formula>0</formula>
    </cfRule>
  </conditionalFormatting>
  <conditionalFormatting sqref="O411">
    <cfRule type="cellIs" dxfId="4984" priority="198" operator="lessThan">
      <formula>0</formula>
    </cfRule>
  </conditionalFormatting>
  <conditionalFormatting sqref="O414">
    <cfRule type="cellIs" dxfId="4983" priority="197" operator="lessThan">
      <formula>0</formula>
    </cfRule>
  </conditionalFormatting>
  <conditionalFormatting sqref="O415">
    <cfRule type="cellIs" dxfId="4982" priority="196" operator="lessThan">
      <formula>0</formula>
    </cfRule>
  </conditionalFormatting>
  <conditionalFormatting sqref="O415">
    <cfRule type="cellIs" dxfId="4981" priority="195" operator="lessThan">
      <formula>0</formula>
    </cfRule>
  </conditionalFormatting>
  <conditionalFormatting sqref="O417">
    <cfRule type="cellIs" dxfId="4980" priority="194" operator="lessThan">
      <formula>0</formula>
    </cfRule>
  </conditionalFormatting>
  <conditionalFormatting sqref="O417">
    <cfRule type="cellIs" dxfId="4979" priority="193" operator="lessThan">
      <formula>0</formula>
    </cfRule>
  </conditionalFormatting>
  <conditionalFormatting sqref="O417">
    <cfRule type="cellIs" dxfId="4978" priority="192" operator="lessThan">
      <formula>0</formula>
    </cfRule>
  </conditionalFormatting>
  <conditionalFormatting sqref="O417">
    <cfRule type="cellIs" dxfId="4977" priority="191" operator="lessThan">
      <formula>0</formula>
    </cfRule>
  </conditionalFormatting>
  <conditionalFormatting sqref="O417">
    <cfRule type="cellIs" dxfId="4976" priority="190" operator="lessThan">
      <formula>0</formula>
    </cfRule>
  </conditionalFormatting>
  <conditionalFormatting sqref="O417">
    <cfRule type="cellIs" dxfId="4975" priority="189" operator="lessThan">
      <formula>0</formula>
    </cfRule>
  </conditionalFormatting>
  <conditionalFormatting sqref="O417">
    <cfRule type="cellIs" dxfId="4974" priority="188" operator="lessThan">
      <formula>0</formula>
    </cfRule>
  </conditionalFormatting>
  <conditionalFormatting sqref="O417">
    <cfRule type="cellIs" dxfId="4973" priority="187" operator="lessThan">
      <formula>0</formula>
    </cfRule>
  </conditionalFormatting>
  <conditionalFormatting sqref="O420">
    <cfRule type="cellIs" dxfId="4972" priority="186" operator="lessThan">
      <formula>0</formula>
    </cfRule>
  </conditionalFormatting>
  <conditionalFormatting sqref="O421">
    <cfRule type="cellIs" dxfId="4971" priority="185" operator="lessThan">
      <formula>0</formula>
    </cfRule>
  </conditionalFormatting>
  <conditionalFormatting sqref="O421">
    <cfRule type="cellIs" dxfId="4970" priority="184" operator="lessThan">
      <formula>0</formula>
    </cfRule>
  </conditionalFormatting>
  <conditionalFormatting sqref="O423">
    <cfRule type="cellIs" dxfId="4969" priority="183" operator="lessThan">
      <formula>0</formula>
    </cfRule>
  </conditionalFormatting>
  <conditionalFormatting sqref="O423">
    <cfRule type="cellIs" dxfId="4968" priority="182" operator="lessThan">
      <formula>0</formula>
    </cfRule>
  </conditionalFormatting>
  <conditionalFormatting sqref="O423">
    <cfRule type="cellIs" dxfId="4967" priority="181" operator="lessThan">
      <formula>0</formula>
    </cfRule>
  </conditionalFormatting>
  <conditionalFormatting sqref="O423">
    <cfRule type="cellIs" dxfId="4966" priority="180" operator="lessThan">
      <formula>0</formula>
    </cfRule>
  </conditionalFormatting>
  <conditionalFormatting sqref="O423">
    <cfRule type="cellIs" dxfId="4965" priority="179" operator="lessThan">
      <formula>0</formula>
    </cfRule>
  </conditionalFormatting>
  <conditionalFormatting sqref="O423">
    <cfRule type="cellIs" dxfId="4964" priority="178" operator="lessThan">
      <formula>0</formula>
    </cfRule>
  </conditionalFormatting>
  <conditionalFormatting sqref="O423">
    <cfRule type="cellIs" dxfId="4963" priority="177" operator="lessThan">
      <formula>0</formula>
    </cfRule>
  </conditionalFormatting>
  <conditionalFormatting sqref="O423">
    <cfRule type="cellIs" dxfId="4962" priority="176" operator="lessThan">
      <formula>0</formula>
    </cfRule>
  </conditionalFormatting>
  <conditionalFormatting sqref="O426">
    <cfRule type="cellIs" dxfId="4961" priority="175" operator="lessThan">
      <formula>0</formula>
    </cfRule>
  </conditionalFormatting>
  <conditionalFormatting sqref="O427">
    <cfRule type="cellIs" dxfId="4960" priority="174" operator="lessThan">
      <formula>0</formula>
    </cfRule>
  </conditionalFormatting>
  <conditionalFormatting sqref="O427">
    <cfRule type="cellIs" dxfId="4959" priority="173" operator="lessThan">
      <formula>0</formula>
    </cfRule>
  </conditionalFormatting>
  <conditionalFormatting sqref="O429">
    <cfRule type="cellIs" dxfId="4958" priority="172" operator="lessThan">
      <formula>0</formula>
    </cfRule>
  </conditionalFormatting>
  <conditionalFormatting sqref="O429">
    <cfRule type="cellIs" dxfId="4957" priority="171" operator="lessThan">
      <formula>0</formula>
    </cfRule>
  </conditionalFormatting>
  <conditionalFormatting sqref="O429">
    <cfRule type="cellIs" dxfId="4956" priority="170" operator="lessThan">
      <formula>0</formula>
    </cfRule>
  </conditionalFormatting>
  <conditionalFormatting sqref="O429">
    <cfRule type="cellIs" dxfId="4955" priority="169" operator="lessThan">
      <formula>0</formula>
    </cfRule>
  </conditionalFormatting>
  <conditionalFormatting sqref="O429">
    <cfRule type="cellIs" dxfId="4954" priority="168" operator="lessThan">
      <formula>0</formula>
    </cfRule>
  </conditionalFormatting>
  <conditionalFormatting sqref="O429">
    <cfRule type="cellIs" dxfId="4953" priority="167" operator="lessThan">
      <formula>0</formula>
    </cfRule>
  </conditionalFormatting>
  <conditionalFormatting sqref="O429">
    <cfRule type="cellIs" dxfId="4952" priority="166" operator="lessThan">
      <formula>0</formula>
    </cfRule>
  </conditionalFormatting>
  <conditionalFormatting sqref="O429">
    <cfRule type="cellIs" dxfId="4951" priority="165" operator="lessThan">
      <formula>0</formula>
    </cfRule>
  </conditionalFormatting>
  <conditionalFormatting sqref="O432">
    <cfRule type="cellIs" dxfId="4950" priority="164" operator="lessThan">
      <formula>0</formula>
    </cfRule>
  </conditionalFormatting>
  <conditionalFormatting sqref="O435">
    <cfRule type="cellIs" dxfId="4949" priority="163" operator="lessThan">
      <formula>0</formula>
    </cfRule>
  </conditionalFormatting>
  <conditionalFormatting sqref="O435">
    <cfRule type="cellIs" dxfId="4948" priority="162" operator="lessThan">
      <formula>0</formula>
    </cfRule>
  </conditionalFormatting>
  <conditionalFormatting sqref="O435">
    <cfRule type="cellIs" dxfId="4947" priority="161" operator="lessThan">
      <formula>0</formula>
    </cfRule>
  </conditionalFormatting>
  <conditionalFormatting sqref="O435">
    <cfRule type="cellIs" dxfId="4946" priority="160" operator="lessThan">
      <formula>0</formula>
    </cfRule>
  </conditionalFormatting>
  <conditionalFormatting sqref="O435">
    <cfRule type="cellIs" dxfId="4945" priority="159" operator="lessThan">
      <formula>0</formula>
    </cfRule>
  </conditionalFormatting>
  <conditionalFormatting sqref="O435">
    <cfRule type="cellIs" dxfId="4944" priority="158" operator="lessThan">
      <formula>0</formula>
    </cfRule>
  </conditionalFormatting>
  <conditionalFormatting sqref="O435">
    <cfRule type="cellIs" dxfId="4943" priority="157" operator="lessThan">
      <formula>0</formula>
    </cfRule>
  </conditionalFormatting>
  <conditionalFormatting sqref="O435">
    <cfRule type="cellIs" dxfId="4942" priority="156" operator="lessThan">
      <formula>0</formula>
    </cfRule>
  </conditionalFormatting>
  <conditionalFormatting sqref="O438">
    <cfRule type="cellIs" dxfId="4941" priority="155" operator="lessThan">
      <formula>0</formula>
    </cfRule>
  </conditionalFormatting>
  <conditionalFormatting sqref="O439">
    <cfRule type="cellIs" dxfId="4940" priority="154" operator="lessThan">
      <formula>0</formula>
    </cfRule>
  </conditionalFormatting>
  <conditionalFormatting sqref="O439">
    <cfRule type="cellIs" dxfId="4939" priority="153" operator="lessThan">
      <formula>0</formula>
    </cfRule>
  </conditionalFormatting>
  <conditionalFormatting sqref="O441">
    <cfRule type="cellIs" dxfId="4938" priority="152" operator="lessThan">
      <formula>0</formula>
    </cfRule>
  </conditionalFormatting>
  <conditionalFormatting sqref="O441">
    <cfRule type="cellIs" dxfId="4937" priority="151" operator="lessThan">
      <formula>0</formula>
    </cfRule>
  </conditionalFormatting>
  <conditionalFormatting sqref="O441">
    <cfRule type="cellIs" dxfId="4936" priority="150" operator="lessThan">
      <formula>0</formula>
    </cfRule>
  </conditionalFormatting>
  <conditionalFormatting sqref="O441">
    <cfRule type="cellIs" dxfId="4935" priority="149" operator="lessThan">
      <formula>0</formula>
    </cfRule>
  </conditionalFormatting>
  <conditionalFormatting sqref="O441">
    <cfRule type="cellIs" dxfId="4934" priority="148" operator="lessThan">
      <formula>0</formula>
    </cfRule>
  </conditionalFormatting>
  <conditionalFormatting sqref="O441">
    <cfRule type="cellIs" dxfId="4933" priority="147" operator="lessThan">
      <formula>0</formula>
    </cfRule>
  </conditionalFormatting>
  <conditionalFormatting sqref="O441">
    <cfRule type="cellIs" dxfId="4932" priority="146" operator="lessThan">
      <formula>0</formula>
    </cfRule>
  </conditionalFormatting>
  <conditionalFormatting sqref="O441">
    <cfRule type="cellIs" dxfId="4931" priority="145" operator="lessThan">
      <formula>0</formula>
    </cfRule>
  </conditionalFormatting>
  <conditionalFormatting sqref="O444">
    <cfRule type="cellIs" dxfId="4930" priority="144" operator="lessThan">
      <formula>0</formula>
    </cfRule>
  </conditionalFormatting>
  <conditionalFormatting sqref="O445">
    <cfRule type="cellIs" dxfId="4929" priority="143" operator="lessThan">
      <formula>0</formula>
    </cfRule>
  </conditionalFormatting>
  <conditionalFormatting sqref="O445">
    <cfRule type="cellIs" dxfId="4928" priority="142" operator="lessThan">
      <formula>0</formula>
    </cfRule>
  </conditionalFormatting>
  <conditionalFormatting sqref="O448">
    <cfRule type="cellIs" dxfId="4927" priority="141" operator="lessThan">
      <formula>0</formula>
    </cfRule>
  </conditionalFormatting>
  <conditionalFormatting sqref="O448">
    <cfRule type="cellIs" dxfId="4926" priority="140" operator="lessThan">
      <formula>0</formula>
    </cfRule>
  </conditionalFormatting>
  <conditionalFormatting sqref="O448">
    <cfRule type="cellIs" dxfId="4925" priority="139" operator="lessThan">
      <formula>0</formula>
    </cfRule>
  </conditionalFormatting>
  <conditionalFormatting sqref="O448">
    <cfRule type="cellIs" dxfId="4924" priority="138" operator="lessThan">
      <formula>0</formula>
    </cfRule>
  </conditionalFormatting>
  <conditionalFormatting sqref="O448">
    <cfRule type="cellIs" dxfId="4923" priority="137" operator="lessThan">
      <formula>0</formula>
    </cfRule>
  </conditionalFormatting>
  <conditionalFormatting sqref="O448">
    <cfRule type="cellIs" dxfId="4922" priority="136" operator="lessThan">
      <formula>0</formula>
    </cfRule>
  </conditionalFormatting>
  <conditionalFormatting sqref="O448">
    <cfRule type="cellIs" dxfId="4921" priority="135" operator="lessThan">
      <formula>0</formula>
    </cfRule>
  </conditionalFormatting>
  <conditionalFormatting sqref="O448">
    <cfRule type="cellIs" dxfId="4920" priority="134" operator="lessThan">
      <formula>0</formula>
    </cfRule>
  </conditionalFormatting>
  <conditionalFormatting sqref="O451">
    <cfRule type="cellIs" dxfId="4919" priority="133" operator="lessThan">
      <formula>0</formula>
    </cfRule>
  </conditionalFormatting>
  <conditionalFormatting sqref="O452">
    <cfRule type="cellIs" dxfId="4918" priority="132" operator="lessThan">
      <formula>0</formula>
    </cfRule>
  </conditionalFormatting>
  <conditionalFormatting sqref="O452">
    <cfRule type="cellIs" dxfId="4917" priority="131" operator="lessThan">
      <formula>0</formula>
    </cfRule>
  </conditionalFormatting>
  <conditionalFormatting sqref="O454">
    <cfRule type="cellIs" dxfId="4916" priority="130" operator="lessThan">
      <formula>0</formula>
    </cfRule>
  </conditionalFormatting>
  <conditionalFormatting sqref="O454">
    <cfRule type="cellIs" dxfId="4915" priority="129" operator="lessThan">
      <formula>0</formula>
    </cfRule>
  </conditionalFormatting>
  <conditionalFormatting sqref="O454">
    <cfRule type="cellIs" dxfId="4914" priority="128" operator="lessThan">
      <formula>0</formula>
    </cfRule>
  </conditionalFormatting>
  <conditionalFormatting sqref="O454">
    <cfRule type="cellIs" dxfId="4913" priority="127" operator="lessThan">
      <formula>0</formula>
    </cfRule>
  </conditionalFormatting>
  <conditionalFormatting sqref="O454">
    <cfRule type="cellIs" dxfId="4912" priority="126" operator="lessThan">
      <formula>0</formula>
    </cfRule>
  </conditionalFormatting>
  <conditionalFormatting sqref="O454">
    <cfRule type="cellIs" dxfId="4911" priority="125" operator="lessThan">
      <formula>0</formula>
    </cfRule>
  </conditionalFormatting>
  <conditionalFormatting sqref="O454">
    <cfRule type="cellIs" dxfId="4910" priority="124" operator="lessThan">
      <formula>0</formula>
    </cfRule>
  </conditionalFormatting>
  <conditionalFormatting sqref="O454">
    <cfRule type="cellIs" dxfId="4909" priority="123" operator="lessThan">
      <formula>0</formula>
    </cfRule>
  </conditionalFormatting>
  <conditionalFormatting sqref="O457">
    <cfRule type="cellIs" dxfId="4908" priority="122" operator="lessThan">
      <formula>0</formula>
    </cfRule>
  </conditionalFormatting>
  <conditionalFormatting sqref="O458">
    <cfRule type="cellIs" dxfId="4907" priority="121" operator="lessThan">
      <formula>0</formula>
    </cfRule>
  </conditionalFormatting>
  <conditionalFormatting sqref="O458">
    <cfRule type="cellIs" dxfId="4906" priority="120" operator="lessThan">
      <formula>0</formula>
    </cfRule>
  </conditionalFormatting>
  <conditionalFormatting sqref="O461:O464">
    <cfRule type="cellIs" dxfId="4905" priority="119" operator="lessThan">
      <formula>0</formula>
    </cfRule>
  </conditionalFormatting>
  <conditionalFormatting sqref="O461:O464">
    <cfRule type="expression" dxfId="4904" priority="117">
      <formula>O461/N461&gt;1</formula>
    </cfRule>
    <cfRule type="expression" dxfId="4903" priority="118">
      <formula>O461/N461&lt;1</formula>
    </cfRule>
  </conditionalFormatting>
  <conditionalFormatting sqref="O552 O560 O575 O589">
    <cfRule type="expression" dxfId="4902" priority="115">
      <formula>O552/#REF!&gt;1</formula>
    </cfRule>
    <cfRule type="expression" dxfId="4901" priority="116">
      <formula>O552/#REF!&lt;1</formula>
    </cfRule>
  </conditionalFormatting>
  <conditionalFormatting sqref="O512">
    <cfRule type="cellIs" dxfId="4900" priority="114" operator="lessThan">
      <formula>0</formula>
    </cfRule>
  </conditionalFormatting>
  <conditionalFormatting sqref="O512">
    <cfRule type="expression" dxfId="4899" priority="112">
      <formula>O512/N512&gt;1</formula>
    </cfRule>
    <cfRule type="expression" dxfId="4898" priority="113">
      <formula>O512/N512&lt;1</formula>
    </cfRule>
  </conditionalFormatting>
  <conditionalFormatting sqref="O596">
    <cfRule type="cellIs" dxfId="4897" priority="111" operator="lessThan">
      <formula>0</formula>
    </cfRule>
  </conditionalFormatting>
  <conditionalFormatting sqref="O600">
    <cfRule type="cellIs" dxfId="4896" priority="110" operator="lessThan">
      <formula>0</formula>
    </cfRule>
  </conditionalFormatting>
  <conditionalFormatting sqref="O600">
    <cfRule type="cellIs" dxfId="4895" priority="109" operator="lessThan">
      <formula>0</formula>
    </cfRule>
  </conditionalFormatting>
  <conditionalFormatting sqref="O710">
    <cfRule type="cellIs" dxfId="4894" priority="108" operator="lessThan">
      <formula>0</formula>
    </cfRule>
  </conditionalFormatting>
  <conditionalFormatting sqref="O654 O651 O648:O649 O632:O634">
    <cfRule type="expression" dxfId="4893" priority="95">
      <formula>O632/N632&gt;1</formula>
    </cfRule>
    <cfRule type="expression" dxfId="4892" priority="96">
      <formula>O632/N632&lt;1</formula>
    </cfRule>
  </conditionalFormatting>
  <conditionalFormatting sqref="O507:O510">
    <cfRule type="cellIs" dxfId="4891" priority="107" operator="lessThan">
      <formula>0</formula>
    </cfRule>
  </conditionalFormatting>
  <conditionalFormatting sqref="O507:O510">
    <cfRule type="expression" dxfId="4890" priority="105">
      <formula>O507/N507&gt;1</formula>
    </cfRule>
    <cfRule type="expression" dxfId="4889" priority="106">
      <formula>O507/N507&lt;1</formula>
    </cfRule>
  </conditionalFormatting>
  <conditionalFormatting sqref="O588 O574 O559 O551">
    <cfRule type="cellIs" dxfId="4888" priority="104" operator="lessThan">
      <formula>0</formula>
    </cfRule>
  </conditionalFormatting>
  <conditionalFormatting sqref="O584:O587 O570:O573 O555:O558 O547:O550">
    <cfRule type="cellIs" dxfId="4887" priority="103" operator="lessThan">
      <formula>0</formula>
    </cfRule>
  </conditionalFormatting>
  <conditionalFormatting sqref="O584:O587 O570:O573 O555:O558 O547:O550">
    <cfRule type="expression" dxfId="4886" priority="101">
      <formula>O547/N547&gt;1</formula>
    </cfRule>
    <cfRule type="expression" dxfId="4885" priority="102">
      <formula>O547/N547&lt;1</formula>
    </cfRule>
  </conditionalFormatting>
  <conditionalFormatting sqref="O588 O574 O559 O551">
    <cfRule type="cellIs" dxfId="4884" priority="100" operator="lessThan">
      <formula>0</formula>
    </cfRule>
  </conditionalFormatting>
  <conditionalFormatting sqref="O588 O574 O559 O551">
    <cfRule type="expression" dxfId="4883" priority="98">
      <formula>O551/N551&gt;1</formula>
    </cfRule>
    <cfRule type="expression" dxfId="4882" priority="99">
      <formula>O551/N551&lt;1</formula>
    </cfRule>
  </conditionalFormatting>
  <conditionalFormatting sqref="O654 O651 O648:O649 O632:O634">
    <cfRule type="cellIs" dxfId="4881" priority="97" operator="lessThan">
      <formula>0</formula>
    </cfRule>
  </conditionalFormatting>
  <conditionalFormatting sqref="O504">
    <cfRule type="expression" dxfId="4880" priority="292">
      <formula>O504/#REF!&gt;1</formula>
    </cfRule>
    <cfRule type="expression" dxfId="4879" priority="293">
      <formula>O504/#REF!&lt;1</formula>
    </cfRule>
  </conditionalFormatting>
  <conditionalFormatting sqref="O465">
    <cfRule type="cellIs" dxfId="4878" priority="94" operator="lessThan">
      <formula>0</formula>
    </cfRule>
  </conditionalFormatting>
  <conditionalFormatting sqref="O465">
    <cfRule type="expression" dxfId="4877" priority="92">
      <formula>O465/N465&gt;1</formula>
    </cfRule>
    <cfRule type="expression" dxfId="4876" priority="93">
      <formula>O465/N465&lt;1</formula>
    </cfRule>
  </conditionalFormatting>
  <conditionalFormatting sqref="O511">
    <cfRule type="cellIs" dxfId="4875" priority="91" operator="lessThan">
      <formula>0</formula>
    </cfRule>
  </conditionalFormatting>
  <conditionalFormatting sqref="O511">
    <cfRule type="expression" dxfId="4874" priority="89">
      <formula>O511/N511&gt;1</formula>
    </cfRule>
    <cfRule type="expression" dxfId="4873" priority="90">
      <formula>O511/N511&lt;1</formula>
    </cfRule>
  </conditionalFormatting>
  <conditionalFormatting sqref="O568">
    <cfRule type="cellIs" dxfId="4872" priority="79" operator="lessThan">
      <formula>0</formula>
    </cfRule>
  </conditionalFormatting>
  <conditionalFormatting sqref="O603">
    <cfRule type="expression" dxfId="4871" priority="53">
      <formula>O603/N603&gt;1</formula>
    </cfRule>
    <cfRule type="expression" dxfId="4870" priority="54">
      <formula>O603/N603&lt;1</formula>
    </cfRule>
  </conditionalFormatting>
  <conditionalFormatting sqref="O552">
    <cfRule type="cellIs" dxfId="4869" priority="76" operator="lessThan">
      <formula>0</formula>
    </cfRule>
  </conditionalFormatting>
  <conditionalFormatting sqref="O552">
    <cfRule type="expression" dxfId="4868" priority="74">
      <formula>O552/N552&gt;1</formula>
    </cfRule>
    <cfRule type="expression" dxfId="4867" priority="75">
      <formula>O552/N552&lt;1</formula>
    </cfRule>
  </conditionalFormatting>
  <conditionalFormatting sqref="O560">
    <cfRule type="cellIs" dxfId="4866" priority="73" operator="lessThan">
      <formula>0</formula>
    </cfRule>
  </conditionalFormatting>
  <conditionalFormatting sqref="O560">
    <cfRule type="expression" dxfId="4865" priority="71">
      <formula>O560/N560&gt;1</formula>
    </cfRule>
    <cfRule type="expression" dxfId="4864" priority="72">
      <formula>O560/N560&lt;1</formula>
    </cfRule>
  </conditionalFormatting>
  <conditionalFormatting sqref="O575">
    <cfRule type="cellIs" dxfId="4863" priority="70" operator="lessThan">
      <formula>0</formula>
    </cfRule>
  </conditionalFormatting>
  <conditionalFormatting sqref="O575">
    <cfRule type="expression" dxfId="4862" priority="68">
      <formula>O575/N575&gt;1</formula>
    </cfRule>
    <cfRule type="expression" dxfId="4861" priority="69">
      <formula>O575/N575&lt;1</formula>
    </cfRule>
  </conditionalFormatting>
  <conditionalFormatting sqref="O589">
    <cfRule type="cellIs" dxfId="4860" priority="67" operator="lessThan">
      <formula>0</formula>
    </cfRule>
  </conditionalFormatting>
  <conditionalFormatting sqref="O589">
    <cfRule type="expression" dxfId="4859" priority="65">
      <formula>O589/N589&gt;1</formula>
    </cfRule>
    <cfRule type="expression" dxfId="4858" priority="66">
      <formula>O589/N589&lt;1</formula>
    </cfRule>
  </conditionalFormatting>
  <conditionalFormatting sqref="O521">
    <cfRule type="cellIs" dxfId="4857" priority="88" operator="lessThan">
      <formula>0</formula>
    </cfRule>
  </conditionalFormatting>
  <conditionalFormatting sqref="O521">
    <cfRule type="expression" dxfId="4856" priority="86">
      <formula>O521/N521&gt;1</formula>
    </cfRule>
    <cfRule type="expression" dxfId="4855" priority="87">
      <formula>O521/N521&lt;1</formula>
    </cfRule>
  </conditionalFormatting>
  <conditionalFormatting sqref="O529">
    <cfRule type="cellIs" dxfId="4854" priority="85" operator="lessThan">
      <formula>0</formula>
    </cfRule>
  </conditionalFormatting>
  <conditionalFormatting sqref="O529">
    <cfRule type="expression" dxfId="4853" priority="83">
      <formula>O529/N529&gt;1</formula>
    </cfRule>
    <cfRule type="expression" dxfId="4852" priority="84">
      <formula>O529/N529&lt;1</formula>
    </cfRule>
  </conditionalFormatting>
  <conditionalFormatting sqref="O582">
    <cfRule type="expression" dxfId="4851" priority="62">
      <formula>O582/N582&gt;1</formula>
    </cfRule>
    <cfRule type="expression" dxfId="4850" priority="63">
      <formula>O582/N582&lt;1</formula>
    </cfRule>
  </conditionalFormatting>
  <conditionalFormatting sqref="O537">
    <cfRule type="cellIs" dxfId="4849" priority="82" operator="lessThan">
      <formula>0</formula>
    </cfRule>
  </conditionalFormatting>
  <conditionalFormatting sqref="O537">
    <cfRule type="expression" dxfId="4848" priority="80">
      <formula>O537/N537&gt;1</formula>
    </cfRule>
    <cfRule type="expression" dxfId="4847" priority="81">
      <formula>O537/N537&lt;1</formula>
    </cfRule>
  </conditionalFormatting>
  <conditionalFormatting sqref="O641:O645 B636:O637">
    <cfRule type="cellIs" dxfId="4846" priority="61" operator="lessThan">
      <formula>0</formula>
    </cfRule>
  </conditionalFormatting>
  <conditionalFormatting sqref="O568">
    <cfRule type="expression" dxfId="4845" priority="77">
      <formula>O568/N568&gt;1</formula>
    </cfRule>
    <cfRule type="expression" dxfId="4844" priority="78">
      <formula>O568/N568&lt;1</formula>
    </cfRule>
  </conditionalFormatting>
  <conditionalFormatting sqref="O597">
    <cfRule type="cellIs" dxfId="4843" priority="60" operator="lessThan">
      <formula>0</formula>
    </cfRule>
  </conditionalFormatting>
  <conditionalFormatting sqref="O608">
    <cfRule type="expression" dxfId="4842" priority="48">
      <formula>O608/N608&gt;1</formula>
    </cfRule>
    <cfRule type="expression" dxfId="4841" priority="49">
      <formula>O608/N608&lt;1</formula>
    </cfRule>
  </conditionalFormatting>
  <conditionalFormatting sqref="O582">
    <cfRule type="cellIs" dxfId="4840" priority="64" operator="lessThan">
      <formula>0</formula>
    </cfRule>
  </conditionalFormatting>
  <conditionalFormatting sqref="O597">
    <cfRule type="expression" dxfId="4839" priority="58">
      <formula>O597/N597&gt;1</formula>
    </cfRule>
    <cfRule type="expression" dxfId="4838" priority="59">
      <formula>O597/N597&lt;1</formula>
    </cfRule>
  </conditionalFormatting>
  <conditionalFormatting sqref="O676:O679">
    <cfRule type="cellIs" dxfId="4837" priority="47" operator="lessThan">
      <formula>0</formula>
    </cfRule>
  </conditionalFormatting>
  <conditionalFormatting sqref="O678">
    <cfRule type="cellIs" dxfId="4836" priority="46" operator="lessThan">
      <formula>0</formula>
    </cfRule>
  </conditionalFormatting>
  <conditionalFormatting sqref="O680:O683">
    <cfRule type="cellIs" dxfId="4835" priority="45" operator="lessThan">
      <formula>0</formula>
    </cfRule>
  </conditionalFormatting>
  <conditionalFormatting sqref="O682">
    <cfRule type="cellIs" dxfId="4834" priority="44" operator="lessThan">
      <formula>0</formula>
    </cfRule>
  </conditionalFormatting>
  <conditionalFormatting sqref="O684:O687">
    <cfRule type="cellIs" dxfId="4833" priority="43" operator="lessThan">
      <formula>0</formula>
    </cfRule>
  </conditionalFormatting>
  <conditionalFormatting sqref="O686">
    <cfRule type="cellIs" dxfId="4832" priority="42" operator="lessThan">
      <formula>0</formula>
    </cfRule>
  </conditionalFormatting>
  <conditionalFormatting sqref="O688:O691">
    <cfRule type="cellIs" dxfId="4831" priority="41" operator="lessThan">
      <formula>0</formula>
    </cfRule>
  </conditionalFormatting>
  <conditionalFormatting sqref="O690">
    <cfRule type="cellIs" dxfId="4830" priority="40" operator="lessThan">
      <formula>0</formula>
    </cfRule>
  </conditionalFormatting>
  <conditionalFormatting sqref="O692:O693 O695">
    <cfRule type="cellIs" dxfId="4829" priority="39" operator="lessThan">
      <formula>0</formula>
    </cfRule>
  </conditionalFormatting>
  <conditionalFormatting sqref="O696:O699">
    <cfRule type="cellIs" dxfId="4828" priority="38" operator="lessThan">
      <formula>0</formula>
    </cfRule>
  </conditionalFormatting>
  <conditionalFormatting sqref="O698">
    <cfRule type="cellIs" dxfId="4827" priority="37" operator="lessThan">
      <formula>0</formula>
    </cfRule>
  </conditionalFormatting>
  <conditionalFormatting sqref="O700:O703">
    <cfRule type="cellIs" dxfId="4826" priority="36" operator="lessThan">
      <formula>0</formula>
    </cfRule>
  </conditionalFormatting>
  <conditionalFormatting sqref="O702">
    <cfRule type="cellIs" dxfId="4825" priority="35" operator="lessThan">
      <formula>0</formula>
    </cfRule>
  </conditionalFormatting>
  <conditionalFormatting sqref="O704:O707">
    <cfRule type="cellIs" dxfId="4824" priority="34" operator="lessThan">
      <formula>0</formula>
    </cfRule>
  </conditionalFormatting>
  <conditionalFormatting sqref="O706">
    <cfRule type="cellIs" dxfId="4823" priority="33" operator="lessThan">
      <formula>0</formula>
    </cfRule>
  </conditionalFormatting>
  <conditionalFormatting sqref="O712:O715">
    <cfRule type="cellIs" dxfId="4822" priority="32" operator="lessThan">
      <formula>0</formula>
    </cfRule>
  </conditionalFormatting>
  <conditionalFormatting sqref="O714">
    <cfRule type="cellIs" dxfId="4821" priority="31" operator="lessThan">
      <formula>0</formula>
    </cfRule>
  </conditionalFormatting>
  <conditionalFormatting sqref="O716:O719">
    <cfRule type="cellIs" dxfId="4820" priority="30" operator="lessThan">
      <formula>0</formula>
    </cfRule>
  </conditionalFormatting>
  <conditionalFormatting sqref="O718">
    <cfRule type="cellIs" dxfId="4819" priority="29" operator="lessThan">
      <formula>0</formula>
    </cfRule>
  </conditionalFormatting>
  <conditionalFormatting sqref="O466">
    <cfRule type="cellIs" dxfId="4818" priority="28" operator="lessThan">
      <formula>0</formula>
    </cfRule>
  </conditionalFormatting>
  <conditionalFormatting sqref="O505">
    <cfRule type="cellIs" dxfId="4817" priority="27" operator="lessThan">
      <formula>0</formula>
    </cfRule>
  </conditionalFormatting>
  <conditionalFormatting sqref="O513">
    <cfRule type="cellIs" dxfId="4816" priority="26" operator="lessThan">
      <formula>0</formula>
    </cfRule>
  </conditionalFormatting>
  <conditionalFormatting sqref="O522">
    <cfRule type="cellIs" dxfId="4815" priority="25" operator="lessThan">
      <formula>0</formula>
    </cfRule>
  </conditionalFormatting>
  <conditionalFormatting sqref="O530">
    <cfRule type="cellIs" dxfId="4814" priority="24" operator="lessThan">
      <formula>0</formula>
    </cfRule>
  </conditionalFormatting>
  <conditionalFormatting sqref="O538">
    <cfRule type="cellIs" dxfId="4813" priority="23" operator="lessThan">
      <formula>0</formula>
    </cfRule>
  </conditionalFormatting>
  <conditionalFormatting sqref="O553">
    <cfRule type="cellIs" dxfId="4812" priority="22" operator="lessThan">
      <formula>0</formula>
    </cfRule>
  </conditionalFormatting>
  <conditionalFormatting sqref="O561">
    <cfRule type="cellIs" dxfId="4811" priority="21" operator="lessThan">
      <formula>0</formula>
    </cfRule>
  </conditionalFormatting>
  <conditionalFormatting sqref="O590">
    <cfRule type="cellIs" dxfId="4810" priority="20" operator="lessThan">
      <formula>0</formula>
    </cfRule>
  </conditionalFormatting>
  <conditionalFormatting sqref="B720:N723">
    <cfRule type="cellIs" dxfId="4809" priority="19" operator="lessThan">
      <formula>0</formula>
    </cfRule>
  </conditionalFormatting>
  <conditionalFormatting sqref="I722:N722 P720:Q723">
    <cfRule type="cellIs" dxfId="4808" priority="18" operator="lessThan">
      <formula>0</formula>
    </cfRule>
  </conditionalFormatting>
  <conditionalFormatting sqref="O720:O723">
    <cfRule type="cellIs" dxfId="4807" priority="17" operator="lessThan">
      <formula>0</formula>
    </cfRule>
  </conditionalFormatting>
  <conditionalFormatting sqref="O722">
    <cfRule type="cellIs" dxfId="4806" priority="16" operator="lessThan">
      <formula>0</formula>
    </cfRule>
  </conditionalFormatting>
  <conditionalFormatting sqref="P655:P658">
    <cfRule type="cellIs" dxfId="4805" priority="15" operator="lessThan">
      <formula>0</formula>
    </cfRule>
  </conditionalFormatting>
  <conditionalFormatting sqref="P638:Q638 Q639:Q640">
    <cfRule type="cellIs" dxfId="4804" priority="14" operator="lessThan">
      <formula>0</formula>
    </cfRule>
  </conditionalFormatting>
  <conditionalFormatting sqref="B638">
    <cfRule type="cellIs" dxfId="4803" priority="13" operator="lessThan">
      <formula>0</formula>
    </cfRule>
  </conditionalFormatting>
  <conditionalFormatting sqref="P639:P640">
    <cfRule type="cellIs" dxfId="4802" priority="12" operator="lessThan">
      <formula>0</formula>
    </cfRule>
  </conditionalFormatting>
  <conditionalFormatting sqref="B639:O640">
    <cfRule type="expression" dxfId="4801" priority="10">
      <formula>B639/A639&gt;1</formula>
    </cfRule>
    <cfRule type="expression" dxfId="4800" priority="11">
      <formula>B639/A639&lt;1</formula>
    </cfRule>
  </conditionalFormatting>
  <conditionalFormatting sqref="B639:O640">
    <cfRule type="cellIs" dxfId="4799" priority="9" operator="lessThan">
      <formula>0</formula>
    </cfRule>
  </conditionalFormatting>
  <conditionalFormatting sqref="B491">
    <cfRule type="cellIs" dxfId="4798" priority="8" operator="lessThan">
      <formula>0</formula>
    </cfRule>
  </conditionalFormatting>
  <conditionalFormatting sqref="B492:N496">
    <cfRule type="cellIs" dxfId="4797" priority="7" operator="lessThan">
      <formula>0</formula>
    </cfRule>
  </conditionalFormatting>
  <conditionalFormatting sqref="B492:N496">
    <cfRule type="expression" dxfId="4796" priority="5">
      <formula>B492/A492&gt;1</formula>
    </cfRule>
    <cfRule type="expression" dxfId="4795" priority="6">
      <formula>B492/A492&lt;1</formula>
    </cfRule>
  </conditionalFormatting>
  <conditionalFormatting sqref="O492:O496">
    <cfRule type="cellIs" dxfId="4794" priority="4" operator="lessThan">
      <formula>0</formula>
    </cfRule>
  </conditionalFormatting>
  <conditionalFormatting sqref="O492:O496">
    <cfRule type="expression" dxfId="4793" priority="2">
      <formula>O492/N492&gt;1</formula>
    </cfRule>
    <cfRule type="expression" dxfId="4792" priority="3">
      <formula>O492/N492&lt;1</formula>
    </cfRule>
  </conditionalFormatting>
  <conditionalFormatting sqref="B357:O360">
    <cfRule type="cellIs" dxfId="4791"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8BB9-CA6B-4204-850F-2A9BFED432B2}">
  <sheetPr>
    <tabColor rgb="FF00B050"/>
    <outlinePr summaryBelow="0" summaryRight="0"/>
  </sheetPr>
  <dimension ref="A1:DO723"/>
  <sheetViews>
    <sheetView topLeftCell="A33" zoomScaleNormal="100" workbookViewId="0">
      <selection activeCell="Q352" sqref="Q352"/>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3.796875" style="79" customWidth="1"/>
    <col min="17" max="17" width="14.69921875" style="79" bestFit="1" customWidth="1"/>
    <col min="18" max="18" width="39.69921875" style="79" bestFit="1" customWidth="1"/>
    <col min="19" max="19" width="6.09765625" style="79" bestFit="1" customWidth="1"/>
    <col min="20" max="42" width="13.796875" style="79" bestFit="1" customWidth="1"/>
    <col min="43" max="44" width="12.69921875" style="79" bestFit="1" customWidth="1"/>
    <col min="45" max="53" width="13.796875" style="79" bestFit="1" customWidth="1"/>
    <col min="54" max="54" width="12.69921875" style="79" bestFit="1" customWidth="1"/>
    <col min="55" max="55" width="13.796875" style="79" bestFit="1" customWidth="1"/>
    <col min="56" max="56" width="12.69921875" style="79" bestFit="1" customWidth="1"/>
    <col min="57" max="70" width="4.69921875" style="79" bestFit="1" customWidth="1"/>
    <col min="71" max="16384" width="12.59765625" style="79"/>
  </cols>
  <sheetData>
    <row r="1" spans="1:73" x14ac:dyDescent="0.25">
      <c r="A1" s="1" t="s">
        <v>0</v>
      </c>
    </row>
    <row r="2" spans="1:73" s="3" customFormat="1" x14ac:dyDescent="0.25">
      <c r="A2" t="s">
        <v>6</v>
      </c>
      <c r="B2" t="s">
        <v>2335</v>
      </c>
      <c r="C2" t="s">
        <v>2004</v>
      </c>
      <c r="D2" t="s">
        <v>1429</v>
      </c>
      <c r="E2" t="s">
        <v>1430</v>
      </c>
      <c r="F2" t="s">
        <v>1431</v>
      </c>
      <c r="G2" t="s">
        <v>1432</v>
      </c>
      <c r="H2" t="s">
        <v>1433</v>
      </c>
      <c r="I2" t="s">
        <v>1434</v>
      </c>
      <c r="J2" t="s">
        <v>1435</v>
      </c>
      <c r="K2" t="s">
        <v>1436</v>
      </c>
      <c r="L2" t="s">
        <v>1437</v>
      </c>
      <c r="M2" t="s">
        <v>1438</v>
      </c>
      <c r="N2" t="s">
        <v>1439</v>
      </c>
      <c r="O2" t="s">
        <v>1440</v>
      </c>
      <c r="P2"/>
      <c r="Q2" t="s">
        <v>1441</v>
      </c>
      <c r="R2" t="s">
        <v>1442</v>
      </c>
      <c r="S2" t="s">
        <v>1443</v>
      </c>
      <c r="T2" t="s">
        <v>1444</v>
      </c>
      <c r="U2" t="s">
        <v>1445</v>
      </c>
      <c r="V2" t="s">
        <v>1446</v>
      </c>
      <c r="W2" t="s">
        <v>1447</v>
      </c>
      <c r="X2" t="s">
        <v>1448</v>
      </c>
      <c r="Y2" t="s">
        <v>1449</v>
      </c>
      <c r="Z2" t="s">
        <v>1450</v>
      </c>
      <c r="AA2" t="s">
        <v>1451</v>
      </c>
      <c r="AB2" t="s">
        <v>1452</v>
      </c>
      <c r="AC2" t="s">
        <v>1453</v>
      </c>
      <c r="AD2" t="s">
        <v>1454</v>
      </c>
      <c r="AE2" t="s">
        <v>1455</v>
      </c>
      <c r="AF2" t="s">
        <v>1456</v>
      </c>
      <c r="AG2" t="s">
        <v>1457</v>
      </c>
      <c r="AH2" t="s">
        <v>1458</v>
      </c>
      <c r="AI2" t="s">
        <v>1459</v>
      </c>
      <c r="AJ2" t="s">
        <v>1460</v>
      </c>
      <c r="AK2" t="s">
        <v>1461</v>
      </c>
      <c r="AL2" t="s">
        <v>1462</v>
      </c>
      <c r="AM2" t="s">
        <v>1463</v>
      </c>
      <c r="AN2" t="s">
        <v>1464</v>
      </c>
      <c r="AO2" t="s">
        <v>1465</v>
      </c>
      <c r="AP2" t="s">
        <v>1466</v>
      </c>
      <c r="AQ2" t="s">
        <v>1467</v>
      </c>
      <c r="AR2" t="s">
        <v>1468</v>
      </c>
      <c r="AS2" t="s">
        <v>1469</v>
      </c>
      <c r="AT2" t="s">
        <v>1470</v>
      </c>
      <c r="AU2" t="s">
        <v>1471</v>
      </c>
      <c r="AV2" t="s">
        <v>1472</v>
      </c>
      <c r="AW2" t="s">
        <v>1473</v>
      </c>
      <c r="AX2" t="s">
        <v>1474</v>
      </c>
      <c r="AY2" t="s">
        <v>1475</v>
      </c>
      <c r="AZ2" t="s">
        <v>1476</v>
      </c>
      <c r="BA2" t="s">
        <v>1477</v>
      </c>
      <c r="BB2" t="s">
        <v>1478</v>
      </c>
      <c r="BC2" t="s">
        <v>1479</v>
      </c>
      <c r="BD2" t="s">
        <v>1480</v>
      </c>
      <c r="BE2" t="s">
        <v>1481</v>
      </c>
      <c r="BF2"/>
      <c r="BG2"/>
      <c r="BH2"/>
      <c r="BI2"/>
      <c r="BJ2"/>
      <c r="BK2"/>
      <c r="BL2"/>
      <c r="BM2"/>
      <c r="BN2"/>
      <c r="BO2"/>
      <c r="BP2"/>
      <c r="BQ2"/>
      <c r="BR2"/>
      <c r="BS2"/>
      <c r="BT2"/>
      <c r="BU2"/>
    </row>
    <row r="3" spans="1:73"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25">
      <c r="A5" t="s">
        <v>776</v>
      </c>
      <c r="B5">
        <v>740899</v>
      </c>
      <c r="C5">
        <v>763889</v>
      </c>
      <c r="D5">
        <v>902848</v>
      </c>
      <c r="E5">
        <v>934910</v>
      </c>
      <c r="F5">
        <v>905084</v>
      </c>
      <c r="G5">
        <v>83006</v>
      </c>
      <c r="H5">
        <v>189890</v>
      </c>
      <c r="I5">
        <v>49589.43</v>
      </c>
      <c r="J5">
        <v>24831</v>
      </c>
      <c r="K5">
        <v>32376</v>
      </c>
      <c r="L5">
        <v>31089</v>
      </c>
      <c r="M5">
        <v>32573</v>
      </c>
      <c r="N5">
        <v>28109</v>
      </c>
      <c r="O5">
        <v>18761</v>
      </c>
      <c r="P5"/>
      <c r="Q5">
        <v>26500</v>
      </c>
      <c r="R5">
        <v>15077</v>
      </c>
      <c r="S5">
        <v>18058</v>
      </c>
      <c r="T5">
        <v>11140</v>
      </c>
      <c r="U5">
        <v>31936</v>
      </c>
      <c r="V5">
        <v>40419</v>
      </c>
      <c r="W5">
        <v>19473</v>
      </c>
      <c r="X5">
        <v>31605</v>
      </c>
      <c r="Y5">
        <v>19061</v>
      </c>
      <c r="Z5">
        <v>31487.119999999999</v>
      </c>
      <c r="AA5">
        <v>42264</v>
      </c>
      <c r="AB5">
        <v>38925</v>
      </c>
      <c r="AC5">
        <v>20805</v>
      </c>
      <c r="AD5">
        <v>35310</v>
      </c>
      <c r="AE5">
        <v>37488</v>
      </c>
      <c r="AF5">
        <v>28682</v>
      </c>
      <c r="AG5">
        <v>68183</v>
      </c>
      <c r="AH5">
        <v>35834.06</v>
      </c>
      <c r="AI5">
        <v>75204</v>
      </c>
      <c r="AJ5">
        <v>104888</v>
      </c>
      <c r="AK5">
        <v>64330</v>
      </c>
      <c r="AL5">
        <v>62419</v>
      </c>
      <c r="AM5">
        <v>155202</v>
      </c>
      <c r="AN5">
        <v>95608</v>
      </c>
      <c r="AO5">
        <v>212984</v>
      </c>
      <c r="AP5">
        <v>150489.82</v>
      </c>
      <c r="AQ5">
        <v>89665</v>
      </c>
      <c r="AR5">
        <v>82377</v>
      </c>
      <c r="AS5">
        <v>209116</v>
      </c>
      <c r="AT5">
        <v>151558.35999999999</v>
      </c>
      <c r="AU5">
        <v>115309</v>
      </c>
      <c r="AV5">
        <v>41958</v>
      </c>
      <c r="AW5">
        <v>118037</v>
      </c>
      <c r="AX5">
        <v>55837</v>
      </c>
      <c r="AY5">
        <v>29625</v>
      </c>
      <c r="AZ5">
        <v>10971</v>
      </c>
      <c r="BA5">
        <v>85696</v>
      </c>
      <c r="BB5">
        <v>73504</v>
      </c>
      <c r="BC5">
        <v>35580</v>
      </c>
      <c r="BD5">
        <v>17260</v>
      </c>
      <c r="BE5">
        <v>87113</v>
      </c>
      <c r="BF5"/>
      <c r="BG5"/>
      <c r="BH5"/>
      <c r="BI5"/>
      <c r="BJ5"/>
      <c r="BK5"/>
      <c r="BL5"/>
      <c r="BM5"/>
      <c r="BN5"/>
      <c r="BO5"/>
      <c r="BP5"/>
      <c r="BQ5"/>
      <c r="BR5"/>
      <c r="BS5"/>
      <c r="BT5"/>
      <c r="BU5"/>
    </row>
    <row r="6" spans="1:73" x14ac:dyDescent="0.25">
      <c r="A6" t="s">
        <v>777</v>
      </c>
      <c r="B6">
        <v>0</v>
      </c>
      <c r="C6">
        <v>0</v>
      </c>
      <c r="D6">
        <v>1185</v>
      </c>
      <c r="E6">
        <v>0</v>
      </c>
      <c r="F6">
        <v>0</v>
      </c>
      <c r="G6">
        <v>723000</v>
      </c>
      <c r="H6">
        <v>918000</v>
      </c>
      <c r="I6">
        <v>986193.28</v>
      </c>
      <c r="J6">
        <v>891241</v>
      </c>
      <c r="K6">
        <v>711250</v>
      </c>
      <c r="L6">
        <v>874582</v>
      </c>
      <c r="M6">
        <v>732132</v>
      </c>
      <c r="N6">
        <v>615830</v>
      </c>
      <c r="O6">
        <v>494736</v>
      </c>
      <c r="P6"/>
      <c r="Q6">
        <v>623000</v>
      </c>
      <c r="R6">
        <v>488787</v>
      </c>
      <c r="S6">
        <v>449410</v>
      </c>
      <c r="T6">
        <v>323988</v>
      </c>
      <c r="U6">
        <v>424653</v>
      </c>
      <c r="V6">
        <v>308238</v>
      </c>
      <c r="W6">
        <v>335093</v>
      </c>
      <c r="X6">
        <v>203098</v>
      </c>
      <c r="Y6">
        <v>347195</v>
      </c>
      <c r="Z6">
        <v>215088.68</v>
      </c>
      <c r="AA6">
        <v>72627</v>
      </c>
      <c r="AB6">
        <v>2606</v>
      </c>
      <c r="AC6">
        <v>124157</v>
      </c>
      <c r="AD6">
        <v>1900</v>
      </c>
      <c r="AE6">
        <v>3434</v>
      </c>
      <c r="AF6">
        <v>3350</v>
      </c>
      <c r="AG6">
        <v>3298</v>
      </c>
      <c r="AH6">
        <v>3232.35</v>
      </c>
      <c r="AI6">
        <v>3162</v>
      </c>
      <c r="AJ6">
        <v>3231</v>
      </c>
      <c r="AK6">
        <v>203578</v>
      </c>
      <c r="AL6">
        <v>203491</v>
      </c>
      <c r="AM6">
        <v>52212</v>
      </c>
      <c r="AN6">
        <v>31882</v>
      </c>
      <c r="AO6">
        <v>1682</v>
      </c>
      <c r="AP6">
        <v>1346.27</v>
      </c>
      <c r="AQ6">
        <v>1191</v>
      </c>
      <c r="AR6">
        <v>1444</v>
      </c>
      <c r="AS6">
        <v>1498</v>
      </c>
      <c r="AT6">
        <v>1534.86</v>
      </c>
      <c r="AU6">
        <v>1367</v>
      </c>
      <c r="AV6">
        <v>1332</v>
      </c>
      <c r="AW6">
        <v>1180</v>
      </c>
      <c r="AX6">
        <v>1090</v>
      </c>
      <c r="AY6">
        <v>914</v>
      </c>
      <c r="AZ6">
        <v>716</v>
      </c>
      <c r="BA6">
        <v>441</v>
      </c>
      <c r="BB6">
        <v>449</v>
      </c>
      <c r="BC6">
        <v>721</v>
      </c>
      <c r="BD6">
        <v>796</v>
      </c>
      <c r="BE6">
        <v>1080</v>
      </c>
      <c r="BF6"/>
      <c r="BG6"/>
      <c r="BH6"/>
      <c r="BI6"/>
      <c r="BJ6"/>
      <c r="BK6"/>
      <c r="BL6"/>
      <c r="BM6"/>
      <c r="BN6"/>
      <c r="BO6"/>
      <c r="BP6"/>
      <c r="BQ6"/>
      <c r="BR6"/>
      <c r="BS6"/>
      <c r="BT6"/>
      <c r="BU6"/>
    </row>
    <row r="7" spans="1:73" x14ac:dyDescent="0.25">
      <c r="A7" t="s">
        <v>2347</v>
      </c>
      <c r="B7">
        <v>0</v>
      </c>
      <c r="C7">
        <v>0</v>
      </c>
      <c r="D7">
        <v>1144</v>
      </c>
      <c r="E7">
        <v>0</v>
      </c>
      <c r="F7">
        <v>0</v>
      </c>
      <c r="G7">
        <v>0</v>
      </c>
      <c r="H7">
        <v>0</v>
      </c>
      <c r="I7">
        <v>0</v>
      </c>
      <c r="J7">
        <v>0</v>
      </c>
      <c r="K7">
        <v>0</v>
      </c>
      <c r="L7">
        <v>0</v>
      </c>
      <c r="M7">
        <v>0</v>
      </c>
      <c r="N7">
        <v>0</v>
      </c>
      <c r="O7">
        <v>0</v>
      </c>
      <c r="P7"/>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c r="BG7"/>
      <c r="BH7"/>
      <c r="BI7"/>
      <c r="BJ7"/>
      <c r="BK7"/>
      <c r="BL7"/>
      <c r="BM7"/>
      <c r="BN7"/>
      <c r="BO7"/>
      <c r="BP7"/>
      <c r="BQ7"/>
      <c r="BR7"/>
      <c r="BS7"/>
      <c r="BT7"/>
      <c r="BU7"/>
    </row>
    <row r="8" spans="1:73" x14ac:dyDescent="0.25">
      <c r="A8" t="s">
        <v>778</v>
      </c>
      <c r="B8">
        <v>132127</v>
      </c>
      <c r="C8">
        <v>114876</v>
      </c>
      <c r="D8">
        <v>122797</v>
      </c>
      <c r="E8">
        <v>171343</v>
      </c>
      <c r="F8">
        <v>146679</v>
      </c>
      <c r="G8">
        <v>121823</v>
      </c>
      <c r="H8">
        <v>140095</v>
      </c>
      <c r="I8">
        <v>172632</v>
      </c>
      <c r="J8">
        <v>178186</v>
      </c>
      <c r="K8">
        <v>151808</v>
      </c>
      <c r="L8">
        <v>153442</v>
      </c>
      <c r="M8">
        <v>159556</v>
      </c>
      <c r="N8">
        <v>171058</v>
      </c>
      <c r="O8">
        <v>142467</v>
      </c>
      <c r="P8"/>
      <c r="Q8">
        <v>135891</v>
      </c>
      <c r="R8">
        <v>148536</v>
      </c>
      <c r="S8">
        <v>136887</v>
      </c>
      <c r="T8">
        <v>118951</v>
      </c>
      <c r="U8">
        <v>101855</v>
      </c>
      <c r="V8">
        <v>121523</v>
      </c>
      <c r="W8">
        <v>128392</v>
      </c>
      <c r="X8">
        <v>114905</v>
      </c>
      <c r="Y8">
        <v>111986</v>
      </c>
      <c r="Z8">
        <v>114717.65</v>
      </c>
      <c r="AA8">
        <v>118809</v>
      </c>
      <c r="AB8">
        <v>108262</v>
      </c>
      <c r="AC8">
        <v>107990</v>
      </c>
      <c r="AD8">
        <v>110194</v>
      </c>
      <c r="AE8">
        <v>111622</v>
      </c>
      <c r="AF8">
        <v>98614</v>
      </c>
      <c r="AG8">
        <v>107653</v>
      </c>
      <c r="AH8">
        <v>113980.59</v>
      </c>
      <c r="AI8">
        <v>123065</v>
      </c>
      <c r="AJ8">
        <v>119298</v>
      </c>
      <c r="AK8">
        <v>122538</v>
      </c>
      <c r="AL8">
        <v>107949</v>
      </c>
      <c r="AM8">
        <v>111048</v>
      </c>
      <c r="AN8">
        <v>92838</v>
      </c>
      <c r="AO8">
        <v>84057</v>
      </c>
      <c r="AP8">
        <v>77575.009999999995</v>
      </c>
      <c r="AQ8">
        <v>95382</v>
      </c>
      <c r="AR8">
        <v>67441</v>
      </c>
      <c r="AS8">
        <v>59640</v>
      </c>
      <c r="AT8">
        <v>74026.399999999994</v>
      </c>
      <c r="AU8">
        <v>86454</v>
      </c>
      <c r="AV8">
        <v>65564</v>
      </c>
      <c r="AW8">
        <v>54032</v>
      </c>
      <c r="AX8">
        <v>57622</v>
      </c>
      <c r="AY8">
        <v>69973</v>
      </c>
      <c r="AZ8">
        <v>73497</v>
      </c>
      <c r="BA8">
        <v>67011</v>
      </c>
      <c r="BB8">
        <v>70097</v>
      </c>
      <c r="BC8">
        <v>71724</v>
      </c>
      <c r="BD8">
        <v>57499</v>
      </c>
      <c r="BE8">
        <v>52914</v>
      </c>
      <c r="BF8"/>
      <c r="BG8"/>
      <c r="BH8"/>
      <c r="BI8"/>
      <c r="BJ8"/>
      <c r="BK8"/>
      <c r="BL8"/>
      <c r="BM8"/>
      <c r="BN8"/>
      <c r="BO8"/>
      <c r="BP8"/>
      <c r="BQ8"/>
      <c r="BR8"/>
      <c r="BS8"/>
      <c r="BT8"/>
      <c r="BU8"/>
    </row>
    <row r="9" spans="1:73" x14ac:dyDescent="0.25">
      <c r="A9" t="s">
        <v>1484</v>
      </c>
      <c r="B9">
        <v>0</v>
      </c>
      <c r="C9">
        <v>0</v>
      </c>
      <c r="D9">
        <v>0</v>
      </c>
      <c r="E9">
        <v>179031</v>
      </c>
      <c r="F9">
        <v>146679</v>
      </c>
      <c r="G9">
        <v>127182</v>
      </c>
      <c r="H9">
        <v>140095</v>
      </c>
      <c r="I9">
        <v>172632</v>
      </c>
      <c r="J9">
        <v>178186</v>
      </c>
      <c r="K9">
        <v>155006</v>
      </c>
      <c r="L9">
        <v>153442</v>
      </c>
      <c r="M9">
        <v>162281</v>
      </c>
      <c r="N9">
        <v>173699</v>
      </c>
      <c r="O9">
        <v>145314</v>
      </c>
      <c r="P9"/>
      <c r="Q9">
        <v>138538</v>
      </c>
      <c r="R9">
        <v>151480</v>
      </c>
      <c r="S9">
        <v>0</v>
      </c>
      <c r="T9">
        <v>0</v>
      </c>
      <c r="U9">
        <v>0</v>
      </c>
      <c r="V9">
        <v>124153</v>
      </c>
      <c r="W9">
        <v>0</v>
      </c>
      <c r="X9">
        <v>0</v>
      </c>
      <c r="Y9">
        <v>0</v>
      </c>
      <c r="Z9">
        <v>0</v>
      </c>
      <c r="AA9">
        <v>0</v>
      </c>
      <c r="AB9">
        <v>0</v>
      </c>
      <c r="AC9">
        <v>0</v>
      </c>
      <c r="AD9">
        <v>113459</v>
      </c>
      <c r="AE9">
        <v>0</v>
      </c>
      <c r="AF9">
        <v>0</v>
      </c>
      <c r="AG9">
        <v>0</v>
      </c>
      <c r="AH9">
        <v>0</v>
      </c>
      <c r="AI9">
        <v>0</v>
      </c>
      <c r="AJ9">
        <v>0</v>
      </c>
      <c r="AK9">
        <v>0</v>
      </c>
      <c r="AL9">
        <v>110351</v>
      </c>
      <c r="AM9">
        <v>113183</v>
      </c>
      <c r="AN9">
        <v>95492</v>
      </c>
      <c r="AO9">
        <v>0</v>
      </c>
      <c r="AP9">
        <v>0</v>
      </c>
      <c r="AQ9">
        <v>0</v>
      </c>
      <c r="AR9">
        <v>0</v>
      </c>
      <c r="AS9">
        <v>0</v>
      </c>
      <c r="AT9">
        <v>0</v>
      </c>
      <c r="AU9">
        <v>89809</v>
      </c>
      <c r="AV9">
        <v>70948</v>
      </c>
      <c r="AW9">
        <v>0</v>
      </c>
      <c r="AX9">
        <v>63760</v>
      </c>
      <c r="AY9">
        <v>0</v>
      </c>
      <c r="AZ9">
        <v>0</v>
      </c>
      <c r="BA9">
        <v>73732</v>
      </c>
      <c r="BB9">
        <v>0</v>
      </c>
      <c r="BC9">
        <v>0</v>
      </c>
      <c r="BD9">
        <v>0</v>
      </c>
      <c r="BE9">
        <v>59113</v>
      </c>
      <c r="BF9"/>
      <c r="BG9"/>
      <c r="BH9"/>
      <c r="BI9"/>
      <c r="BJ9"/>
      <c r="BK9"/>
      <c r="BL9"/>
      <c r="BM9"/>
      <c r="BN9"/>
      <c r="BO9"/>
      <c r="BP9"/>
      <c r="BQ9"/>
      <c r="BR9"/>
      <c r="BS9"/>
      <c r="BT9"/>
      <c r="BU9"/>
    </row>
    <row r="10" spans="1:73" x14ac:dyDescent="0.25">
      <c r="A10" t="s">
        <v>1512</v>
      </c>
      <c r="B10">
        <v>0</v>
      </c>
      <c r="C10">
        <v>0</v>
      </c>
      <c r="D10">
        <v>0</v>
      </c>
      <c r="E10">
        <v>0</v>
      </c>
      <c r="F10">
        <v>0</v>
      </c>
      <c r="G10">
        <v>0</v>
      </c>
      <c r="H10">
        <v>0</v>
      </c>
      <c r="I10">
        <v>0</v>
      </c>
      <c r="J10">
        <v>0</v>
      </c>
      <c r="K10">
        <v>0</v>
      </c>
      <c r="L10">
        <v>0</v>
      </c>
      <c r="M10">
        <v>0</v>
      </c>
      <c r="N10">
        <v>0</v>
      </c>
      <c r="O10">
        <v>0</v>
      </c>
      <c r="P10"/>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60</v>
      </c>
      <c r="AN10">
        <v>0</v>
      </c>
      <c r="AO10">
        <v>0</v>
      </c>
      <c r="AP10">
        <v>0</v>
      </c>
      <c r="AQ10">
        <v>0</v>
      </c>
      <c r="AR10">
        <v>0</v>
      </c>
      <c r="AS10">
        <v>0</v>
      </c>
      <c r="AT10">
        <v>0</v>
      </c>
      <c r="AU10">
        <v>0</v>
      </c>
      <c r="AV10">
        <v>0</v>
      </c>
      <c r="AW10">
        <v>0</v>
      </c>
      <c r="AX10">
        <v>0</v>
      </c>
      <c r="AY10">
        <v>0</v>
      </c>
      <c r="AZ10">
        <v>0</v>
      </c>
      <c r="BA10">
        <v>0</v>
      </c>
      <c r="BB10">
        <v>0</v>
      </c>
      <c r="BC10">
        <v>0</v>
      </c>
      <c r="BD10">
        <v>0</v>
      </c>
      <c r="BE10">
        <v>0</v>
      </c>
      <c r="BF10"/>
      <c r="BG10"/>
      <c r="BH10"/>
      <c r="BI10"/>
      <c r="BJ10"/>
      <c r="BK10"/>
      <c r="BL10"/>
      <c r="BM10"/>
      <c r="BN10"/>
      <c r="BO10"/>
      <c r="BP10"/>
      <c r="BQ10"/>
      <c r="BR10"/>
      <c r="BS10"/>
      <c r="BT10"/>
      <c r="BU10"/>
    </row>
    <row r="11" spans="1:73" x14ac:dyDescent="0.25">
      <c r="A11" t="s">
        <v>1485</v>
      </c>
      <c r="B11">
        <v>0</v>
      </c>
      <c r="C11">
        <v>0</v>
      </c>
      <c r="D11">
        <v>0</v>
      </c>
      <c r="E11">
        <v>-7688</v>
      </c>
      <c r="F11">
        <v>0</v>
      </c>
      <c r="G11">
        <v>-5359</v>
      </c>
      <c r="H11">
        <v>0</v>
      </c>
      <c r="I11">
        <v>0</v>
      </c>
      <c r="J11">
        <v>0</v>
      </c>
      <c r="K11">
        <v>-3198</v>
      </c>
      <c r="L11">
        <v>0</v>
      </c>
      <c r="M11">
        <v>-2725</v>
      </c>
      <c r="N11">
        <v>-2641</v>
      </c>
      <c r="O11">
        <v>-2847</v>
      </c>
      <c r="P11"/>
      <c r="Q11">
        <v>-2647</v>
      </c>
      <c r="R11">
        <v>-2944</v>
      </c>
      <c r="S11">
        <v>136887</v>
      </c>
      <c r="T11">
        <v>118951</v>
      </c>
      <c r="U11">
        <v>101855</v>
      </c>
      <c r="V11">
        <v>-2630</v>
      </c>
      <c r="W11">
        <v>128392</v>
      </c>
      <c r="X11">
        <v>114905</v>
      </c>
      <c r="Y11">
        <v>111986</v>
      </c>
      <c r="Z11">
        <v>114717.65</v>
      </c>
      <c r="AA11">
        <v>118809</v>
      </c>
      <c r="AB11">
        <v>108262</v>
      </c>
      <c r="AC11">
        <v>107990</v>
      </c>
      <c r="AD11">
        <v>-3265</v>
      </c>
      <c r="AE11">
        <v>111622</v>
      </c>
      <c r="AF11">
        <v>98614</v>
      </c>
      <c r="AG11">
        <v>107653</v>
      </c>
      <c r="AH11">
        <v>113980.59</v>
      </c>
      <c r="AI11">
        <v>123065</v>
      </c>
      <c r="AJ11">
        <v>119298</v>
      </c>
      <c r="AK11">
        <v>122538</v>
      </c>
      <c r="AL11">
        <v>-2402</v>
      </c>
      <c r="AM11">
        <v>-2195</v>
      </c>
      <c r="AN11">
        <v>-2654</v>
      </c>
      <c r="AO11">
        <v>84057</v>
      </c>
      <c r="AP11">
        <v>77575.009999999995</v>
      </c>
      <c r="AQ11">
        <v>95382</v>
      </c>
      <c r="AR11">
        <v>67441</v>
      </c>
      <c r="AS11">
        <v>59640</v>
      </c>
      <c r="AT11">
        <v>74026.399999999994</v>
      </c>
      <c r="AU11">
        <v>-3355</v>
      </c>
      <c r="AV11">
        <v>-5384</v>
      </c>
      <c r="AW11">
        <v>54032</v>
      </c>
      <c r="AX11">
        <v>-6138</v>
      </c>
      <c r="AY11">
        <v>69973</v>
      </c>
      <c r="AZ11">
        <v>73497</v>
      </c>
      <c r="BA11">
        <v>-6721</v>
      </c>
      <c r="BB11">
        <v>70097</v>
      </c>
      <c r="BC11">
        <v>71724</v>
      </c>
      <c r="BD11">
        <v>57499</v>
      </c>
      <c r="BE11">
        <v>-6199</v>
      </c>
      <c r="BF11"/>
      <c r="BG11"/>
      <c r="BH11"/>
      <c r="BI11"/>
      <c r="BJ11"/>
      <c r="BK11"/>
      <c r="BL11"/>
      <c r="BM11"/>
      <c r="BN11"/>
      <c r="BO11"/>
      <c r="BP11"/>
      <c r="BQ11"/>
      <c r="BR11"/>
      <c r="BS11"/>
      <c r="BT11"/>
      <c r="BU11"/>
    </row>
    <row r="12" spans="1:73" x14ac:dyDescent="0.25">
      <c r="A12" t="s">
        <v>779</v>
      </c>
      <c r="B12">
        <v>48077</v>
      </c>
      <c r="C12">
        <v>44336</v>
      </c>
      <c r="D12">
        <v>45645</v>
      </c>
      <c r="E12">
        <v>56542</v>
      </c>
      <c r="F12">
        <v>41870</v>
      </c>
      <c r="G12">
        <v>43601</v>
      </c>
      <c r="H12">
        <v>47282</v>
      </c>
      <c r="I12">
        <v>48875.5</v>
      </c>
      <c r="J12">
        <v>37109</v>
      </c>
      <c r="K12">
        <v>41387</v>
      </c>
      <c r="L12">
        <v>43836</v>
      </c>
      <c r="M12">
        <v>46832</v>
      </c>
      <c r="N12">
        <v>39907</v>
      </c>
      <c r="O12">
        <v>36645</v>
      </c>
      <c r="P12"/>
      <c r="Q12">
        <v>35637</v>
      </c>
      <c r="R12">
        <v>39018</v>
      </c>
      <c r="S12">
        <v>30259</v>
      </c>
      <c r="T12">
        <v>26306</v>
      </c>
      <c r="U12">
        <v>31406</v>
      </c>
      <c r="V12">
        <v>31243</v>
      </c>
      <c r="W12">
        <v>29816</v>
      </c>
      <c r="X12">
        <v>29921</v>
      </c>
      <c r="Y12">
        <v>29330</v>
      </c>
      <c r="Z12">
        <v>35965.589999999997</v>
      </c>
      <c r="AA12">
        <v>28005</v>
      </c>
      <c r="AB12">
        <v>36770</v>
      </c>
      <c r="AC12">
        <v>33665</v>
      </c>
      <c r="AD12">
        <v>43741</v>
      </c>
      <c r="AE12">
        <v>32017</v>
      </c>
      <c r="AF12">
        <v>33347</v>
      </c>
      <c r="AG12">
        <v>32141</v>
      </c>
      <c r="AH12">
        <v>40727.14</v>
      </c>
      <c r="AI12">
        <v>31612</v>
      </c>
      <c r="AJ12">
        <v>33343</v>
      </c>
      <c r="AK12">
        <v>37474</v>
      </c>
      <c r="AL12">
        <v>39718</v>
      </c>
      <c r="AM12">
        <v>33492</v>
      </c>
      <c r="AN12">
        <v>30570</v>
      </c>
      <c r="AO12">
        <v>31548</v>
      </c>
      <c r="AP12">
        <v>32661.3</v>
      </c>
      <c r="AQ12">
        <v>30169</v>
      </c>
      <c r="AR12">
        <v>27720</v>
      </c>
      <c r="AS12">
        <v>25546</v>
      </c>
      <c r="AT12">
        <v>27920.6</v>
      </c>
      <c r="AU12">
        <v>27122</v>
      </c>
      <c r="AV12">
        <v>23399</v>
      </c>
      <c r="AW12">
        <v>24265</v>
      </c>
      <c r="AX12">
        <v>28754</v>
      </c>
      <c r="AY12">
        <v>31463</v>
      </c>
      <c r="AZ12">
        <v>33671</v>
      </c>
      <c r="BA12">
        <v>35114</v>
      </c>
      <c r="BB12">
        <v>35679</v>
      </c>
      <c r="BC12">
        <v>38510</v>
      </c>
      <c r="BD12">
        <v>34598</v>
      </c>
      <c r="BE12">
        <v>36665</v>
      </c>
      <c r="BF12"/>
      <c r="BG12"/>
      <c r="BH12"/>
      <c r="BI12"/>
      <c r="BJ12"/>
      <c r="BK12"/>
      <c r="BL12"/>
      <c r="BM12"/>
      <c r="BN12"/>
      <c r="BO12"/>
      <c r="BP12"/>
      <c r="BQ12"/>
      <c r="BR12"/>
      <c r="BS12"/>
      <c r="BT12"/>
      <c r="BU12"/>
    </row>
    <row r="13" spans="1:73" x14ac:dyDescent="0.25">
      <c r="A13" t="s">
        <v>1486</v>
      </c>
      <c r="B13">
        <v>0</v>
      </c>
      <c r="C13">
        <v>0</v>
      </c>
      <c r="D13">
        <v>0</v>
      </c>
      <c r="E13">
        <v>56542</v>
      </c>
      <c r="F13">
        <v>0</v>
      </c>
      <c r="G13">
        <v>43601</v>
      </c>
      <c r="H13">
        <v>0</v>
      </c>
      <c r="I13">
        <v>0</v>
      </c>
      <c r="J13">
        <v>0</v>
      </c>
      <c r="K13">
        <v>41387</v>
      </c>
      <c r="L13">
        <v>0</v>
      </c>
      <c r="M13">
        <v>46832</v>
      </c>
      <c r="N13">
        <v>39907</v>
      </c>
      <c r="O13">
        <v>36645</v>
      </c>
      <c r="P13"/>
      <c r="Q13">
        <v>35637</v>
      </c>
      <c r="R13">
        <v>39018</v>
      </c>
      <c r="S13">
        <v>0</v>
      </c>
      <c r="T13">
        <v>0</v>
      </c>
      <c r="U13">
        <v>0</v>
      </c>
      <c r="V13">
        <v>31243</v>
      </c>
      <c r="W13">
        <v>0</v>
      </c>
      <c r="X13">
        <v>0</v>
      </c>
      <c r="Y13">
        <v>0</v>
      </c>
      <c r="Z13">
        <v>0</v>
      </c>
      <c r="AA13">
        <v>0</v>
      </c>
      <c r="AB13">
        <v>0</v>
      </c>
      <c r="AC13">
        <v>0</v>
      </c>
      <c r="AD13">
        <v>43741</v>
      </c>
      <c r="AE13">
        <v>0</v>
      </c>
      <c r="AF13">
        <v>0</v>
      </c>
      <c r="AG13">
        <v>0</v>
      </c>
      <c r="AH13">
        <v>0</v>
      </c>
      <c r="AI13">
        <v>0</v>
      </c>
      <c r="AJ13">
        <v>0</v>
      </c>
      <c r="AK13">
        <v>0</v>
      </c>
      <c r="AL13">
        <v>39718</v>
      </c>
      <c r="AM13">
        <v>33492</v>
      </c>
      <c r="AN13">
        <v>30570</v>
      </c>
      <c r="AO13">
        <v>0</v>
      </c>
      <c r="AP13">
        <v>0</v>
      </c>
      <c r="AQ13">
        <v>0</v>
      </c>
      <c r="AR13">
        <v>0</v>
      </c>
      <c r="AS13">
        <v>0</v>
      </c>
      <c r="AT13">
        <v>0</v>
      </c>
      <c r="AU13">
        <v>27122</v>
      </c>
      <c r="AV13">
        <v>23399</v>
      </c>
      <c r="AW13">
        <v>0</v>
      </c>
      <c r="AX13">
        <v>28754</v>
      </c>
      <c r="AY13">
        <v>0</v>
      </c>
      <c r="AZ13">
        <v>0</v>
      </c>
      <c r="BA13">
        <v>0</v>
      </c>
      <c r="BB13">
        <v>0</v>
      </c>
      <c r="BC13">
        <v>0</v>
      </c>
      <c r="BD13">
        <v>0</v>
      </c>
      <c r="BE13">
        <v>0</v>
      </c>
      <c r="BF13"/>
      <c r="BG13"/>
      <c r="BH13"/>
      <c r="BI13"/>
      <c r="BJ13"/>
      <c r="BK13"/>
      <c r="BL13"/>
      <c r="BM13"/>
      <c r="BN13"/>
      <c r="BO13"/>
      <c r="BP13"/>
      <c r="BQ13"/>
      <c r="BR13"/>
      <c r="BS13"/>
      <c r="BT13"/>
      <c r="BU13"/>
    </row>
    <row r="14" spans="1:73" x14ac:dyDescent="0.25">
      <c r="A14" t="s">
        <v>1728</v>
      </c>
      <c r="B14">
        <v>1282</v>
      </c>
      <c r="C14">
        <v>1054</v>
      </c>
      <c r="D14">
        <v>0</v>
      </c>
      <c r="E14">
        <v>1077</v>
      </c>
      <c r="F14">
        <v>1046</v>
      </c>
      <c r="G14">
        <v>1034</v>
      </c>
      <c r="H14">
        <v>699</v>
      </c>
      <c r="I14">
        <v>0</v>
      </c>
      <c r="J14">
        <v>0</v>
      </c>
      <c r="K14">
        <v>0</v>
      </c>
      <c r="L14">
        <v>0</v>
      </c>
      <c r="M14">
        <v>0</v>
      </c>
      <c r="N14">
        <v>0</v>
      </c>
      <c r="O14">
        <v>0</v>
      </c>
      <c r="P14"/>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c r="BG14"/>
      <c r="BH14"/>
      <c r="BI14"/>
      <c r="BJ14"/>
      <c r="BK14"/>
      <c r="BL14"/>
      <c r="BM14"/>
      <c r="BN14"/>
      <c r="BO14"/>
      <c r="BP14"/>
      <c r="BQ14"/>
      <c r="BR14"/>
      <c r="BS14"/>
      <c r="BT14"/>
      <c r="BU14"/>
    </row>
    <row r="15" spans="1:73" x14ac:dyDescent="0.25">
      <c r="A15" t="s">
        <v>1729</v>
      </c>
      <c r="B15">
        <v>1282</v>
      </c>
      <c r="C15">
        <v>1054</v>
      </c>
      <c r="D15">
        <v>0</v>
      </c>
      <c r="E15">
        <v>1077</v>
      </c>
      <c r="F15">
        <v>1046</v>
      </c>
      <c r="G15">
        <v>1034</v>
      </c>
      <c r="H15">
        <v>699</v>
      </c>
      <c r="I15">
        <v>0</v>
      </c>
      <c r="J15">
        <v>0</v>
      </c>
      <c r="K15">
        <v>0</v>
      </c>
      <c r="L15">
        <v>0</v>
      </c>
      <c r="M15">
        <v>0</v>
      </c>
      <c r="N15">
        <v>0</v>
      </c>
      <c r="O15">
        <v>0</v>
      </c>
      <c r="P15"/>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c r="BG15"/>
      <c r="BH15"/>
      <c r="BI15"/>
      <c r="BJ15"/>
      <c r="BK15"/>
      <c r="BL15"/>
      <c r="BM15"/>
      <c r="BN15"/>
      <c r="BO15"/>
      <c r="BP15"/>
      <c r="BQ15"/>
      <c r="BR15"/>
      <c r="BS15"/>
      <c r="BT15"/>
      <c r="BU15"/>
    </row>
    <row r="16" spans="1:73" x14ac:dyDescent="0.25">
      <c r="A16" t="s">
        <v>1488</v>
      </c>
      <c r="B16">
        <v>19279</v>
      </c>
      <c r="C16">
        <v>18773</v>
      </c>
      <c r="D16">
        <v>21024</v>
      </c>
      <c r="E16">
        <v>23412</v>
      </c>
      <c r="F16">
        <v>18619</v>
      </c>
      <c r="G16">
        <v>20312</v>
      </c>
      <c r="H16">
        <v>20895</v>
      </c>
      <c r="I16">
        <v>24138.01</v>
      </c>
      <c r="J16">
        <v>16292</v>
      </c>
      <c r="K16">
        <v>17813</v>
      </c>
      <c r="L16">
        <v>20172</v>
      </c>
      <c r="M16">
        <v>19212</v>
      </c>
      <c r="N16">
        <v>17055</v>
      </c>
      <c r="O16">
        <v>14611</v>
      </c>
      <c r="P16"/>
      <c r="Q16">
        <v>17025</v>
      </c>
      <c r="R16">
        <v>17210</v>
      </c>
      <c r="S16">
        <v>13393</v>
      </c>
      <c r="T16">
        <v>14328</v>
      </c>
      <c r="U16">
        <v>16212</v>
      </c>
      <c r="V16">
        <v>14955</v>
      </c>
      <c r="W16">
        <v>8750</v>
      </c>
      <c r="X16">
        <v>16312</v>
      </c>
      <c r="Y16">
        <v>19188</v>
      </c>
      <c r="Z16">
        <v>19535.330000000002</v>
      </c>
      <c r="AA16">
        <v>11540</v>
      </c>
      <c r="AB16">
        <v>13005</v>
      </c>
      <c r="AC16">
        <v>15817</v>
      </c>
      <c r="AD16">
        <v>16400</v>
      </c>
      <c r="AE16">
        <v>11685</v>
      </c>
      <c r="AF16">
        <v>15675</v>
      </c>
      <c r="AG16">
        <v>17981</v>
      </c>
      <c r="AH16">
        <v>15004.06</v>
      </c>
      <c r="AI16">
        <v>14260</v>
      </c>
      <c r="AJ16">
        <v>15703</v>
      </c>
      <c r="AK16">
        <v>19176</v>
      </c>
      <c r="AL16">
        <v>16204</v>
      </c>
      <c r="AM16">
        <v>11723</v>
      </c>
      <c r="AN16">
        <v>13077</v>
      </c>
      <c r="AO16">
        <v>15587</v>
      </c>
      <c r="AP16">
        <v>11086.05</v>
      </c>
      <c r="AQ16">
        <v>11040</v>
      </c>
      <c r="AR16">
        <v>12468</v>
      </c>
      <c r="AS16">
        <v>10327</v>
      </c>
      <c r="AT16">
        <v>10093.15</v>
      </c>
      <c r="AU16">
        <v>12494</v>
      </c>
      <c r="AV16">
        <v>7684</v>
      </c>
      <c r="AW16">
        <v>7368</v>
      </c>
      <c r="AX16">
        <v>6771</v>
      </c>
      <c r="AY16">
        <v>8877</v>
      </c>
      <c r="AZ16">
        <v>11016</v>
      </c>
      <c r="BA16">
        <v>8754</v>
      </c>
      <c r="BB16">
        <v>6924</v>
      </c>
      <c r="BC16">
        <v>8287</v>
      </c>
      <c r="BD16">
        <v>9229</v>
      </c>
      <c r="BE16">
        <v>7030</v>
      </c>
      <c r="BF16"/>
      <c r="BG16"/>
      <c r="BH16"/>
      <c r="BI16"/>
      <c r="BJ16"/>
      <c r="BK16"/>
      <c r="BL16"/>
      <c r="BM16"/>
      <c r="BN16"/>
      <c r="BO16"/>
      <c r="BP16"/>
      <c r="BQ16"/>
      <c r="BR16"/>
      <c r="BS16"/>
      <c r="BT16"/>
      <c r="BU16"/>
    </row>
    <row r="17" spans="1:73" x14ac:dyDescent="0.25">
      <c r="A17" t="s">
        <v>2348</v>
      </c>
      <c r="B17">
        <v>15176</v>
      </c>
      <c r="C17">
        <v>14728</v>
      </c>
      <c r="D17">
        <v>17003</v>
      </c>
      <c r="E17">
        <v>19655</v>
      </c>
      <c r="F17">
        <v>14162</v>
      </c>
      <c r="G17">
        <v>14643</v>
      </c>
      <c r="H17">
        <v>16267</v>
      </c>
      <c r="I17">
        <v>17780.599999999999</v>
      </c>
      <c r="J17">
        <v>13055</v>
      </c>
      <c r="K17">
        <v>14481</v>
      </c>
      <c r="L17">
        <v>17203</v>
      </c>
      <c r="M17">
        <v>16774</v>
      </c>
      <c r="N17">
        <v>11853</v>
      </c>
      <c r="O17">
        <v>12679</v>
      </c>
      <c r="P17"/>
      <c r="Q17">
        <v>15700</v>
      </c>
      <c r="R17">
        <v>15683</v>
      </c>
      <c r="S17">
        <v>12208</v>
      </c>
      <c r="T17">
        <v>13396</v>
      </c>
      <c r="U17">
        <v>15158</v>
      </c>
      <c r="V17">
        <v>13723</v>
      </c>
      <c r="W17">
        <v>7502</v>
      </c>
      <c r="X17">
        <v>13576</v>
      </c>
      <c r="Y17">
        <v>15020</v>
      </c>
      <c r="Z17">
        <v>15182.92</v>
      </c>
      <c r="AA17">
        <v>8589</v>
      </c>
      <c r="AB17">
        <v>11321</v>
      </c>
      <c r="AC17">
        <v>13673</v>
      </c>
      <c r="AD17">
        <v>14759</v>
      </c>
      <c r="AE17">
        <v>10065</v>
      </c>
      <c r="AF17">
        <v>12726</v>
      </c>
      <c r="AG17">
        <v>14326</v>
      </c>
      <c r="AH17">
        <v>10531.99</v>
      </c>
      <c r="AI17">
        <v>10701</v>
      </c>
      <c r="AJ17">
        <v>11167</v>
      </c>
      <c r="AK17">
        <v>11628</v>
      </c>
      <c r="AL17">
        <v>10193</v>
      </c>
      <c r="AM17">
        <v>8153</v>
      </c>
      <c r="AN17">
        <v>10651</v>
      </c>
      <c r="AO17">
        <v>11982</v>
      </c>
      <c r="AP17">
        <v>8020.32</v>
      </c>
      <c r="AQ17">
        <v>8721</v>
      </c>
      <c r="AR17">
        <v>9905</v>
      </c>
      <c r="AS17">
        <v>8105</v>
      </c>
      <c r="AT17">
        <v>8385.69</v>
      </c>
      <c r="AU17">
        <v>10192</v>
      </c>
      <c r="AV17">
        <v>6166</v>
      </c>
      <c r="AW17">
        <v>5641</v>
      </c>
      <c r="AX17">
        <v>5201</v>
      </c>
      <c r="AY17">
        <v>6562</v>
      </c>
      <c r="AZ17">
        <v>8547</v>
      </c>
      <c r="BA17">
        <v>0</v>
      </c>
      <c r="BB17">
        <v>0</v>
      </c>
      <c r="BC17">
        <v>0</v>
      </c>
      <c r="BD17">
        <v>0</v>
      </c>
      <c r="BE17">
        <v>0</v>
      </c>
      <c r="BF17"/>
      <c r="BG17"/>
      <c r="BH17"/>
      <c r="BI17"/>
      <c r="BJ17"/>
      <c r="BK17"/>
      <c r="BL17"/>
      <c r="BM17"/>
      <c r="BN17"/>
      <c r="BO17"/>
      <c r="BP17"/>
      <c r="BQ17"/>
      <c r="BR17"/>
      <c r="BS17"/>
      <c r="BT17"/>
      <c r="BU17"/>
    </row>
    <row r="18" spans="1:73" x14ac:dyDescent="0.25">
      <c r="A18" t="s">
        <v>1489</v>
      </c>
      <c r="B18">
        <v>4103</v>
      </c>
      <c r="C18">
        <v>4045</v>
      </c>
      <c r="D18">
        <v>4021</v>
      </c>
      <c r="E18">
        <v>3757</v>
      </c>
      <c r="F18">
        <v>4457</v>
      </c>
      <c r="G18">
        <v>5669</v>
      </c>
      <c r="H18">
        <v>4628</v>
      </c>
      <c r="I18">
        <v>6357.41</v>
      </c>
      <c r="J18">
        <v>3237</v>
      </c>
      <c r="K18">
        <v>3332</v>
      </c>
      <c r="L18">
        <v>2969</v>
      </c>
      <c r="M18">
        <v>2438</v>
      </c>
      <c r="N18">
        <v>5202</v>
      </c>
      <c r="O18">
        <v>1932</v>
      </c>
      <c r="P18"/>
      <c r="Q18">
        <v>1325</v>
      </c>
      <c r="R18">
        <v>1527</v>
      </c>
      <c r="S18">
        <v>1185</v>
      </c>
      <c r="T18">
        <v>932</v>
      </c>
      <c r="U18">
        <v>1054</v>
      </c>
      <c r="V18">
        <v>1232</v>
      </c>
      <c r="W18">
        <v>1248</v>
      </c>
      <c r="X18">
        <v>2736</v>
      </c>
      <c r="Y18">
        <v>4168</v>
      </c>
      <c r="Z18">
        <v>4352.41</v>
      </c>
      <c r="AA18">
        <v>2951</v>
      </c>
      <c r="AB18">
        <v>1684</v>
      </c>
      <c r="AC18">
        <v>2144</v>
      </c>
      <c r="AD18">
        <v>1641</v>
      </c>
      <c r="AE18">
        <v>1620</v>
      </c>
      <c r="AF18">
        <v>2949</v>
      </c>
      <c r="AG18">
        <v>3655</v>
      </c>
      <c r="AH18">
        <v>4472.0600000000004</v>
      </c>
      <c r="AI18">
        <v>3559</v>
      </c>
      <c r="AJ18">
        <v>4536</v>
      </c>
      <c r="AK18">
        <v>7548</v>
      </c>
      <c r="AL18">
        <v>6011</v>
      </c>
      <c r="AM18">
        <v>3570</v>
      </c>
      <c r="AN18">
        <v>2426</v>
      </c>
      <c r="AO18">
        <v>3605</v>
      </c>
      <c r="AP18">
        <v>3065.74</v>
      </c>
      <c r="AQ18">
        <v>2319</v>
      </c>
      <c r="AR18">
        <v>2563</v>
      </c>
      <c r="AS18">
        <v>2222</v>
      </c>
      <c r="AT18">
        <v>1707.46</v>
      </c>
      <c r="AU18">
        <v>2302</v>
      </c>
      <c r="AV18">
        <v>1518</v>
      </c>
      <c r="AW18">
        <v>1727</v>
      </c>
      <c r="AX18">
        <v>1570</v>
      </c>
      <c r="AY18">
        <v>2315</v>
      </c>
      <c r="AZ18">
        <v>2469</v>
      </c>
      <c r="BA18">
        <v>0</v>
      </c>
      <c r="BB18">
        <v>0</v>
      </c>
      <c r="BC18">
        <v>0</v>
      </c>
      <c r="BD18">
        <v>0</v>
      </c>
      <c r="BE18">
        <v>0</v>
      </c>
      <c r="BF18"/>
      <c r="BG18"/>
      <c r="BH18"/>
      <c r="BI18"/>
      <c r="BJ18"/>
      <c r="BK18"/>
      <c r="BL18"/>
      <c r="BM18"/>
      <c r="BN18"/>
      <c r="BO18"/>
      <c r="BP18"/>
      <c r="BQ18"/>
      <c r="BR18"/>
      <c r="BS18"/>
      <c r="BT18"/>
      <c r="BU18"/>
    </row>
    <row r="19" spans="1:73" x14ac:dyDescent="0.25">
      <c r="A19" t="s">
        <v>780</v>
      </c>
      <c r="B19">
        <v>941664</v>
      </c>
      <c r="C19">
        <v>942928</v>
      </c>
      <c r="D19">
        <v>1093499</v>
      </c>
      <c r="E19">
        <v>1187284</v>
      </c>
      <c r="F19">
        <v>1113298</v>
      </c>
      <c r="G19">
        <v>992776</v>
      </c>
      <c r="H19">
        <v>1316861</v>
      </c>
      <c r="I19">
        <v>1281428.22</v>
      </c>
      <c r="J19">
        <v>1147659</v>
      </c>
      <c r="K19">
        <v>954634</v>
      </c>
      <c r="L19">
        <v>1123121</v>
      </c>
      <c r="M19">
        <v>990305</v>
      </c>
      <c r="N19">
        <v>871959</v>
      </c>
      <c r="O19">
        <v>707220</v>
      </c>
      <c r="P19"/>
      <c r="Q19">
        <v>838053</v>
      </c>
      <c r="R19">
        <v>708628</v>
      </c>
      <c r="S19">
        <v>648007</v>
      </c>
      <c r="T19">
        <v>494713</v>
      </c>
      <c r="U19">
        <v>606062</v>
      </c>
      <c r="V19">
        <v>516378</v>
      </c>
      <c r="W19">
        <v>521524</v>
      </c>
      <c r="X19">
        <v>395841</v>
      </c>
      <c r="Y19">
        <v>526760</v>
      </c>
      <c r="Z19">
        <v>416794.36</v>
      </c>
      <c r="AA19">
        <v>273245</v>
      </c>
      <c r="AB19">
        <v>199568</v>
      </c>
      <c r="AC19">
        <v>302434</v>
      </c>
      <c r="AD19">
        <v>207545</v>
      </c>
      <c r="AE19">
        <v>196246</v>
      </c>
      <c r="AF19">
        <v>179668</v>
      </c>
      <c r="AG19">
        <v>229256</v>
      </c>
      <c r="AH19">
        <v>208778.18</v>
      </c>
      <c r="AI19">
        <v>247303</v>
      </c>
      <c r="AJ19">
        <v>276463</v>
      </c>
      <c r="AK19">
        <v>447096</v>
      </c>
      <c r="AL19">
        <v>429781</v>
      </c>
      <c r="AM19">
        <v>363677</v>
      </c>
      <c r="AN19">
        <v>263975</v>
      </c>
      <c r="AO19">
        <v>345858</v>
      </c>
      <c r="AP19">
        <v>273158.44</v>
      </c>
      <c r="AQ19">
        <v>227447</v>
      </c>
      <c r="AR19">
        <v>191450</v>
      </c>
      <c r="AS19">
        <v>306127</v>
      </c>
      <c r="AT19">
        <v>265133.37</v>
      </c>
      <c r="AU19">
        <v>242746</v>
      </c>
      <c r="AV19">
        <v>139937</v>
      </c>
      <c r="AW19">
        <v>204882</v>
      </c>
      <c r="AX19">
        <v>150074</v>
      </c>
      <c r="AY19">
        <v>140852</v>
      </c>
      <c r="AZ19">
        <v>129871</v>
      </c>
      <c r="BA19">
        <v>197016</v>
      </c>
      <c r="BB19">
        <v>186653</v>
      </c>
      <c r="BC19">
        <v>154822</v>
      </c>
      <c r="BD19">
        <v>119382</v>
      </c>
      <c r="BE19">
        <v>184802</v>
      </c>
      <c r="BF19"/>
      <c r="BG19"/>
      <c r="BH19"/>
      <c r="BI19"/>
      <c r="BJ19"/>
      <c r="BK19"/>
      <c r="BL19"/>
      <c r="BM19"/>
      <c r="BN19"/>
      <c r="BO19"/>
      <c r="BP19"/>
      <c r="BQ19"/>
      <c r="BR19"/>
      <c r="BS19"/>
      <c r="BT19"/>
      <c r="BU19"/>
    </row>
    <row r="20" spans="1:73" x14ac:dyDescent="0.25">
      <c r="A20" t="s">
        <v>1490</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25">
      <c r="A21" t="s">
        <v>1745</v>
      </c>
      <c r="B21">
        <v>0</v>
      </c>
      <c r="C21">
        <v>0</v>
      </c>
      <c r="D21">
        <v>0</v>
      </c>
      <c r="E21">
        <v>0</v>
      </c>
      <c r="F21">
        <v>0</v>
      </c>
      <c r="G21">
        <v>0</v>
      </c>
      <c r="H21">
        <v>0</v>
      </c>
      <c r="I21">
        <v>0</v>
      </c>
      <c r="J21">
        <v>0</v>
      </c>
      <c r="K21">
        <v>0</v>
      </c>
      <c r="L21">
        <v>0</v>
      </c>
      <c r="M21">
        <v>0</v>
      </c>
      <c r="N21">
        <v>0</v>
      </c>
      <c r="O21">
        <v>0</v>
      </c>
      <c r="P21"/>
      <c r="Q21">
        <v>0</v>
      </c>
      <c r="R21">
        <v>0</v>
      </c>
      <c r="S21">
        <v>0</v>
      </c>
      <c r="T21">
        <v>0</v>
      </c>
      <c r="U21">
        <v>0</v>
      </c>
      <c r="V21">
        <v>0</v>
      </c>
      <c r="W21">
        <v>0</v>
      </c>
      <c r="X21">
        <v>0</v>
      </c>
      <c r="Y21">
        <v>0</v>
      </c>
      <c r="Z21">
        <v>0</v>
      </c>
      <c r="AA21">
        <v>0</v>
      </c>
      <c r="AB21">
        <v>0</v>
      </c>
      <c r="AC21">
        <v>0</v>
      </c>
      <c r="AD21">
        <v>0</v>
      </c>
      <c r="AE21">
        <v>3294</v>
      </c>
      <c r="AF21">
        <v>3283</v>
      </c>
      <c r="AG21">
        <v>3280</v>
      </c>
      <c r="AH21">
        <v>3277.01</v>
      </c>
      <c r="AI21">
        <v>3217</v>
      </c>
      <c r="AJ21">
        <v>3204</v>
      </c>
      <c r="AK21">
        <v>3200</v>
      </c>
      <c r="AL21">
        <v>0</v>
      </c>
      <c r="AM21">
        <v>0</v>
      </c>
      <c r="AN21">
        <v>0</v>
      </c>
      <c r="AO21">
        <v>0</v>
      </c>
      <c r="AP21">
        <v>0</v>
      </c>
      <c r="AQ21">
        <v>0</v>
      </c>
      <c r="AR21">
        <v>0</v>
      </c>
      <c r="AS21">
        <v>0</v>
      </c>
      <c r="AT21">
        <v>0</v>
      </c>
      <c r="AU21">
        <v>0</v>
      </c>
      <c r="AV21">
        <v>0</v>
      </c>
      <c r="AW21">
        <v>1517</v>
      </c>
      <c r="AX21">
        <v>1515</v>
      </c>
      <c r="AY21">
        <v>1500</v>
      </c>
      <c r="AZ21">
        <v>1489</v>
      </c>
      <c r="BA21">
        <v>0</v>
      </c>
      <c r="BB21">
        <v>0</v>
      </c>
      <c r="BC21">
        <v>0</v>
      </c>
      <c r="BD21">
        <v>0</v>
      </c>
      <c r="BE21">
        <v>0</v>
      </c>
      <c r="BF21"/>
      <c r="BG21"/>
      <c r="BH21"/>
      <c r="BI21"/>
      <c r="BJ21"/>
      <c r="BK21"/>
      <c r="BL21"/>
      <c r="BM21"/>
      <c r="BN21"/>
      <c r="BO21"/>
      <c r="BP21"/>
      <c r="BQ21"/>
      <c r="BR21"/>
      <c r="BS21"/>
      <c r="BT21"/>
      <c r="BU21"/>
    </row>
    <row r="22" spans="1:73" x14ac:dyDescent="0.25">
      <c r="A22" t="s">
        <v>1493</v>
      </c>
      <c r="B22">
        <v>0</v>
      </c>
      <c r="C22">
        <v>0</v>
      </c>
      <c r="D22">
        <v>108261</v>
      </c>
      <c r="E22">
        <v>0</v>
      </c>
      <c r="F22">
        <v>0</v>
      </c>
      <c r="G22">
        <v>0</v>
      </c>
      <c r="H22">
        <v>0</v>
      </c>
      <c r="I22">
        <v>0</v>
      </c>
      <c r="J22">
        <v>0</v>
      </c>
      <c r="K22">
        <v>0</v>
      </c>
      <c r="L22">
        <v>0</v>
      </c>
      <c r="M22">
        <v>0</v>
      </c>
      <c r="N22">
        <v>0</v>
      </c>
      <c r="O22">
        <v>0</v>
      </c>
      <c r="P22"/>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c r="BG22"/>
      <c r="BH22"/>
      <c r="BI22"/>
      <c r="BJ22"/>
      <c r="BK22"/>
      <c r="BL22"/>
      <c r="BM22"/>
      <c r="BN22"/>
      <c r="BO22"/>
      <c r="BP22"/>
      <c r="BQ22"/>
      <c r="BR22"/>
      <c r="BS22"/>
      <c r="BT22"/>
      <c r="BU22"/>
    </row>
    <row r="23" spans="1:73" x14ac:dyDescent="0.25">
      <c r="A23" t="s">
        <v>2347</v>
      </c>
      <c r="B23">
        <v>0</v>
      </c>
      <c r="C23">
        <v>0</v>
      </c>
      <c r="D23">
        <v>8261</v>
      </c>
      <c r="E23">
        <v>0</v>
      </c>
      <c r="F23">
        <v>0</v>
      </c>
      <c r="G23">
        <v>0</v>
      </c>
      <c r="H23">
        <v>0</v>
      </c>
      <c r="I23">
        <v>0</v>
      </c>
      <c r="J23">
        <v>0</v>
      </c>
      <c r="K23">
        <v>0</v>
      </c>
      <c r="L23">
        <v>0</v>
      </c>
      <c r="M23">
        <v>0</v>
      </c>
      <c r="N23">
        <v>0</v>
      </c>
      <c r="O23">
        <v>0</v>
      </c>
      <c r="P23"/>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c r="BG23"/>
      <c r="BH23"/>
      <c r="BI23"/>
      <c r="BJ23"/>
      <c r="BK23"/>
      <c r="BL23"/>
      <c r="BM23"/>
      <c r="BN23"/>
      <c r="BO23"/>
      <c r="BP23"/>
      <c r="BQ23"/>
      <c r="BR23"/>
      <c r="BS23"/>
      <c r="BT23"/>
      <c r="BU23"/>
    </row>
    <row r="24" spans="1:73" x14ac:dyDescent="0.25">
      <c r="A24" t="s">
        <v>1496</v>
      </c>
      <c r="B24">
        <v>0</v>
      </c>
      <c r="C24">
        <v>0</v>
      </c>
      <c r="D24">
        <v>0</v>
      </c>
      <c r="E24">
        <v>7989</v>
      </c>
      <c r="F24">
        <v>0</v>
      </c>
      <c r="G24">
        <v>0</v>
      </c>
      <c r="H24">
        <v>0</v>
      </c>
      <c r="I24">
        <v>8680.4599999999991</v>
      </c>
      <c r="J24">
        <v>9203</v>
      </c>
      <c r="K24">
        <v>9481</v>
      </c>
      <c r="L24">
        <v>9349</v>
      </c>
      <c r="M24">
        <v>7536</v>
      </c>
      <c r="N24">
        <v>8250</v>
      </c>
      <c r="O24">
        <v>7839</v>
      </c>
      <c r="P24"/>
      <c r="Q24">
        <v>8146</v>
      </c>
      <c r="R24">
        <v>8396</v>
      </c>
      <c r="S24">
        <v>8530</v>
      </c>
      <c r="T24">
        <v>8657</v>
      </c>
      <c r="U24">
        <v>7934</v>
      </c>
      <c r="V24">
        <v>9747</v>
      </c>
      <c r="W24">
        <v>9457</v>
      </c>
      <c r="X24">
        <v>9480</v>
      </c>
      <c r="Y24">
        <v>6680</v>
      </c>
      <c r="Z24">
        <v>5823.1</v>
      </c>
      <c r="AA24">
        <v>6015</v>
      </c>
      <c r="AB24">
        <v>5905</v>
      </c>
      <c r="AC24">
        <v>5959</v>
      </c>
      <c r="AD24">
        <v>8886</v>
      </c>
      <c r="AE24">
        <v>5604</v>
      </c>
      <c r="AF24">
        <v>5536</v>
      </c>
      <c r="AG24">
        <v>5300</v>
      </c>
      <c r="AH24">
        <v>5156.6000000000004</v>
      </c>
      <c r="AI24">
        <v>5411</v>
      </c>
      <c r="AJ24">
        <v>5209</v>
      </c>
      <c r="AK24">
        <v>5012</v>
      </c>
      <c r="AL24">
        <v>7529</v>
      </c>
      <c r="AM24">
        <v>7616</v>
      </c>
      <c r="AN24">
        <v>5437</v>
      </c>
      <c r="AO24">
        <v>5301</v>
      </c>
      <c r="AP24">
        <v>4687.92</v>
      </c>
      <c r="AQ24">
        <v>4571</v>
      </c>
      <c r="AR24">
        <v>4557</v>
      </c>
      <c r="AS24">
        <v>4298</v>
      </c>
      <c r="AT24">
        <v>4196.59</v>
      </c>
      <c r="AU24">
        <v>3220</v>
      </c>
      <c r="AV24">
        <v>3051</v>
      </c>
      <c r="AW24">
        <v>1448</v>
      </c>
      <c r="AX24">
        <v>1537</v>
      </c>
      <c r="AY24">
        <v>1491</v>
      </c>
      <c r="AZ24">
        <v>1551</v>
      </c>
      <c r="BA24">
        <v>2994</v>
      </c>
      <c r="BB24">
        <v>2988</v>
      </c>
      <c r="BC24">
        <v>2965</v>
      </c>
      <c r="BD24">
        <v>3044</v>
      </c>
      <c r="BE24">
        <v>3070</v>
      </c>
      <c r="BF24"/>
      <c r="BG24"/>
      <c r="BH24"/>
      <c r="BI24"/>
      <c r="BJ24"/>
      <c r="BK24"/>
      <c r="BL24"/>
      <c r="BM24"/>
      <c r="BN24"/>
      <c r="BO24"/>
      <c r="BP24"/>
      <c r="BQ24"/>
      <c r="BR24"/>
      <c r="BS24"/>
      <c r="BT24"/>
      <c r="BU24"/>
    </row>
    <row r="25" spans="1:73" x14ac:dyDescent="0.25">
      <c r="A25" t="s">
        <v>1500</v>
      </c>
      <c r="B25">
        <v>108577</v>
      </c>
      <c r="C25">
        <v>107960</v>
      </c>
      <c r="D25">
        <v>0</v>
      </c>
      <c r="E25">
        <v>0</v>
      </c>
      <c r="F25">
        <v>7910</v>
      </c>
      <c r="G25">
        <v>8115</v>
      </c>
      <c r="H25">
        <v>8009</v>
      </c>
      <c r="I25">
        <v>0</v>
      </c>
      <c r="J25">
        <v>0</v>
      </c>
      <c r="K25">
        <v>0</v>
      </c>
      <c r="L25">
        <v>0</v>
      </c>
      <c r="M25">
        <v>0</v>
      </c>
      <c r="N25">
        <v>0</v>
      </c>
      <c r="O25">
        <v>0</v>
      </c>
      <c r="P25"/>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c r="BG25"/>
      <c r="BH25"/>
      <c r="BI25"/>
      <c r="BJ25"/>
      <c r="BK25"/>
      <c r="BL25"/>
      <c r="BM25"/>
      <c r="BN25"/>
      <c r="BO25"/>
      <c r="BP25"/>
      <c r="BQ25"/>
      <c r="BR25"/>
      <c r="BS25"/>
      <c r="BT25"/>
      <c r="BU25"/>
    </row>
    <row r="26" spans="1:73" x14ac:dyDescent="0.25">
      <c r="A26" t="s">
        <v>2349</v>
      </c>
      <c r="B26">
        <v>108577</v>
      </c>
      <c r="C26">
        <v>107960</v>
      </c>
      <c r="D26">
        <v>0</v>
      </c>
      <c r="E26">
        <v>0</v>
      </c>
      <c r="F26">
        <v>7910</v>
      </c>
      <c r="G26">
        <v>8115</v>
      </c>
      <c r="H26">
        <v>8009</v>
      </c>
      <c r="I26">
        <v>0</v>
      </c>
      <c r="J26">
        <v>0</v>
      </c>
      <c r="K26">
        <v>0</v>
      </c>
      <c r="L26">
        <v>0</v>
      </c>
      <c r="M26">
        <v>0</v>
      </c>
      <c r="N26">
        <v>0</v>
      </c>
      <c r="O26">
        <v>0</v>
      </c>
      <c r="P26"/>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c r="BG26"/>
      <c r="BH26"/>
      <c r="BI26"/>
      <c r="BJ26"/>
      <c r="BK26"/>
      <c r="BL26"/>
      <c r="BM26"/>
      <c r="BN26"/>
      <c r="BO26"/>
      <c r="BP26"/>
      <c r="BQ26"/>
      <c r="BR26"/>
      <c r="BS26"/>
      <c r="BT26"/>
      <c r="BU26"/>
    </row>
    <row r="27" spans="1:73" x14ac:dyDescent="0.25">
      <c r="A27" t="s">
        <v>781</v>
      </c>
      <c r="B27">
        <v>1285403</v>
      </c>
      <c r="C27">
        <v>1288670</v>
      </c>
      <c r="D27">
        <v>1253883</v>
      </c>
      <c r="E27">
        <v>1273845</v>
      </c>
      <c r="F27">
        <v>1229040</v>
      </c>
      <c r="G27">
        <v>1244674</v>
      </c>
      <c r="H27">
        <v>1224734</v>
      </c>
      <c r="I27">
        <v>1237455.6299999999</v>
      </c>
      <c r="J27">
        <v>1234058</v>
      </c>
      <c r="K27">
        <v>1251525</v>
      </c>
      <c r="L27">
        <v>1258217</v>
      </c>
      <c r="M27">
        <v>1279072</v>
      </c>
      <c r="N27">
        <v>1338839</v>
      </c>
      <c r="O27">
        <v>1346787</v>
      </c>
      <c r="P27"/>
      <c r="Q27">
        <v>1355513</v>
      </c>
      <c r="R27">
        <v>1384797</v>
      </c>
      <c r="S27">
        <v>1328920</v>
      </c>
      <c r="T27">
        <v>1353173</v>
      </c>
      <c r="U27">
        <v>1358838</v>
      </c>
      <c r="V27">
        <v>1386706</v>
      </c>
      <c r="W27">
        <v>1279193</v>
      </c>
      <c r="X27">
        <v>1304022</v>
      </c>
      <c r="Y27">
        <v>1312631</v>
      </c>
      <c r="Z27">
        <v>1343760.41</v>
      </c>
      <c r="AA27">
        <v>1373810</v>
      </c>
      <c r="AB27">
        <v>1384132</v>
      </c>
      <c r="AC27">
        <v>1384343</v>
      </c>
      <c r="AD27">
        <v>1403007</v>
      </c>
      <c r="AE27">
        <v>1427250</v>
      </c>
      <c r="AF27">
        <v>1447787</v>
      </c>
      <c r="AG27">
        <v>1441636</v>
      </c>
      <c r="AH27">
        <v>1421073.57</v>
      </c>
      <c r="AI27">
        <v>1413917</v>
      </c>
      <c r="AJ27">
        <v>1379024</v>
      </c>
      <c r="AK27">
        <v>1349993</v>
      </c>
      <c r="AL27">
        <v>972832</v>
      </c>
      <c r="AM27">
        <v>932422</v>
      </c>
      <c r="AN27">
        <v>927929</v>
      </c>
      <c r="AO27">
        <v>922411</v>
      </c>
      <c r="AP27">
        <v>923873.12</v>
      </c>
      <c r="AQ27">
        <v>924789</v>
      </c>
      <c r="AR27">
        <v>894826</v>
      </c>
      <c r="AS27">
        <v>854906</v>
      </c>
      <c r="AT27">
        <v>841198.57</v>
      </c>
      <c r="AU27">
        <v>839744</v>
      </c>
      <c r="AV27">
        <v>846458</v>
      </c>
      <c r="AW27">
        <v>858365</v>
      </c>
      <c r="AX27">
        <v>871808</v>
      </c>
      <c r="AY27">
        <v>878933</v>
      </c>
      <c r="AZ27">
        <v>881587</v>
      </c>
      <c r="BA27">
        <v>880803</v>
      </c>
      <c r="BB27">
        <v>868098</v>
      </c>
      <c r="BC27">
        <v>855386</v>
      </c>
      <c r="BD27">
        <v>838581</v>
      </c>
      <c r="BE27">
        <v>823769</v>
      </c>
      <c r="BF27"/>
      <c r="BG27"/>
      <c r="BH27"/>
      <c r="BI27"/>
      <c r="BJ27"/>
      <c r="BK27"/>
      <c r="BL27"/>
      <c r="BM27"/>
      <c r="BN27"/>
      <c r="BO27"/>
      <c r="BP27"/>
      <c r="BQ27"/>
      <c r="BR27"/>
      <c r="BS27"/>
      <c r="BT27"/>
      <c r="BU27"/>
    </row>
    <row r="28" spans="1:73" x14ac:dyDescent="0.25">
      <c r="A28" t="s">
        <v>782</v>
      </c>
      <c r="B28">
        <v>34134</v>
      </c>
      <c r="C28">
        <v>36253</v>
      </c>
      <c r="D28">
        <v>22204</v>
      </c>
      <c r="E28">
        <v>23176</v>
      </c>
      <c r="F28">
        <v>15288</v>
      </c>
      <c r="G28">
        <v>15154</v>
      </c>
      <c r="H28">
        <v>9398</v>
      </c>
      <c r="I28">
        <v>8257.4</v>
      </c>
      <c r="J28">
        <v>8806</v>
      </c>
      <c r="K28">
        <v>9815</v>
      </c>
      <c r="L28">
        <v>10747</v>
      </c>
      <c r="M28">
        <v>11811</v>
      </c>
      <c r="N28">
        <v>12907</v>
      </c>
      <c r="O28">
        <v>13877</v>
      </c>
      <c r="P28"/>
      <c r="Q28">
        <v>11976</v>
      </c>
      <c r="R28">
        <v>13031</v>
      </c>
      <c r="S28">
        <v>13731</v>
      </c>
      <c r="T28">
        <v>15364</v>
      </c>
      <c r="U28">
        <v>16865</v>
      </c>
      <c r="V28">
        <v>18817</v>
      </c>
      <c r="W28">
        <v>18962</v>
      </c>
      <c r="X28">
        <v>21794</v>
      </c>
      <c r="Y28">
        <v>24119</v>
      </c>
      <c r="Z28">
        <v>26134.39</v>
      </c>
      <c r="AA28">
        <v>27249</v>
      </c>
      <c r="AB28">
        <v>25884</v>
      </c>
      <c r="AC28">
        <v>28184</v>
      </c>
      <c r="AD28">
        <v>29170</v>
      </c>
      <c r="AE28">
        <v>31982</v>
      </c>
      <c r="AF28">
        <v>31456</v>
      </c>
      <c r="AG28">
        <v>33893</v>
      </c>
      <c r="AH28">
        <v>36484.800000000003</v>
      </c>
      <c r="AI28">
        <v>32708</v>
      </c>
      <c r="AJ28">
        <v>32149</v>
      </c>
      <c r="AK28">
        <v>36105</v>
      </c>
      <c r="AL28">
        <v>40057</v>
      </c>
      <c r="AM28">
        <v>33805</v>
      </c>
      <c r="AN28">
        <v>33020</v>
      </c>
      <c r="AO28">
        <v>26470</v>
      </c>
      <c r="AP28">
        <v>28995.18</v>
      </c>
      <c r="AQ28">
        <v>29784</v>
      </c>
      <c r="AR28">
        <v>31631</v>
      </c>
      <c r="AS28">
        <v>34162</v>
      </c>
      <c r="AT28">
        <v>35464.75</v>
      </c>
      <c r="AU28">
        <v>34547</v>
      </c>
      <c r="AV28">
        <v>30908</v>
      </c>
      <c r="AW28">
        <v>33246</v>
      </c>
      <c r="AX28">
        <v>26891</v>
      </c>
      <c r="AY28">
        <v>26627</v>
      </c>
      <c r="AZ28">
        <v>28242</v>
      </c>
      <c r="BA28">
        <v>29573</v>
      </c>
      <c r="BB28">
        <v>30819</v>
      </c>
      <c r="BC28">
        <v>11859</v>
      </c>
      <c r="BD28">
        <v>12787</v>
      </c>
      <c r="BE28">
        <v>6217</v>
      </c>
      <c r="BF28"/>
      <c r="BG28"/>
      <c r="BH28"/>
      <c r="BI28"/>
      <c r="BJ28"/>
      <c r="BK28"/>
      <c r="BL28"/>
      <c r="BM28"/>
      <c r="BN28"/>
      <c r="BO28"/>
      <c r="BP28"/>
      <c r="BQ28"/>
      <c r="BR28"/>
      <c r="BS28"/>
      <c r="BT28"/>
      <c r="BU28"/>
    </row>
    <row r="29" spans="1:73" x14ac:dyDescent="0.25">
      <c r="A29" t="s">
        <v>1731</v>
      </c>
      <c r="B29">
        <v>0</v>
      </c>
      <c r="C29">
        <v>0</v>
      </c>
      <c r="D29">
        <v>0</v>
      </c>
      <c r="E29">
        <v>0</v>
      </c>
      <c r="F29">
        <v>0</v>
      </c>
      <c r="G29">
        <v>0</v>
      </c>
      <c r="H29">
        <v>0</v>
      </c>
      <c r="I29">
        <v>0</v>
      </c>
      <c r="J29">
        <v>0</v>
      </c>
      <c r="K29">
        <v>0</v>
      </c>
      <c r="L29">
        <v>0</v>
      </c>
      <c r="M29">
        <v>0</v>
      </c>
      <c r="N29">
        <v>0</v>
      </c>
      <c r="O29">
        <v>0</v>
      </c>
      <c r="P29"/>
      <c r="Q29">
        <v>0</v>
      </c>
      <c r="R29">
        <v>0</v>
      </c>
      <c r="S29">
        <v>0</v>
      </c>
      <c r="T29">
        <v>0</v>
      </c>
      <c r="U29">
        <v>0</v>
      </c>
      <c r="V29">
        <v>94831</v>
      </c>
      <c r="W29">
        <v>0</v>
      </c>
      <c r="X29">
        <v>0</v>
      </c>
      <c r="Y29">
        <v>0</v>
      </c>
      <c r="Z29">
        <v>0</v>
      </c>
      <c r="AA29">
        <v>0</v>
      </c>
      <c r="AB29">
        <v>0</v>
      </c>
      <c r="AC29">
        <v>28184</v>
      </c>
      <c r="AD29">
        <v>29170</v>
      </c>
      <c r="AE29">
        <v>31982</v>
      </c>
      <c r="AF29">
        <v>31456</v>
      </c>
      <c r="AG29">
        <v>33893</v>
      </c>
      <c r="AH29">
        <v>36484.800000000003</v>
      </c>
      <c r="AI29">
        <v>32708</v>
      </c>
      <c r="AJ29">
        <v>32149</v>
      </c>
      <c r="AK29">
        <v>36105</v>
      </c>
      <c r="AL29">
        <v>40057</v>
      </c>
      <c r="AM29">
        <v>33805</v>
      </c>
      <c r="AN29">
        <v>33020</v>
      </c>
      <c r="AO29">
        <v>26470</v>
      </c>
      <c r="AP29">
        <v>28995.18</v>
      </c>
      <c r="AQ29">
        <v>0</v>
      </c>
      <c r="AR29">
        <v>0</v>
      </c>
      <c r="AS29">
        <v>0</v>
      </c>
      <c r="AT29">
        <v>0</v>
      </c>
      <c r="AU29">
        <v>34547</v>
      </c>
      <c r="AV29">
        <v>30908</v>
      </c>
      <c r="AW29">
        <v>0</v>
      </c>
      <c r="AX29">
        <v>26891</v>
      </c>
      <c r="AY29">
        <v>0</v>
      </c>
      <c r="AZ29">
        <v>0</v>
      </c>
      <c r="BA29">
        <v>0</v>
      </c>
      <c r="BB29">
        <v>0</v>
      </c>
      <c r="BC29">
        <v>0</v>
      </c>
      <c r="BD29">
        <v>0</v>
      </c>
      <c r="BE29">
        <v>0</v>
      </c>
      <c r="BF29"/>
      <c r="BG29"/>
      <c r="BH29"/>
      <c r="BI29"/>
      <c r="BJ29"/>
      <c r="BK29"/>
      <c r="BL29"/>
      <c r="BM29"/>
      <c r="BN29"/>
      <c r="BO29"/>
      <c r="BP29"/>
      <c r="BQ29"/>
      <c r="BR29"/>
      <c r="BS29"/>
      <c r="BT29"/>
      <c r="BU29"/>
    </row>
    <row r="30" spans="1:73" x14ac:dyDescent="0.25">
      <c r="A30" t="s">
        <v>1504</v>
      </c>
      <c r="B30">
        <v>34134</v>
      </c>
      <c r="C30">
        <v>36253</v>
      </c>
      <c r="D30">
        <v>22204</v>
      </c>
      <c r="E30">
        <v>23176</v>
      </c>
      <c r="F30">
        <v>15288</v>
      </c>
      <c r="G30">
        <v>15154</v>
      </c>
      <c r="H30">
        <v>9398</v>
      </c>
      <c r="I30">
        <v>8257.4</v>
      </c>
      <c r="J30">
        <v>8806</v>
      </c>
      <c r="K30">
        <v>9815</v>
      </c>
      <c r="L30">
        <v>10747</v>
      </c>
      <c r="M30">
        <v>11811</v>
      </c>
      <c r="N30">
        <v>12907</v>
      </c>
      <c r="O30">
        <v>13877</v>
      </c>
      <c r="P30"/>
      <c r="Q30">
        <v>11976</v>
      </c>
      <c r="R30">
        <v>13031</v>
      </c>
      <c r="S30">
        <v>13731</v>
      </c>
      <c r="T30">
        <v>15364</v>
      </c>
      <c r="U30">
        <v>16865</v>
      </c>
      <c r="V30">
        <v>-76014</v>
      </c>
      <c r="W30">
        <v>18962</v>
      </c>
      <c r="X30">
        <v>21794</v>
      </c>
      <c r="Y30">
        <v>24119</v>
      </c>
      <c r="Z30">
        <v>26134.39</v>
      </c>
      <c r="AA30">
        <v>27249</v>
      </c>
      <c r="AB30">
        <v>25884</v>
      </c>
      <c r="AC30">
        <v>0</v>
      </c>
      <c r="AD30">
        <v>0</v>
      </c>
      <c r="AE30">
        <v>0</v>
      </c>
      <c r="AF30">
        <v>0</v>
      </c>
      <c r="AG30">
        <v>0</v>
      </c>
      <c r="AH30">
        <v>0</v>
      </c>
      <c r="AI30">
        <v>0</v>
      </c>
      <c r="AJ30">
        <v>0</v>
      </c>
      <c r="AK30">
        <v>0</v>
      </c>
      <c r="AL30">
        <v>0</v>
      </c>
      <c r="AM30">
        <v>0</v>
      </c>
      <c r="AN30">
        <v>0</v>
      </c>
      <c r="AO30">
        <v>0</v>
      </c>
      <c r="AP30">
        <v>0</v>
      </c>
      <c r="AQ30">
        <v>29784</v>
      </c>
      <c r="AR30">
        <v>31631</v>
      </c>
      <c r="AS30">
        <v>34162</v>
      </c>
      <c r="AT30">
        <v>35464.75</v>
      </c>
      <c r="AU30">
        <v>0</v>
      </c>
      <c r="AV30">
        <v>0</v>
      </c>
      <c r="AW30">
        <v>33246</v>
      </c>
      <c r="AX30">
        <v>0</v>
      </c>
      <c r="AY30">
        <v>26627</v>
      </c>
      <c r="AZ30">
        <v>28242</v>
      </c>
      <c r="BA30">
        <v>29573</v>
      </c>
      <c r="BB30">
        <v>30819</v>
      </c>
      <c r="BC30">
        <v>11859</v>
      </c>
      <c r="BD30">
        <v>12787</v>
      </c>
      <c r="BE30">
        <v>6217</v>
      </c>
      <c r="BF30"/>
      <c r="BG30"/>
      <c r="BH30"/>
      <c r="BI30"/>
      <c r="BJ30"/>
      <c r="BK30"/>
      <c r="BL30"/>
      <c r="BM30"/>
      <c r="BN30"/>
      <c r="BO30"/>
      <c r="BP30"/>
      <c r="BQ30"/>
      <c r="BR30"/>
      <c r="BS30"/>
      <c r="BT30"/>
      <c r="BU30"/>
    </row>
    <row r="31" spans="1:73" x14ac:dyDescent="0.25">
      <c r="A31" t="s">
        <v>1506</v>
      </c>
      <c r="B31">
        <v>13724</v>
      </c>
      <c r="C31">
        <v>13404</v>
      </c>
      <c r="D31">
        <v>12839</v>
      </c>
      <c r="E31">
        <v>12413</v>
      </c>
      <c r="F31">
        <v>11924</v>
      </c>
      <c r="G31">
        <v>11595</v>
      </c>
      <c r="H31">
        <v>11014</v>
      </c>
      <c r="I31">
        <v>10020.040000000001</v>
      </c>
      <c r="J31">
        <v>9568</v>
      </c>
      <c r="K31">
        <v>7996</v>
      </c>
      <c r="L31">
        <v>7656</v>
      </c>
      <c r="M31">
        <v>6552</v>
      </c>
      <c r="N31">
        <v>10481</v>
      </c>
      <c r="O31">
        <v>10423</v>
      </c>
      <c r="P31"/>
      <c r="Q31">
        <v>9641</v>
      </c>
      <c r="R31">
        <v>9534</v>
      </c>
      <c r="S31">
        <v>9245</v>
      </c>
      <c r="T31">
        <v>8902</v>
      </c>
      <c r="U31">
        <v>8842</v>
      </c>
      <c r="V31">
        <v>8695</v>
      </c>
      <c r="W31">
        <v>8244</v>
      </c>
      <c r="X31">
        <v>8061</v>
      </c>
      <c r="Y31">
        <v>8223</v>
      </c>
      <c r="Z31">
        <v>8267.08</v>
      </c>
      <c r="AA31">
        <v>9655</v>
      </c>
      <c r="AB31">
        <v>9321</v>
      </c>
      <c r="AC31">
        <v>8856</v>
      </c>
      <c r="AD31">
        <v>8662</v>
      </c>
      <c r="AE31">
        <v>8547</v>
      </c>
      <c r="AF31">
        <v>8209</v>
      </c>
      <c r="AG31">
        <v>7917</v>
      </c>
      <c r="AH31">
        <v>7741.47</v>
      </c>
      <c r="AI31">
        <v>7815</v>
      </c>
      <c r="AJ31">
        <v>7335</v>
      </c>
      <c r="AK31">
        <v>6926</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c r="BG31"/>
      <c r="BH31"/>
      <c r="BI31"/>
      <c r="BJ31"/>
      <c r="BK31"/>
      <c r="BL31"/>
      <c r="BM31"/>
      <c r="BN31"/>
      <c r="BO31"/>
      <c r="BP31"/>
      <c r="BQ31"/>
      <c r="BR31"/>
      <c r="BS31"/>
      <c r="BT31"/>
      <c r="BU31"/>
    </row>
    <row r="32" spans="1:73" x14ac:dyDescent="0.25">
      <c r="A32" t="s">
        <v>1507</v>
      </c>
      <c r="B32">
        <v>5879</v>
      </c>
      <c r="C32">
        <v>6500</v>
      </c>
      <c r="D32">
        <v>8547</v>
      </c>
      <c r="E32">
        <v>6740</v>
      </c>
      <c r="F32">
        <v>2510</v>
      </c>
      <c r="G32">
        <v>3034</v>
      </c>
      <c r="H32">
        <v>4008</v>
      </c>
      <c r="I32">
        <v>4162.99</v>
      </c>
      <c r="J32">
        <v>5336</v>
      </c>
      <c r="K32">
        <v>8174</v>
      </c>
      <c r="L32">
        <v>7234</v>
      </c>
      <c r="M32">
        <v>8614</v>
      </c>
      <c r="N32">
        <v>6376</v>
      </c>
      <c r="O32">
        <v>6820</v>
      </c>
      <c r="P32"/>
      <c r="Q32">
        <v>7572</v>
      </c>
      <c r="R32">
        <v>8648</v>
      </c>
      <c r="S32">
        <v>9266</v>
      </c>
      <c r="T32">
        <v>7692</v>
      </c>
      <c r="U32">
        <v>7380</v>
      </c>
      <c r="V32">
        <v>7057</v>
      </c>
      <c r="W32">
        <v>9506</v>
      </c>
      <c r="X32">
        <v>6428</v>
      </c>
      <c r="Y32">
        <v>6211</v>
      </c>
      <c r="Z32">
        <v>5749.23</v>
      </c>
      <c r="AA32">
        <v>6561</v>
      </c>
      <c r="AB32">
        <v>6045</v>
      </c>
      <c r="AC32">
        <v>5564</v>
      </c>
      <c r="AD32">
        <v>7136</v>
      </c>
      <c r="AE32">
        <v>6889</v>
      </c>
      <c r="AF32">
        <v>6055</v>
      </c>
      <c r="AG32">
        <v>3740</v>
      </c>
      <c r="AH32">
        <v>4522.16</v>
      </c>
      <c r="AI32">
        <v>6748</v>
      </c>
      <c r="AJ32">
        <v>7502</v>
      </c>
      <c r="AK32">
        <v>5648</v>
      </c>
      <c r="AL32">
        <v>5916</v>
      </c>
      <c r="AM32">
        <v>11485</v>
      </c>
      <c r="AN32">
        <v>9583</v>
      </c>
      <c r="AO32">
        <v>11182</v>
      </c>
      <c r="AP32">
        <v>11484.85</v>
      </c>
      <c r="AQ32">
        <v>5665</v>
      </c>
      <c r="AR32">
        <v>1707</v>
      </c>
      <c r="AS32">
        <v>3754</v>
      </c>
      <c r="AT32">
        <v>3284.85</v>
      </c>
      <c r="AU32">
        <v>714</v>
      </c>
      <c r="AV32">
        <v>681</v>
      </c>
      <c r="AW32">
        <v>1045</v>
      </c>
      <c r="AX32">
        <v>1045</v>
      </c>
      <c r="AY32">
        <v>610</v>
      </c>
      <c r="AZ32">
        <v>882</v>
      </c>
      <c r="BA32">
        <v>517</v>
      </c>
      <c r="BB32">
        <v>1494</v>
      </c>
      <c r="BC32">
        <v>1547</v>
      </c>
      <c r="BD32">
        <v>484</v>
      </c>
      <c r="BE32">
        <v>434</v>
      </c>
      <c r="BF32"/>
      <c r="BG32"/>
      <c r="BH32"/>
      <c r="BI32"/>
      <c r="BJ32"/>
      <c r="BK32"/>
      <c r="BL32"/>
      <c r="BM32"/>
      <c r="BN32"/>
      <c r="BO32"/>
      <c r="BP32"/>
      <c r="BQ32"/>
      <c r="BR32"/>
      <c r="BS32"/>
      <c r="BT32"/>
      <c r="BU32"/>
    </row>
    <row r="33" spans="1:73" x14ac:dyDescent="0.25">
      <c r="A33" t="s">
        <v>1508</v>
      </c>
      <c r="B33">
        <v>5879</v>
      </c>
      <c r="C33">
        <v>6500</v>
      </c>
      <c r="D33">
        <v>8547</v>
      </c>
      <c r="E33">
        <v>6740</v>
      </c>
      <c r="F33">
        <v>2510</v>
      </c>
      <c r="G33">
        <v>3034</v>
      </c>
      <c r="H33">
        <v>4008</v>
      </c>
      <c r="I33">
        <v>4162.99</v>
      </c>
      <c r="J33">
        <v>5336</v>
      </c>
      <c r="K33">
        <v>8174</v>
      </c>
      <c r="L33">
        <v>7234</v>
      </c>
      <c r="M33">
        <v>8614</v>
      </c>
      <c r="N33">
        <v>6376</v>
      </c>
      <c r="O33">
        <v>6820</v>
      </c>
      <c r="P33"/>
      <c r="Q33">
        <v>7572</v>
      </c>
      <c r="R33">
        <v>8648</v>
      </c>
      <c r="S33">
        <v>9266</v>
      </c>
      <c r="T33">
        <v>7692</v>
      </c>
      <c r="U33">
        <v>7380</v>
      </c>
      <c r="V33">
        <v>7057</v>
      </c>
      <c r="W33">
        <v>9506</v>
      </c>
      <c r="X33">
        <v>6428</v>
      </c>
      <c r="Y33">
        <v>6211</v>
      </c>
      <c r="Z33">
        <v>5749.23</v>
      </c>
      <c r="AA33">
        <v>6561</v>
      </c>
      <c r="AB33">
        <v>6045</v>
      </c>
      <c r="AC33">
        <v>5564</v>
      </c>
      <c r="AD33">
        <v>7136</v>
      </c>
      <c r="AE33">
        <v>6889</v>
      </c>
      <c r="AF33">
        <v>6055</v>
      </c>
      <c r="AG33">
        <v>3740</v>
      </c>
      <c r="AH33">
        <v>4522.16</v>
      </c>
      <c r="AI33">
        <v>6748</v>
      </c>
      <c r="AJ33">
        <v>7502</v>
      </c>
      <c r="AK33">
        <v>5648</v>
      </c>
      <c r="AL33">
        <v>5916</v>
      </c>
      <c r="AM33">
        <v>11485</v>
      </c>
      <c r="AN33">
        <v>9583</v>
      </c>
      <c r="AO33">
        <v>11182</v>
      </c>
      <c r="AP33">
        <v>11484.85</v>
      </c>
      <c r="AQ33">
        <v>5665</v>
      </c>
      <c r="AR33">
        <v>1707</v>
      </c>
      <c r="AS33">
        <v>3754</v>
      </c>
      <c r="AT33">
        <v>3284.85</v>
      </c>
      <c r="AU33">
        <v>714</v>
      </c>
      <c r="AV33">
        <v>681</v>
      </c>
      <c r="AW33">
        <v>1045</v>
      </c>
      <c r="AX33">
        <v>1045</v>
      </c>
      <c r="AY33">
        <v>610</v>
      </c>
      <c r="AZ33">
        <v>882</v>
      </c>
      <c r="BA33">
        <v>517</v>
      </c>
      <c r="BB33">
        <v>1494</v>
      </c>
      <c r="BC33">
        <v>1547</v>
      </c>
      <c r="BD33">
        <v>484</v>
      </c>
      <c r="BE33">
        <v>434</v>
      </c>
      <c r="BF33"/>
      <c r="BG33"/>
      <c r="BH33"/>
      <c r="BI33"/>
      <c r="BJ33"/>
      <c r="BK33"/>
      <c r="BL33"/>
      <c r="BM33"/>
      <c r="BN33"/>
      <c r="BO33"/>
      <c r="BP33"/>
      <c r="BQ33"/>
      <c r="BR33"/>
      <c r="BS33"/>
      <c r="BT33"/>
      <c r="BU33"/>
    </row>
    <row r="34" spans="1:73" x14ac:dyDescent="0.25">
      <c r="A34" t="s">
        <v>783</v>
      </c>
      <c r="B34">
        <v>1447717</v>
      </c>
      <c r="C34">
        <v>1452787</v>
      </c>
      <c r="D34">
        <v>1405734</v>
      </c>
      <c r="E34">
        <v>1324163</v>
      </c>
      <c r="F34">
        <v>1266672</v>
      </c>
      <c r="G34">
        <v>1282572</v>
      </c>
      <c r="H34">
        <v>1257163</v>
      </c>
      <c r="I34">
        <v>1268576.51</v>
      </c>
      <c r="J34">
        <v>1266971</v>
      </c>
      <c r="K34">
        <v>1286991</v>
      </c>
      <c r="L34">
        <v>1293203</v>
      </c>
      <c r="M34">
        <v>1313585</v>
      </c>
      <c r="N34">
        <v>1376853</v>
      </c>
      <c r="O34">
        <v>1385746</v>
      </c>
      <c r="P34"/>
      <c r="Q34">
        <v>1392848</v>
      </c>
      <c r="R34">
        <v>1424406</v>
      </c>
      <c r="S34">
        <v>1369692</v>
      </c>
      <c r="T34">
        <v>1393788</v>
      </c>
      <c r="U34">
        <v>1399859</v>
      </c>
      <c r="V34">
        <v>1431022</v>
      </c>
      <c r="W34">
        <v>1325362</v>
      </c>
      <c r="X34">
        <v>1349785</v>
      </c>
      <c r="Y34">
        <v>1357864</v>
      </c>
      <c r="Z34">
        <v>1389734.21</v>
      </c>
      <c r="AA34">
        <v>1423290</v>
      </c>
      <c r="AB34">
        <v>1431287</v>
      </c>
      <c r="AC34">
        <v>1432906</v>
      </c>
      <c r="AD34">
        <v>1456861</v>
      </c>
      <c r="AE34">
        <v>1483566</v>
      </c>
      <c r="AF34">
        <v>1502326</v>
      </c>
      <c r="AG34">
        <v>1495766</v>
      </c>
      <c r="AH34">
        <v>1478255.61</v>
      </c>
      <c r="AI34">
        <v>1469816</v>
      </c>
      <c r="AJ34">
        <v>1434423</v>
      </c>
      <c r="AK34">
        <v>1406884</v>
      </c>
      <c r="AL34">
        <v>1026334</v>
      </c>
      <c r="AM34">
        <v>985328</v>
      </c>
      <c r="AN34">
        <v>975969</v>
      </c>
      <c r="AO34">
        <v>965364</v>
      </c>
      <c r="AP34">
        <v>969041.07</v>
      </c>
      <c r="AQ34">
        <v>964809</v>
      </c>
      <c r="AR34">
        <v>932721</v>
      </c>
      <c r="AS34">
        <v>897120</v>
      </c>
      <c r="AT34">
        <v>884144.76</v>
      </c>
      <c r="AU34">
        <v>878225</v>
      </c>
      <c r="AV34">
        <v>881098</v>
      </c>
      <c r="AW34">
        <v>895621</v>
      </c>
      <c r="AX34">
        <v>902796</v>
      </c>
      <c r="AY34">
        <v>909161</v>
      </c>
      <c r="AZ34">
        <v>913751</v>
      </c>
      <c r="BA34">
        <v>913887</v>
      </c>
      <c r="BB34">
        <v>903399</v>
      </c>
      <c r="BC34">
        <v>871757</v>
      </c>
      <c r="BD34">
        <v>854896</v>
      </c>
      <c r="BE34">
        <v>833490</v>
      </c>
      <c r="BF34"/>
      <c r="BG34"/>
      <c r="BH34"/>
      <c r="BI34"/>
      <c r="BJ34"/>
      <c r="BK34"/>
      <c r="BL34"/>
      <c r="BM34"/>
      <c r="BN34"/>
      <c r="BO34"/>
      <c r="BP34"/>
      <c r="BQ34"/>
      <c r="BR34"/>
      <c r="BS34"/>
      <c r="BT34"/>
      <c r="BU34"/>
    </row>
    <row r="35" spans="1:73" x14ac:dyDescent="0.25">
      <c r="A35" t="s">
        <v>784</v>
      </c>
      <c r="B35">
        <v>2389381</v>
      </c>
      <c r="C35">
        <v>2395715</v>
      </c>
      <c r="D35">
        <v>2499233</v>
      </c>
      <c r="E35">
        <v>2511447</v>
      </c>
      <c r="F35">
        <v>2379970</v>
      </c>
      <c r="G35">
        <v>2275348</v>
      </c>
      <c r="H35">
        <v>2574024</v>
      </c>
      <c r="I35">
        <v>2550004.73</v>
      </c>
      <c r="J35">
        <v>2414630</v>
      </c>
      <c r="K35">
        <v>2241625</v>
      </c>
      <c r="L35">
        <v>2416324</v>
      </c>
      <c r="M35">
        <v>2303890</v>
      </c>
      <c r="N35">
        <v>2248812</v>
      </c>
      <c r="O35">
        <v>2092966</v>
      </c>
      <c r="P35"/>
      <c r="Q35">
        <v>2230901</v>
      </c>
      <c r="R35">
        <v>2133034</v>
      </c>
      <c r="S35">
        <v>2017699</v>
      </c>
      <c r="T35">
        <v>1888501</v>
      </c>
      <c r="U35">
        <v>2005921</v>
      </c>
      <c r="V35">
        <v>1947400</v>
      </c>
      <c r="W35">
        <v>1846886</v>
      </c>
      <c r="X35">
        <v>1745626</v>
      </c>
      <c r="Y35">
        <v>1884624</v>
      </c>
      <c r="Z35">
        <v>1806528.57</v>
      </c>
      <c r="AA35">
        <v>1696535</v>
      </c>
      <c r="AB35">
        <v>1630855</v>
      </c>
      <c r="AC35">
        <v>1735340</v>
      </c>
      <c r="AD35">
        <v>1664406</v>
      </c>
      <c r="AE35">
        <v>1679812</v>
      </c>
      <c r="AF35">
        <v>1681994</v>
      </c>
      <c r="AG35">
        <v>1725022</v>
      </c>
      <c r="AH35">
        <v>1687033.8</v>
      </c>
      <c r="AI35">
        <v>1717119</v>
      </c>
      <c r="AJ35">
        <v>1710886</v>
      </c>
      <c r="AK35">
        <v>1853980</v>
      </c>
      <c r="AL35">
        <v>1456115</v>
      </c>
      <c r="AM35">
        <v>1349005</v>
      </c>
      <c r="AN35">
        <v>1239944</v>
      </c>
      <c r="AO35">
        <v>1311222</v>
      </c>
      <c r="AP35">
        <v>1242199.51</v>
      </c>
      <c r="AQ35">
        <v>1192256</v>
      </c>
      <c r="AR35">
        <v>1124171</v>
      </c>
      <c r="AS35">
        <v>1203247</v>
      </c>
      <c r="AT35">
        <v>1149278.1299999999</v>
      </c>
      <c r="AU35">
        <v>1120971</v>
      </c>
      <c r="AV35">
        <v>1021035</v>
      </c>
      <c r="AW35">
        <v>1100503</v>
      </c>
      <c r="AX35">
        <v>1052870</v>
      </c>
      <c r="AY35">
        <v>1050013</v>
      </c>
      <c r="AZ35">
        <v>1043622</v>
      </c>
      <c r="BA35">
        <v>1110903</v>
      </c>
      <c r="BB35">
        <v>1090052</v>
      </c>
      <c r="BC35">
        <v>1026579</v>
      </c>
      <c r="BD35">
        <v>974278</v>
      </c>
      <c r="BE35">
        <v>1018292</v>
      </c>
      <c r="BF35"/>
      <c r="BG35"/>
      <c r="BH35"/>
      <c r="BI35"/>
      <c r="BJ35"/>
      <c r="BK35"/>
      <c r="BL35"/>
      <c r="BM35"/>
      <c r="BN35"/>
      <c r="BO35"/>
      <c r="BP35"/>
      <c r="BQ35"/>
      <c r="BR35"/>
      <c r="BS35"/>
      <c r="BT35"/>
      <c r="BU35"/>
    </row>
    <row r="36" spans="1:73" x14ac:dyDescent="0.25">
      <c r="A36" t="s">
        <v>1509</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25">
      <c r="A37" t="s">
        <v>1510</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25">
      <c r="A38" t="s">
        <v>785</v>
      </c>
      <c r="B38">
        <v>0</v>
      </c>
      <c r="C38">
        <v>0</v>
      </c>
      <c r="D38">
        <v>0</v>
      </c>
      <c r="E38">
        <v>0</v>
      </c>
      <c r="F38">
        <v>0</v>
      </c>
      <c r="G38">
        <v>0</v>
      </c>
      <c r="H38">
        <v>0</v>
      </c>
      <c r="I38">
        <v>0</v>
      </c>
      <c r="J38">
        <v>0</v>
      </c>
      <c r="K38">
        <v>0</v>
      </c>
      <c r="L38">
        <v>0</v>
      </c>
      <c r="M38">
        <v>0</v>
      </c>
      <c r="N38">
        <v>0</v>
      </c>
      <c r="O38">
        <v>0</v>
      </c>
      <c r="P38"/>
      <c r="Q38">
        <v>0</v>
      </c>
      <c r="R38">
        <v>0</v>
      </c>
      <c r="S38">
        <v>0</v>
      </c>
      <c r="T38">
        <v>0</v>
      </c>
      <c r="U38">
        <v>0</v>
      </c>
      <c r="V38">
        <v>0</v>
      </c>
      <c r="W38">
        <v>0</v>
      </c>
      <c r="X38">
        <v>0</v>
      </c>
      <c r="Y38">
        <v>0</v>
      </c>
      <c r="Z38">
        <v>0</v>
      </c>
      <c r="AA38">
        <v>0</v>
      </c>
      <c r="AB38">
        <v>0</v>
      </c>
      <c r="AC38">
        <v>0</v>
      </c>
      <c r="AD38">
        <v>0</v>
      </c>
      <c r="AE38">
        <v>103000</v>
      </c>
      <c r="AF38">
        <v>180000</v>
      </c>
      <c r="AG38">
        <v>110000</v>
      </c>
      <c r="AH38">
        <v>160000</v>
      </c>
      <c r="AI38">
        <v>240000</v>
      </c>
      <c r="AJ38">
        <v>320000</v>
      </c>
      <c r="AK38">
        <v>330000</v>
      </c>
      <c r="AL38">
        <v>0</v>
      </c>
      <c r="AM38">
        <v>0</v>
      </c>
      <c r="AN38">
        <v>0</v>
      </c>
      <c r="AO38">
        <v>0</v>
      </c>
      <c r="AP38">
        <v>0</v>
      </c>
      <c r="AQ38">
        <v>0</v>
      </c>
      <c r="AR38">
        <v>0</v>
      </c>
      <c r="AS38">
        <v>0</v>
      </c>
      <c r="AT38">
        <v>0</v>
      </c>
      <c r="AU38">
        <v>0</v>
      </c>
      <c r="AV38">
        <v>0</v>
      </c>
      <c r="AW38">
        <v>0</v>
      </c>
      <c r="AX38">
        <v>0</v>
      </c>
      <c r="AY38">
        <v>40000</v>
      </c>
      <c r="AZ38">
        <v>75000</v>
      </c>
      <c r="BA38">
        <v>75000</v>
      </c>
      <c r="BB38">
        <v>95000</v>
      </c>
      <c r="BC38">
        <v>95000</v>
      </c>
      <c r="BD38">
        <v>95000</v>
      </c>
      <c r="BE38">
        <v>95000</v>
      </c>
      <c r="BF38"/>
      <c r="BG38"/>
      <c r="BH38"/>
      <c r="BI38"/>
      <c r="BJ38"/>
      <c r="BK38"/>
      <c r="BL38"/>
      <c r="BM38"/>
      <c r="BN38"/>
      <c r="BO38"/>
      <c r="BP38"/>
      <c r="BQ38"/>
      <c r="BR38"/>
      <c r="BS38"/>
      <c r="BT38"/>
      <c r="BU38"/>
    </row>
    <row r="39" spans="1:73" x14ac:dyDescent="0.25">
      <c r="A39" t="s">
        <v>786</v>
      </c>
      <c r="B39">
        <v>161324</v>
      </c>
      <c r="C39">
        <v>183900</v>
      </c>
      <c r="D39">
        <v>149005</v>
      </c>
      <c r="E39">
        <v>209216</v>
      </c>
      <c r="F39">
        <v>171763</v>
      </c>
      <c r="G39">
        <v>144847</v>
      </c>
      <c r="H39">
        <v>153417</v>
      </c>
      <c r="I39">
        <v>213114.63</v>
      </c>
      <c r="J39">
        <v>202284</v>
      </c>
      <c r="K39">
        <v>167220</v>
      </c>
      <c r="L39">
        <v>165209</v>
      </c>
      <c r="M39">
        <v>183278</v>
      </c>
      <c r="N39">
        <v>208686</v>
      </c>
      <c r="O39">
        <v>173412</v>
      </c>
      <c r="P39"/>
      <c r="Q39">
        <v>165978</v>
      </c>
      <c r="R39">
        <v>182415</v>
      </c>
      <c r="S39">
        <v>192406</v>
      </c>
      <c r="T39">
        <v>171242</v>
      </c>
      <c r="U39">
        <v>154941</v>
      </c>
      <c r="V39">
        <v>179060</v>
      </c>
      <c r="W39">
        <v>182572</v>
      </c>
      <c r="X39">
        <v>158414</v>
      </c>
      <c r="Y39">
        <v>159292</v>
      </c>
      <c r="Z39">
        <v>181955.13</v>
      </c>
      <c r="AA39">
        <v>166157</v>
      </c>
      <c r="AB39">
        <v>168825</v>
      </c>
      <c r="AC39">
        <v>157941</v>
      </c>
      <c r="AD39">
        <v>182447</v>
      </c>
      <c r="AE39">
        <v>183224</v>
      </c>
      <c r="AF39">
        <v>178006</v>
      </c>
      <c r="AG39">
        <v>173157</v>
      </c>
      <c r="AH39">
        <v>176418.19</v>
      </c>
      <c r="AI39">
        <v>192038</v>
      </c>
      <c r="AJ39">
        <v>169033</v>
      </c>
      <c r="AK39">
        <v>176658</v>
      </c>
      <c r="AL39">
        <v>109246</v>
      </c>
      <c r="AM39">
        <v>69726</v>
      </c>
      <c r="AN39">
        <v>142458</v>
      </c>
      <c r="AO39">
        <v>136797</v>
      </c>
      <c r="AP39">
        <v>145159.28</v>
      </c>
      <c r="AQ39">
        <v>57026</v>
      </c>
      <c r="AR39">
        <v>60469</v>
      </c>
      <c r="AS39">
        <v>43488</v>
      </c>
      <c r="AT39">
        <v>40602.71</v>
      </c>
      <c r="AU39">
        <v>0</v>
      </c>
      <c r="AV39">
        <v>35876</v>
      </c>
      <c r="AW39">
        <v>40185</v>
      </c>
      <c r="AX39">
        <v>45865</v>
      </c>
      <c r="AY39">
        <v>44450</v>
      </c>
      <c r="AZ39">
        <v>50914</v>
      </c>
      <c r="BA39">
        <v>43703</v>
      </c>
      <c r="BB39">
        <v>40042</v>
      </c>
      <c r="BC39">
        <v>34995</v>
      </c>
      <c r="BD39">
        <v>33127</v>
      </c>
      <c r="BE39">
        <v>32467</v>
      </c>
      <c r="BF39"/>
      <c r="BG39"/>
      <c r="BH39"/>
      <c r="BI39"/>
      <c r="BJ39"/>
      <c r="BK39"/>
      <c r="BL39"/>
      <c r="BM39"/>
      <c r="BN39"/>
      <c r="BO39"/>
      <c r="BP39"/>
      <c r="BQ39"/>
      <c r="BR39"/>
      <c r="BS39"/>
      <c r="BT39"/>
      <c r="BU39"/>
    </row>
    <row r="40" spans="1:73" x14ac:dyDescent="0.25">
      <c r="A40" t="s">
        <v>1484</v>
      </c>
      <c r="B40">
        <v>0</v>
      </c>
      <c r="C40">
        <v>0</v>
      </c>
      <c r="D40">
        <v>0</v>
      </c>
      <c r="E40">
        <v>209216</v>
      </c>
      <c r="F40">
        <v>171763</v>
      </c>
      <c r="G40">
        <v>144847</v>
      </c>
      <c r="H40">
        <v>153417</v>
      </c>
      <c r="I40">
        <v>213114.63</v>
      </c>
      <c r="J40">
        <v>202284</v>
      </c>
      <c r="K40">
        <v>167220</v>
      </c>
      <c r="L40">
        <v>165209</v>
      </c>
      <c r="M40">
        <v>183278</v>
      </c>
      <c r="N40">
        <v>208686</v>
      </c>
      <c r="O40">
        <v>173412</v>
      </c>
      <c r="P40"/>
      <c r="Q40">
        <v>165978</v>
      </c>
      <c r="R40">
        <v>182415</v>
      </c>
      <c r="S40">
        <v>6389</v>
      </c>
      <c r="T40">
        <v>9037</v>
      </c>
      <c r="U40">
        <v>6791</v>
      </c>
      <c r="V40">
        <v>179060</v>
      </c>
      <c r="W40">
        <v>8771</v>
      </c>
      <c r="X40">
        <v>6668</v>
      </c>
      <c r="Y40">
        <v>7106</v>
      </c>
      <c r="Z40">
        <v>7899.96</v>
      </c>
      <c r="AA40">
        <v>11903</v>
      </c>
      <c r="AB40">
        <v>15908</v>
      </c>
      <c r="AC40">
        <v>14291</v>
      </c>
      <c r="AD40">
        <v>182447</v>
      </c>
      <c r="AE40">
        <v>14224</v>
      </c>
      <c r="AF40">
        <v>13925</v>
      </c>
      <c r="AG40">
        <v>15865</v>
      </c>
      <c r="AH40">
        <v>21659</v>
      </c>
      <c r="AI40">
        <v>33133</v>
      </c>
      <c r="AJ40">
        <v>22671</v>
      </c>
      <c r="AK40">
        <v>35405</v>
      </c>
      <c r="AL40">
        <v>109246</v>
      </c>
      <c r="AM40">
        <v>69726</v>
      </c>
      <c r="AN40">
        <v>142458</v>
      </c>
      <c r="AO40">
        <v>7881</v>
      </c>
      <c r="AP40">
        <v>19462.96</v>
      </c>
      <c r="AQ40">
        <v>9098</v>
      </c>
      <c r="AR40">
        <v>18975</v>
      </c>
      <c r="AS40">
        <v>43488</v>
      </c>
      <c r="AT40">
        <v>40602.71</v>
      </c>
      <c r="AU40">
        <v>0</v>
      </c>
      <c r="AV40">
        <v>35876</v>
      </c>
      <c r="AW40">
        <v>40185</v>
      </c>
      <c r="AX40">
        <v>45865</v>
      </c>
      <c r="AY40">
        <v>44450</v>
      </c>
      <c r="AZ40">
        <v>50914</v>
      </c>
      <c r="BA40">
        <v>0</v>
      </c>
      <c r="BB40">
        <v>40042</v>
      </c>
      <c r="BC40">
        <v>34995</v>
      </c>
      <c r="BD40">
        <v>33127</v>
      </c>
      <c r="BE40">
        <v>32467</v>
      </c>
      <c r="BF40"/>
      <c r="BG40"/>
      <c r="BH40"/>
      <c r="BI40"/>
      <c r="BJ40"/>
      <c r="BK40"/>
      <c r="BL40"/>
      <c r="BM40"/>
      <c r="BN40"/>
      <c r="BO40"/>
      <c r="BP40"/>
      <c r="BQ40"/>
      <c r="BR40"/>
      <c r="BS40"/>
      <c r="BT40"/>
      <c r="BU40"/>
    </row>
    <row r="41" spans="1:73" x14ac:dyDescent="0.25">
      <c r="A41" t="s">
        <v>1511</v>
      </c>
      <c r="B41">
        <v>0</v>
      </c>
      <c r="C41">
        <v>0</v>
      </c>
      <c r="D41">
        <v>12916</v>
      </c>
      <c r="E41">
        <v>0</v>
      </c>
      <c r="F41">
        <v>0</v>
      </c>
      <c r="G41">
        <v>0</v>
      </c>
      <c r="H41">
        <v>0</v>
      </c>
      <c r="I41">
        <v>0</v>
      </c>
      <c r="J41">
        <v>0</v>
      </c>
      <c r="K41">
        <v>0</v>
      </c>
      <c r="L41">
        <v>0</v>
      </c>
      <c r="M41">
        <v>0</v>
      </c>
      <c r="N41">
        <v>0</v>
      </c>
      <c r="O41">
        <v>0</v>
      </c>
      <c r="P41"/>
      <c r="Q41">
        <v>0</v>
      </c>
      <c r="R41">
        <v>0</v>
      </c>
      <c r="S41">
        <v>186017</v>
      </c>
      <c r="T41">
        <v>162205</v>
      </c>
      <c r="U41">
        <v>148150</v>
      </c>
      <c r="V41">
        <v>0</v>
      </c>
      <c r="W41">
        <v>173801</v>
      </c>
      <c r="X41">
        <v>151746</v>
      </c>
      <c r="Y41">
        <v>152186</v>
      </c>
      <c r="Z41">
        <v>174055.17</v>
      </c>
      <c r="AA41">
        <v>154254</v>
      </c>
      <c r="AB41">
        <v>152917</v>
      </c>
      <c r="AC41">
        <v>143650</v>
      </c>
      <c r="AD41">
        <v>0</v>
      </c>
      <c r="AE41">
        <v>169000</v>
      </c>
      <c r="AF41">
        <v>164081</v>
      </c>
      <c r="AG41">
        <v>157292</v>
      </c>
      <c r="AH41">
        <v>154759.19</v>
      </c>
      <c r="AI41">
        <v>158905</v>
      </c>
      <c r="AJ41">
        <v>146362</v>
      </c>
      <c r="AK41">
        <v>141253</v>
      </c>
      <c r="AL41">
        <v>0</v>
      </c>
      <c r="AM41">
        <v>0</v>
      </c>
      <c r="AN41">
        <v>0</v>
      </c>
      <c r="AO41">
        <v>128916</v>
      </c>
      <c r="AP41">
        <v>125696.32000000001</v>
      </c>
      <c r="AQ41">
        <v>47928</v>
      </c>
      <c r="AR41">
        <v>41494</v>
      </c>
      <c r="AS41">
        <v>0</v>
      </c>
      <c r="AT41">
        <v>0</v>
      </c>
      <c r="AU41">
        <v>0</v>
      </c>
      <c r="AV41">
        <v>0</v>
      </c>
      <c r="AW41">
        <v>0</v>
      </c>
      <c r="AX41">
        <v>0</v>
      </c>
      <c r="AY41">
        <v>0</v>
      </c>
      <c r="AZ41">
        <v>0</v>
      </c>
      <c r="BA41">
        <v>43703</v>
      </c>
      <c r="BB41">
        <v>0</v>
      </c>
      <c r="BC41">
        <v>0</v>
      </c>
      <c r="BD41">
        <v>0</v>
      </c>
      <c r="BE41">
        <v>0</v>
      </c>
      <c r="BF41"/>
      <c r="BG41"/>
      <c r="BH41"/>
      <c r="BI41"/>
      <c r="BJ41"/>
      <c r="BK41"/>
      <c r="BL41"/>
      <c r="BM41"/>
      <c r="BN41"/>
      <c r="BO41"/>
      <c r="BP41"/>
      <c r="BQ41"/>
      <c r="BR41"/>
      <c r="BS41"/>
      <c r="BT41"/>
      <c r="BU41"/>
    </row>
    <row r="42" spans="1:73" s="114" customFormat="1" x14ac:dyDescent="0.25">
      <c r="A42" t="s">
        <v>1732</v>
      </c>
      <c r="B42">
        <v>0</v>
      </c>
      <c r="C42">
        <v>0</v>
      </c>
      <c r="D42">
        <v>139200</v>
      </c>
      <c r="E42">
        <v>0</v>
      </c>
      <c r="F42">
        <v>0</v>
      </c>
      <c r="G42">
        <v>0</v>
      </c>
      <c r="H42">
        <v>0</v>
      </c>
      <c r="I42">
        <v>0</v>
      </c>
      <c r="J42">
        <v>0</v>
      </c>
      <c r="K42">
        <v>0</v>
      </c>
      <c r="L42">
        <v>0</v>
      </c>
      <c r="M42">
        <v>0</v>
      </c>
      <c r="N42">
        <v>0</v>
      </c>
      <c r="O42">
        <v>0</v>
      </c>
      <c r="P42"/>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88388</v>
      </c>
      <c r="AM42">
        <v>80091</v>
      </c>
      <c r="AN42">
        <v>0</v>
      </c>
      <c r="AO42">
        <v>0</v>
      </c>
      <c r="AP42">
        <v>0</v>
      </c>
      <c r="AQ42">
        <v>70751</v>
      </c>
      <c r="AR42">
        <v>62287</v>
      </c>
      <c r="AS42">
        <v>55332</v>
      </c>
      <c r="AT42">
        <v>55798.06</v>
      </c>
      <c r="AU42">
        <v>71195</v>
      </c>
      <c r="AV42">
        <v>57167</v>
      </c>
      <c r="AW42">
        <v>50362</v>
      </c>
      <c r="AX42">
        <v>52587</v>
      </c>
      <c r="AY42">
        <v>62890</v>
      </c>
      <c r="AZ42">
        <v>57585</v>
      </c>
      <c r="BA42">
        <v>0</v>
      </c>
      <c r="BB42">
        <v>0</v>
      </c>
      <c r="BC42">
        <v>0</v>
      </c>
      <c r="BD42">
        <v>0</v>
      </c>
      <c r="BE42">
        <v>0</v>
      </c>
      <c r="BF42"/>
      <c r="BG42"/>
      <c r="BH42"/>
      <c r="BI42"/>
      <c r="BJ42"/>
      <c r="BK42"/>
      <c r="BL42"/>
      <c r="BM42"/>
      <c r="BN42"/>
      <c r="BO42"/>
      <c r="BP42"/>
      <c r="BQ42"/>
      <c r="BR42"/>
      <c r="BS42"/>
      <c r="BT42"/>
      <c r="BU42"/>
    </row>
    <row r="43" spans="1:73" x14ac:dyDescent="0.25">
      <c r="A43" t="s">
        <v>788</v>
      </c>
      <c r="B43">
        <v>0</v>
      </c>
      <c r="C43">
        <v>0</v>
      </c>
      <c r="D43">
        <v>0</v>
      </c>
      <c r="E43">
        <v>0</v>
      </c>
      <c r="F43">
        <v>0</v>
      </c>
      <c r="G43">
        <v>0</v>
      </c>
      <c r="H43">
        <v>0</v>
      </c>
      <c r="I43">
        <v>0</v>
      </c>
      <c r="J43">
        <v>0</v>
      </c>
      <c r="K43">
        <v>0</v>
      </c>
      <c r="L43">
        <v>0</v>
      </c>
      <c r="M43">
        <v>0</v>
      </c>
      <c r="N43">
        <v>0</v>
      </c>
      <c r="O43">
        <v>0</v>
      </c>
      <c r="P43"/>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48501</v>
      </c>
      <c r="AV43">
        <v>0</v>
      </c>
      <c r="AW43">
        <v>0</v>
      </c>
      <c r="AX43">
        <v>0</v>
      </c>
      <c r="AY43">
        <v>0</v>
      </c>
      <c r="AZ43">
        <v>0</v>
      </c>
      <c r="BA43">
        <v>0</v>
      </c>
      <c r="BB43">
        <v>0</v>
      </c>
      <c r="BC43">
        <v>0</v>
      </c>
      <c r="BD43">
        <v>0</v>
      </c>
      <c r="BE43">
        <v>0</v>
      </c>
      <c r="BF43"/>
      <c r="BG43"/>
      <c r="BH43"/>
      <c r="BI43"/>
      <c r="BJ43"/>
      <c r="BK43"/>
      <c r="BL43"/>
      <c r="BM43"/>
      <c r="BN43"/>
      <c r="BO43"/>
      <c r="BP43"/>
      <c r="BQ43"/>
      <c r="BR43"/>
      <c r="BS43"/>
      <c r="BT43"/>
      <c r="BU43"/>
    </row>
    <row r="44" spans="1:73" x14ac:dyDescent="0.25">
      <c r="A44" t="s">
        <v>1515</v>
      </c>
      <c r="B44">
        <v>0</v>
      </c>
      <c r="C44">
        <v>0</v>
      </c>
      <c r="D44">
        <v>0</v>
      </c>
      <c r="E44">
        <v>0</v>
      </c>
      <c r="F44">
        <v>0</v>
      </c>
      <c r="G44">
        <v>0</v>
      </c>
      <c r="H44">
        <v>0</v>
      </c>
      <c r="I44">
        <v>0</v>
      </c>
      <c r="J44">
        <v>0</v>
      </c>
      <c r="K44">
        <v>0</v>
      </c>
      <c r="L44">
        <v>0</v>
      </c>
      <c r="M44">
        <v>0</v>
      </c>
      <c r="N44">
        <v>0</v>
      </c>
      <c r="O44">
        <v>0</v>
      </c>
      <c r="P44"/>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48501</v>
      </c>
      <c r="AV44">
        <v>0</v>
      </c>
      <c r="AW44">
        <v>0</v>
      </c>
      <c r="AX44">
        <v>0</v>
      </c>
      <c r="AY44">
        <v>0</v>
      </c>
      <c r="AZ44">
        <v>0</v>
      </c>
      <c r="BA44">
        <v>0</v>
      </c>
      <c r="BB44">
        <v>0</v>
      </c>
      <c r="BC44">
        <v>0</v>
      </c>
      <c r="BD44">
        <v>0</v>
      </c>
      <c r="BE44">
        <v>0</v>
      </c>
      <c r="BF44"/>
      <c r="BG44"/>
      <c r="BH44"/>
      <c r="BI44"/>
      <c r="BJ44"/>
      <c r="BK44"/>
      <c r="BL44"/>
      <c r="BM44"/>
      <c r="BN44"/>
      <c r="BO44"/>
      <c r="BP44"/>
      <c r="BQ44"/>
      <c r="BR44"/>
      <c r="BS44"/>
      <c r="BT44"/>
      <c r="BU44"/>
    </row>
    <row r="45" spans="1:73" x14ac:dyDescent="0.25">
      <c r="A45" t="s">
        <v>2339</v>
      </c>
      <c r="B45">
        <v>0</v>
      </c>
      <c r="C45">
        <v>0</v>
      </c>
      <c r="D45">
        <v>0</v>
      </c>
      <c r="E45">
        <v>0</v>
      </c>
      <c r="F45">
        <v>0</v>
      </c>
      <c r="G45">
        <v>0</v>
      </c>
      <c r="H45">
        <v>252800</v>
      </c>
      <c r="I45">
        <v>0</v>
      </c>
      <c r="J45">
        <v>0</v>
      </c>
      <c r="K45">
        <v>0</v>
      </c>
      <c r="L45">
        <v>233600</v>
      </c>
      <c r="M45">
        <v>0</v>
      </c>
      <c r="N45">
        <v>0</v>
      </c>
      <c r="O45">
        <v>0</v>
      </c>
      <c r="P45"/>
      <c r="Q45">
        <v>212800</v>
      </c>
      <c r="R45">
        <v>0</v>
      </c>
      <c r="S45">
        <v>0</v>
      </c>
      <c r="T45">
        <v>0</v>
      </c>
      <c r="U45">
        <v>190400</v>
      </c>
      <c r="V45">
        <v>0</v>
      </c>
      <c r="W45">
        <v>0</v>
      </c>
      <c r="X45">
        <v>0</v>
      </c>
      <c r="Y45">
        <v>179200</v>
      </c>
      <c r="Z45">
        <v>0</v>
      </c>
      <c r="AA45">
        <v>0</v>
      </c>
      <c r="AB45">
        <v>0</v>
      </c>
      <c r="AC45">
        <v>160000</v>
      </c>
      <c r="AD45">
        <v>0</v>
      </c>
      <c r="AE45">
        <v>0</v>
      </c>
      <c r="AF45">
        <v>0</v>
      </c>
      <c r="AG45">
        <v>145600</v>
      </c>
      <c r="AH45">
        <v>0</v>
      </c>
      <c r="AI45">
        <v>0</v>
      </c>
      <c r="AJ45">
        <v>0</v>
      </c>
      <c r="AK45">
        <v>148800</v>
      </c>
      <c r="AL45">
        <v>2010</v>
      </c>
      <c r="AM45">
        <v>1842</v>
      </c>
      <c r="AN45">
        <v>1845</v>
      </c>
      <c r="AO45">
        <v>97760</v>
      </c>
      <c r="AP45">
        <v>0</v>
      </c>
      <c r="AQ45">
        <v>0</v>
      </c>
      <c r="AR45">
        <v>0</v>
      </c>
      <c r="AS45">
        <v>116800</v>
      </c>
      <c r="AT45">
        <v>0</v>
      </c>
      <c r="AU45">
        <v>0</v>
      </c>
      <c r="AV45">
        <v>0</v>
      </c>
      <c r="AW45">
        <v>106240</v>
      </c>
      <c r="AX45">
        <v>0</v>
      </c>
      <c r="AY45">
        <v>0</v>
      </c>
      <c r="AZ45">
        <v>0</v>
      </c>
      <c r="BA45">
        <v>0</v>
      </c>
      <c r="BB45">
        <v>0</v>
      </c>
      <c r="BC45">
        <v>0</v>
      </c>
      <c r="BD45">
        <v>0</v>
      </c>
      <c r="BE45">
        <v>0</v>
      </c>
      <c r="BF45"/>
      <c r="BG45"/>
      <c r="BH45"/>
      <c r="BI45"/>
      <c r="BJ45"/>
      <c r="BK45"/>
      <c r="BL45"/>
      <c r="BM45"/>
      <c r="BN45"/>
      <c r="BO45"/>
      <c r="BP45"/>
      <c r="BQ45"/>
      <c r="BR45"/>
      <c r="BS45"/>
      <c r="BT45"/>
      <c r="BU45"/>
    </row>
    <row r="46" spans="1:73" s="114" customFormat="1" x14ac:dyDescent="0.25">
      <c r="A46" t="s">
        <v>2340</v>
      </c>
      <c r="B46">
        <v>0</v>
      </c>
      <c r="C46">
        <v>0</v>
      </c>
      <c r="D46">
        <v>0</v>
      </c>
      <c r="E46">
        <v>0</v>
      </c>
      <c r="F46">
        <v>0</v>
      </c>
      <c r="G46">
        <v>0</v>
      </c>
      <c r="H46">
        <v>252800</v>
      </c>
      <c r="I46">
        <v>0</v>
      </c>
      <c r="J46">
        <v>0</v>
      </c>
      <c r="K46">
        <v>0</v>
      </c>
      <c r="L46">
        <v>233600</v>
      </c>
      <c r="M46">
        <v>0</v>
      </c>
      <c r="N46">
        <v>0</v>
      </c>
      <c r="O46">
        <v>0</v>
      </c>
      <c r="P46"/>
      <c r="Q46">
        <v>212800</v>
      </c>
      <c r="R46">
        <v>0</v>
      </c>
      <c r="S46">
        <v>0</v>
      </c>
      <c r="T46">
        <v>0</v>
      </c>
      <c r="U46">
        <v>190400</v>
      </c>
      <c r="V46">
        <v>0</v>
      </c>
      <c r="W46">
        <v>0</v>
      </c>
      <c r="X46">
        <v>0</v>
      </c>
      <c r="Y46">
        <v>179200</v>
      </c>
      <c r="Z46">
        <v>0</v>
      </c>
      <c r="AA46">
        <v>0</v>
      </c>
      <c r="AB46">
        <v>0</v>
      </c>
      <c r="AC46">
        <v>160000</v>
      </c>
      <c r="AD46">
        <v>0</v>
      </c>
      <c r="AE46">
        <v>0</v>
      </c>
      <c r="AF46">
        <v>0</v>
      </c>
      <c r="AG46">
        <v>145600</v>
      </c>
      <c r="AH46">
        <v>0</v>
      </c>
      <c r="AI46">
        <v>0</v>
      </c>
      <c r="AJ46">
        <v>0</v>
      </c>
      <c r="AK46">
        <v>148800</v>
      </c>
      <c r="AL46">
        <v>2010</v>
      </c>
      <c r="AM46">
        <v>1842</v>
      </c>
      <c r="AN46">
        <v>1845</v>
      </c>
      <c r="AO46">
        <v>97760</v>
      </c>
      <c r="AP46">
        <v>0</v>
      </c>
      <c r="AQ46">
        <v>0</v>
      </c>
      <c r="AR46">
        <v>0</v>
      </c>
      <c r="AS46">
        <v>116800</v>
      </c>
      <c r="AT46">
        <v>0</v>
      </c>
      <c r="AU46">
        <v>0</v>
      </c>
      <c r="AV46">
        <v>0</v>
      </c>
      <c r="AW46">
        <v>106240</v>
      </c>
      <c r="AX46">
        <v>0</v>
      </c>
      <c r="AY46">
        <v>0</v>
      </c>
      <c r="AZ46">
        <v>0</v>
      </c>
      <c r="BA46">
        <v>0</v>
      </c>
      <c r="BB46">
        <v>0</v>
      </c>
      <c r="BC46">
        <v>0</v>
      </c>
      <c r="BD46">
        <v>0</v>
      </c>
      <c r="BE46">
        <v>0</v>
      </c>
      <c r="BF46"/>
      <c r="BG46"/>
      <c r="BH46"/>
      <c r="BI46"/>
      <c r="BJ46"/>
      <c r="BK46"/>
      <c r="BL46"/>
      <c r="BM46"/>
      <c r="BN46"/>
      <c r="BO46"/>
      <c r="BP46"/>
      <c r="BQ46"/>
      <c r="BR46"/>
      <c r="BS46"/>
      <c r="BT46"/>
      <c r="BU46"/>
    </row>
    <row r="47" spans="1:73" x14ac:dyDescent="0.25">
      <c r="A47" t="s">
        <v>1520</v>
      </c>
      <c r="B47">
        <v>1843</v>
      </c>
      <c r="C47">
        <v>6009</v>
      </c>
      <c r="D47">
        <v>33531</v>
      </c>
      <c r="E47">
        <v>29881</v>
      </c>
      <c r="F47">
        <v>14790</v>
      </c>
      <c r="G47">
        <v>5204</v>
      </c>
      <c r="H47">
        <v>54282</v>
      </c>
      <c r="I47">
        <v>50447.99</v>
      </c>
      <c r="J47">
        <v>30105</v>
      </c>
      <c r="K47">
        <v>27494</v>
      </c>
      <c r="L47">
        <v>50375</v>
      </c>
      <c r="M47">
        <v>38421</v>
      </c>
      <c r="N47">
        <v>25777</v>
      </c>
      <c r="O47">
        <v>29062</v>
      </c>
      <c r="P47"/>
      <c r="Q47">
        <v>51013</v>
      </c>
      <c r="R47">
        <v>40507</v>
      </c>
      <c r="S47">
        <v>21555</v>
      </c>
      <c r="T47">
        <v>19846</v>
      </c>
      <c r="U47">
        <v>33965</v>
      </c>
      <c r="V47">
        <v>27594</v>
      </c>
      <c r="W47">
        <v>16359</v>
      </c>
      <c r="X47">
        <v>28454</v>
      </c>
      <c r="Y47">
        <v>49182</v>
      </c>
      <c r="Z47">
        <v>32335.15</v>
      </c>
      <c r="AA47">
        <v>16620</v>
      </c>
      <c r="AB47">
        <v>29223</v>
      </c>
      <c r="AC47">
        <v>47544</v>
      </c>
      <c r="AD47">
        <v>31021</v>
      </c>
      <c r="AE47">
        <v>16294</v>
      </c>
      <c r="AF47">
        <v>23754</v>
      </c>
      <c r="AG47">
        <v>41719</v>
      </c>
      <c r="AH47">
        <v>25898.05</v>
      </c>
      <c r="AI47">
        <v>15178</v>
      </c>
      <c r="AJ47">
        <v>24368</v>
      </c>
      <c r="AK47">
        <v>52298</v>
      </c>
      <c r="AL47">
        <v>37901</v>
      </c>
      <c r="AM47">
        <v>24399</v>
      </c>
      <c r="AN47">
        <v>27455</v>
      </c>
      <c r="AO47">
        <v>53431</v>
      </c>
      <c r="AP47">
        <v>37399.03</v>
      </c>
      <c r="AQ47">
        <v>24495</v>
      </c>
      <c r="AR47">
        <v>26395</v>
      </c>
      <c r="AS47">
        <v>47243</v>
      </c>
      <c r="AT47">
        <v>32833.03</v>
      </c>
      <c r="AU47">
        <v>20506</v>
      </c>
      <c r="AV47">
        <v>22548</v>
      </c>
      <c r="AW47">
        <v>38713</v>
      </c>
      <c r="AX47">
        <v>26890</v>
      </c>
      <c r="AY47">
        <v>15445</v>
      </c>
      <c r="AZ47">
        <v>24133</v>
      </c>
      <c r="BA47">
        <v>0</v>
      </c>
      <c r="BB47">
        <v>0</v>
      </c>
      <c r="BC47">
        <v>0</v>
      </c>
      <c r="BD47">
        <v>0</v>
      </c>
      <c r="BE47">
        <v>0</v>
      </c>
      <c r="BF47"/>
      <c r="BG47"/>
      <c r="BH47"/>
      <c r="BI47"/>
      <c r="BJ47"/>
      <c r="BK47"/>
      <c r="BL47"/>
      <c r="BM47"/>
      <c r="BN47"/>
      <c r="BO47"/>
      <c r="BP47"/>
      <c r="BQ47"/>
      <c r="BR47"/>
      <c r="BS47"/>
      <c r="BT47"/>
      <c r="BU47"/>
    </row>
    <row r="48" spans="1:73" x14ac:dyDescent="0.25">
      <c r="A48" t="s">
        <v>1521</v>
      </c>
      <c r="B48">
        <v>5722</v>
      </c>
      <c r="C48">
        <v>5564</v>
      </c>
      <c r="D48">
        <v>5092</v>
      </c>
      <c r="E48">
        <v>8521</v>
      </c>
      <c r="F48">
        <v>4776</v>
      </c>
      <c r="G48">
        <v>5140</v>
      </c>
      <c r="H48">
        <v>6788</v>
      </c>
      <c r="I48">
        <v>6928.69</v>
      </c>
      <c r="J48">
        <v>4870</v>
      </c>
      <c r="K48">
        <v>5408</v>
      </c>
      <c r="L48">
        <v>6388</v>
      </c>
      <c r="M48">
        <v>6340</v>
      </c>
      <c r="N48">
        <v>4703</v>
      </c>
      <c r="O48">
        <v>5510</v>
      </c>
      <c r="P48"/>
      <c r="Q48">
        <v>5949</v>
      </c>
      <c r="R48">
        <v>6375</v>
      </c>
      <c r="S48">
        <v>4202</v>
      </c>
      <c r="T48">
        <v>4274</v>
      </c>
      <c r="U48">
        <v>5222</v>
      </c>
      <c r="V48">
        <v>5625</v>
      </c>
      <c r="W48">
        <v>4162</v>
      </c>
      <c r="X48">
        <v>4287</v>
      </c>
      <c r="Y48">
        <v>5612</v>
      </c>
      <c r="Z48">
        <v>5293.44</v>
      </c>
      <c r="AA48">
        <v>3949</v>
      </c>
      <c r="AB48">
        <v>3894</v>
      </c>
      <c r="AC48">
        <v>4775</v>
      </c>
      <c r="AD48">
        <v>5506</v>
      </c>
      <c r="AE48">
        <v>3795</v>
      </c>
      <c r="AF48">
        <v>3952</v>
      </c>
      <c r="AG48">
        <v>4264</v>
      </c>
      <c r="AH48">
        <v>5083.6099999999997</v>
      </c>
      <c r="AI48">
        <v>3772</v>
      </c>
      <c r="AJ48">
        <v>3997</v>
      </c>
      <c r="AK48">
        <v>4010</v>
      </c>
      <c r="AL48">
        <v>3002</v>
      </c>
      <c r="AM48">
        <v>12993</v>
      </c>
      <c r="AN48">
        <v>1755</v>
      </c>
      <c r="AO48">
        <v>3282</v>
      </c>
      <c r="AP48">
        <v>4241.8900000000003</v>
      </c>
      <c r="AQ48">
        <v>20244</v>
      </c>
      <c r="AR48">
        <v>17018</v>
      </c>
      <c r="AS48">
        <v>15067</v>
      </c>
      <c r="AT48">
        <v>15617.04</v>
      </c>
      <c r="AU48">
        <v>22453</v>
      </c>
      <c r="AV48">
        <v>16864</v>
      </c>
      <c r="AW48">
        <v>14312</v>
      </c>
      <c r="AX48">
        <v>11566</v>
      </c>
      <c r="AY48">
        <v>12077</v>
      </c>
      <c r="AZ48">
        <v>13138</v>
      </c>
      <c r="BA48">
        <v>212410</v>
      </c>
      <c r="BB48">
        <v>111576</v>
      </c>
      <c r="BC48">
        <v>100678</v>
      </c>
      <c r="BD48">
        <v>109167</v>
      </c>
      <c r="BE48">
        <v>186981</v>
      </c>
      <c r="BF48"/>
      <c r="BG48"/>
      <c r="BH48"/>
      <c r="BI48"/>
      <c r="BJ48"/>
      <c r="BK48"/>
      <c r="BL48"/>
      <c r="BM48"/>
      <c r="BN48"/>
      <c r="BO48"/>
      <c r="BP48"/>
      <c r="BQ48"/>
      <c r="BR48"/>
      <c r="BS48"/>
      <c r="BT48"/>
      <c r="BU48"/>
    </row>
    <row r="49" spans="1:73" s="114" customFormat="1" x14ac:dyDescent="0.25">
      <c r="A49" t="s">
        <v>789</v>
      </c>
      <c r="B49">
        <v>168889</v>
      </c>
      <c r="C49">
        <v>195473</v>
      </c>
      <c r="D49">
        <v>326828</v>
      </c>
      <c r="E49">
        <v>247618</v>
      </c>
      <c r="F49">
        <v>191329</v>
      </c>
      <c r="G49">
        <v>155191</v>
      </c>
      <c r="H49">
        <v>467287</v>
      </c>
      <c r="I49">
        <v>270491.31</v>
      </c>
      <c r="J49">
        <v>237259</v>
      </c>
      <c r="K49">
        <v>200122</v>
      </c>
      <c r="L49">
        <v>455572</v>
      </c>
      <c r="M49">
        <v>228039</v>
      </c>
      <c r="N49">
        <v>239166</v>
      </c>
      <c r="O49">
        <v>207984</v>
      </c>
      <c r="P49"/>
      <c r="Q49">
        <v>435740</v>
      </c>
      <c r="R49">
        <v>229297</v>
      </c>
      <c r="S49">
        <v>218163</v>
      </c>
      <c r="T49">
        <v>195362</v>
      </c>
      <c r="U49">
        <v>384528</v>
      </c>
      <c r="V49">
        <v>212279</v>
      </c>
      <c r="W49">
        <v>203093</v>
      </c>
      <c r="X49">
        <v>191155</v>
      </c>
      <c r="Y49">
        <v>393286</v>
      </c>
      <c r="Z49">
        <v>219583.72</v>
      </c>
      <c r="AA49">
        <v>186726</v>
      </c>
      <c r="AB49">
        <v>201942</v>
      </c>
      <c r="AC49">
        <v>370260</v>
      </c>
      <c r="AD49">
        <v>218974</v>
      </c>
      <c r="AE49">
        <v>306313</v>
      </c>
      <c r="AF49">
        <v>385712</v>
      </c>
      <c r="AG49">
        <v>474740</v>
      </c>
      <c r="AH49">
        <v>367399.85</v>
      </c>
      <c r="AI49">
        <v>450988</v>
      </c>
      <c r="AJ49">
        <v>517398</v>
      </c>
      <c r="AK49">
        <v>711766</v>
      </c>
      <c r="AL49">
        <v>240547</v>
      </c>
      <c r="AM49">
        <v>189051</v>
      </c>
      <c r="AN49">
        <v>173513</v>
      </c>
      <c r="AO49">
        <v>291270</v>
      </c>
      <c r="AP49">
        <v>186800.21</v>
      </c>
      <c r="AQ49">
        <v>172516</v>
      </c>
      <c r="AR49">
        <v>166169</v>
      </c>
      <c r="AS49">
        <v>277930</v>
      </c>
      <c r="AT49">
        <v>144850.84</v>
      </c>
      <c r="AU49">
        <v>162655</v>
      </c>
      <c r="AV49">
        <v>132455</v>
      </c>
      <c r="AW49">
        <v>249812</v>
      </c>
      <c r="AX49">
        <v>136908</v>
      </c>
      <c r="AY49">
        <v>174862</v>
      </c>
      <c r="AZ49">
        <v>220770</v>
      </c>
      <c r="BA49">
        <v>331113</v>
      </c>
      <c r="BB49">
        <v>246618</v>
      </c>
      <c r="BC49">
        <v>230673</v>
      </c>
      <c r="BD49">
        <v>237294</v>
      </c>
      <c r="BE49">
        <v>314448</v>
      </c>
      <c r="BF49"/>
      <c r="BG49"/>
      <c r="BH49"/>
      <c r="BI49"/>
      <c r="BJ49"/>
      <c r="BK49"/>
      <c r="BL49"/>
      <c r="BM49"/>
      <c r="BN49"/>
      <c r="BO49"/>
      <c r="BP49"/>
      <c r="BQ49"/>
      <c r="BR49"/>
      <c r="BS49"/>
      <c r="BT49"/>
      <c r="BU49"/>
    </row>
    <row r="50" spans="1:73" x14ac:dyDescent="0.25">
      <c r="A50" t="s">
        <v>1522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25">
      <c r="A51" t="s">
        <v>1527</v>
      </c>
      <c r="B51">
        <v>69151</v>
      </c>
      <c r="C51">
        <v>66519</v>
      </c>
      <c r="D51">
        <v>63866</v>
      </c>
      <c r="E51">
        <v>61164</v>
      </c>
      <c r="F51">
        <v>61677</v>
      </c>
      <c r="G51">
        <v>59382</v>
      </c>
      <c r="H51">
        <v>56883</v>
      </c>
      <c r="I51">
        <v>54317.64</v>
      </c>
      <c r="J51">
        <v>52603</v>
      </c>
      <c r="K51">
        <v>50347</v>
      </c>
      <c r="L51">
        <v>48461</v>
      </c>
      <c r="M51">
        <v>38567</v>
      </c>
      <c r="N51">
        <v>58306</v>
      </c>
      <c r="O51">
        <v>56329</v>
      </c>
      <c r="P51"/>
      <c r="Q51">
        <v>54279</v>
      </c>
      <c r="R51">
        <v>57151</v>
      </c>
      <c r="S51">
        <v>55399</v>
      </c>
      <c r="T51">
        <v>53430</v>
      </c>
      <c r="U51">
        <v>51357</v>
      </c>
      <c r="V51">
        <v>51154</v>
      </c>
      <c r="W51">
        <v>49478</v>
      </c>
      <c r="X51">
        <v>47781</v>
      </c>
      <c r="Y51">
        <v>46045</v>
      </c>
      <c r="Z51">
        <v>44301.81</v>
      </c>
      <c r="AA51">
        <v>51086</v>
      </c>
      <c r="AB51">
        <v>48945</v>
      </c>
      <c r="AC51">
        <v>46812</v>
      </c>
      <c r="AD51">
        <v>45107</v>
      </c>
      <c r="AE51">
        <v>44932</v>
      </c>
      <c r="AF51">
        <v>43081</v>
      </c>
      <c r="AG51">
        <v>41230</v>
      </c>
      <c r="AH51">
        <v>39408.26</v>
      </c>
      <c r="AI51">
        <v>40837</v>
      </c>
      <c r="AJ51">
        <v>38900</v>
      </c>
      <c r="AK51">
        <v>37004</v>
      </c>
      <c r="AL51">
        <v>0</v>
      </c>
      <c r="AM51">
        <v>0</v>
      </c>
      <c r="AN51">
        <v>28056</v>
      </c>
      <c r="AO51">
        <v>26676</v>
      </c>
      <c r="AP51">
        <v>25294.17</v>
      </c>
      <c r="AQ51">
        <v>24116</v>
      </c>
      <c r="AR51">
        <v>22939</v>
      </c>
      <c r="AS51">
        <v>21761</v>
      </c>
      <c r="AT51">
        <v>0</v>
      </c>
      <c r="AU51">
        <v>0</v>
      </c>
      <c r="AV51">
        <v>0</v>
      </c>
      <c r="AW51">
        <v>0</v>
      </c>
      <c r="AX51">
        <v>0</v>
      </c>
      <c r="AY51">
        <v>0</v>
      </c>
      <c r="AZ51">
        <v>0</v>
      </c>
      <c r="BA51">
        <v>0</v>
      </c>
      <c r="BB51">
        <v>0</v>
      </c>
      <c r="BC51">
        <v>0</v>
      </c>
      <c r="BD51">
        <v>0</v>
      </c>
      <c r="BE51">
        <v>0</v>
      </c>
      <c r="BF51"/>
      <c r="BG51"/>
      <c r="BH51"/>
      <c r="BI51"/>
      <c r="BJ51"/>
      <c r="BK51"/>
      <c r="BL51"/>
      <c r="BM51"/>
      <c r="BN51"/>
      <c r="BO51"/>
      <c r="BP51"/>
      <c r="BQ51"/>
      <c r="BR51"/>
      <c r="BS51"/>
      <c r="BT51"/>
      <c r="BU51"/>
    </row>
    <row r="52" spans="1:73" x14ac:dyDescent="0.25">
      <c r="A52" t="s">
        <v>1529</v>
      </c>
      <c r="B52">
        <v>0</v>
      </c>
      <c r="C52">
        <v>0</v>
      </c>
      <c r="D52">
        <v>0</v>
      </c>
      <c r="E52">
        <v>0</v>
      </c>
      <c r="F52">
        <v>0</v>
      </c>
      <c r="G52">
        <v>0</v>
      </c>
      <c r="H52">
        <v>0</v>
      </c>
      <c r="I52">
        <v>0</v>
      </c>
      <c r="J52">
        <v>0</v>
      </c>
      <c r="K52">
        <v>0</v>
      </c>
      <c r="L52">
        <v>0</v>
      </c>
      <c r="M52">
        <v>0</v>
      </c>
      <c r="N52">
        <v>0</v>
      </c>
      <c r="O52">
        <v>0</v>
      </c>
      <c r="P52"/>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35100</v>
      </c>
      <c r="AM52">
        <v>29436</v>
      </c>
      <c r="AN52">
        <v>0</v>
      </c>
      <c r="AO52">
        <v>0</v>
      </c>
      <c r="AP52">
        <v>0</v>
      </c>
      <c r="AQ52">
        <v>0</v>
      </c>
      <c r="AR52">
        <v>0</v>
      </c>
      <c r="AS52">
        <v>0</v>
      </c>
      <c r="AT52">
        <v>0</v>
      </c>
      <c r="AU52">
        <v>0</v>
      </c>
      <c r="AV52">
        <v>0</v>
      </c>
      <c r="AW52">
        <v>0</v>
      </c>
      <c r="AX52">
        <v>0</v>
      </c>
      <c r="AY52">
        <v>0</v>
      </c>
      <c r="AZ52">
        <v>0</v>
      </c>
      <c r="BA52">
        <v>0</v>
      </c>
      <c r="BB52">
        <v>0</v>
      </c>
      <c r="BC52">
        <v>0</v>
      </c>
      <c r="BD52">
        <v>0</v>
      </c>
      <c r="BE52">
        <v>0</v>
      </c>
      <c r="BF52"/>
      <c r="BG52"/>
      <c r="BH52"/>
      <c r="BI52"/>
      <c r="BJ52"/>
      <c r="BK52"/>
      <c r="BL52"/>
      <c r="BM52"/>
      <c r="BN52"/>
      <c r="BO52"/>
      <c r="BP52"/>
      <c r="BQ52"/>
      <c r="BR52"/>
      <c r="BS52"/>
      <c r="BT52"/>
      <c r="BU52"/>
    </row>
    <row r="53" spans="1:73" x14ac:dyDescent="0.25">
      <c r="A53" t="s">
        <v>791</v>
      </c>
      <c r="B53">
        <v>69151</v>
      </c>
      <c r="C53">
        <v>66519</v>
      </c>
      <c r="D53">
        <v>63866</v>
      </c>
      <c r="E53">
        <v>61164</v>
      </c>
      <c r="F53">
        <v>61677</v>
      </c>
      <c r="G53">
        <v>59382</v>
      </c>
      <c r="H53">
        <v>56883</v>
      </c>
      <c r="I53">
        <v>54317.64</v>
      </c>
      <c r="J53">
        <v>52603</v>
      </c>
      <c r="K53">
        <v>50347</v>
      </c>
      <c r="L53">
        <v>48461</v>
      </c>
      <c r="M53">
        <v>38567</v>
      </c>
      <c r="N53">
        <v>58306</v>
      </c>
      <c r="O53">
        <v>56329</v>
      </c>
      <c r="P53"/>
      <c r="Q53">
        <v>54279</v>
      </c>
      <c r="R53">
        <v>57151</v>
      </c>
      <c r="S53">
        <v>55399</v>
      </c>
      <c r="T53">
        <v>53430</v>
      </c>
      <c r="U53">
        <v>51357</v>
      </c>
      <c r="V53">
        <v>51154</v>
      </c>
      <c r="W53">
        <v>49478</v>
      </c>
      <c r="X53">
        <v>47781</v>
      </c>
      <c r="Y53">
        <v>46045</v>
      </c>
      <c r="Z53">
        <v>44301.81</v>
      </c>
      <c r="AA53">
        <v>51086</v>
      </c>
      <c r="AB53">
        <v>48945</v>
      </c>
      <c r="AC53">
        <v>46812</v>
      </c>
      <c r="AD53">
        <v>45107</v>
      </c>
      <c r="AE53">
        <v>44932</v>
      </c>
      <c r="AF53">
        <v>43081</v>
      </c>
      <c r="AG53">
        <v>41230</v>
      </c>
      <c r="AH53">
        <v>39408.26</v>
      </c>
      <c r="AI53">
        <v>40837</v>
      </c>
      <c r="AJ53">
        <v>38900</v>
      </c>
      <c r="AK53">
        <v>37004</v>
      </c>
      <c r="AL53">
        <v>35100</v>
      </c>
      <c r="AM53">
        <v>29436</v>
      </c>
      <c r="AN53">
        <v>28056</v>
      </c>
      <c r="AO53">
        <v>26676</v>
      </c>
      <c r="AP53">
        <v>25294.17</v>
      </c>
      <c r="AQ53">
        <v>24116</v>
      </c>
      <c r="AR53">
        <v>22939</v>
      </c>
      <c r="AS53">
        <v>21761</v>
      </c>
      <c r="AT53">
        <v>0</v>
      </c>
      <c r="AU53">
        <v>0</v>
      </c>
      <c r="AV53">
        <v>0</v>
      </c>
      <c r="AW53">
        <v>0</v>
      </c>
      <c r="AX53">
        <v>0</v>
      </c>
      <c r="AY53">
        <v>0</v>
      </c>
      <c r="AZ53">
        <v>0</v>
      </c>
      <c r="BA53">
        <v>0</v>
      </c>
      <c r="BB53">
        <v>0</v>
      </c>
      <c r="BC53">
        <v>0</v>
      </c>
      <c r="BD53">
        <v>0</v>
      </c>
      <c r="BE53">
        <v>0</v>
      </c>
      <c r="BF53"/>
      <c r="BG53"/>
      <c r="BH53"/>
      <c r="BI53"/>
      <c r="BJ53"/>
      <c r="BK53"/>
      <c r="BL53"/>
      <c r="BM53"/>
      <c r="BN53"/>
      <c r="BO53"/>
      <c r="BP53"/>
      <c r="BQ53"/>
      <c r="BR53"/>
      <c r="BS53"/>
      <c r="BT53"/>
      <c r="BU53"/>
    </row>
    <row r="54" spans="1:73" x14ac:dyDescent="0.25">
      <c r="A54" t="s">
        <v>792</v>
      </c>
      <c r="B54">
        <v>238040</v>
      </c>
      <c r="C54">
        <v>261992</v>
      </c>
      <c r="D54">
        <v>390694</v>
      </c>
      <c r="E54">
        <v>308782</v>
      </c>
      <c r="F54">
        <v>253006</v>
      </c>
      <c r="G54">
        <v>214573</v>
      </c>
      <c r="H54">
        <v>524170</v>
      </c>
      <c r="I54">
        <v>324808.95</v>
      </c>
      <c r="J54">
        <v>289862</v>
      </c>
      <c r="K54">
        <v>250469</v>
      </c>
      <c r="L54">
        <v>504033</v>
      </c>
      <c r="M54">
        <v>266606</v>
      </c>
      <c r="N54">
        <v>297472</v>
      </c>
      <c r="O54">
        <v>264313</v>
      </c>
      <c r="P54"/>
      <c r="Q54">
        <v>490019</v>
      </c>
      <c r="R54">
        <v>286448</v>
      </c>
      <c r="S54">
        <v>273562</v>
      </c>
      <c r="T54">
        <v>248792</v>
      </c>
      <c r="U54">
        <v>435885</v>
      </c>
      <c r="V54">
        <v>263433</v>
      </c>
      <c r="W54">
        <v>252571</v>
      </c>
      <c r="X54">
        <v>238936</v>
      </c>
      <c r="Y54">
        <v>439331</v>
      </c>
      <c r="Z54">
        <v>263885.53000000003</v>
      </c>
      <c r="AA54">
        <v>237812</v>
      </c>
      <c r="AB54">
        <v>250887</v>
      </c>
      <c r="AC54">
        <v>417072</v>
      </c>
      <c r="AD54">
        <v>264081</v>
      </c>
      <c r="AE54">
        <v>351245</v>
      </c>
      <c r="AF54">
        <v>428793</v>
      </c>
      <c r="AG54">
        <v>515970</v>
      </c>
      <c r="AH54">
        <v>406808.11</v>
      </c>
      <c r="AI54">
        <v>491825</v>
      </c>
      <c r="AJ54">
        <v>556298</v>
      </c>
      <c r="AK54">
        <v>748770</v>
      </c>
      <c r="AL54">
        <v>275647</v>
      </c>
      <c r="AM54">
        <v>218487</v>
      </c>
      <c r="AN54">
        <v>201569</v>
      </c>
      <c r="AO54">
        <v>317946</v>
      </c>
      <c r="AP54">
        <v>212094.38</v>
      </c>
      <c r="AQ54">
        <v>196632</v>
      </c>
      <c r="AR54">
        <v>189108</v>
      </c>
      <c r="AS54">
        <v>299691</v>
      </c>
      <c r="AT54">
        <v>144850.84</v>
      </c>
      <c r="AU54">
        <v>162655</v>
      </c>
      <c r="AV54">
        <v>132455</v>
      </c>
      <c r="AW54">
        <v>249812</v>
      </c>
      <c r="AX54">
        <v>136908</v>
      </c>
      <c r="AY54">
        <v>174862</v>
      </c>
      <c r="AZ54">
        <v>220770</v>
      </c>
      <c r="BA54">
        <v>331113</v>
      </c>
      <c r="BB54">
        <v>246618</v>
      </c>
      <c r="BC54">
        <v>230673</v>
      </c>
      <c r="BD54">
        <v>237294</v>
      </c>
      <c r="BE54">
        <v>314448</v>
      </c>
      <c r="BF54"/>
      <c r="BG54"/>
      <c r="BH54"/>
      <c r="BI54"/>
      <c r="BJ54"/>
      <c r="BK54"/>
      <c r="BL54"/>
      <c r="BM54"/>
      <c r="BN54"/>
      <c r="BO54"/>
      <c r="BP54"/>
      <c r="BQ54"/>
      <c r="BR54"/>
      <c r="BS54"/>
      <c r="BT54"/>
      <c r="BU54"/>
    </row>
    <row r="55" spans="1:73" x14ac:dyDescent="0.25">
      <c r="A55" t="s">
        <v>1530</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25">
      <c r="A56" t="s">
        <v>1531</v>
      </c>
      <c r="B56">
        <v>160000</v>
      </c>
      <c r="C56">
        <v>160000</v>
      </c>
      <c r="D56">
        <v>160000</v>
      </c>
      <c r="E56">
        <v>160000</v>
      </c>
      <c r="F56">
        <v>160000</v>
      </c>
      <c r="G56">
        <v>160000</v>
      </c>
      <c r="H56">
        <v>160000</v>
      </c>
      <c r="I56">
        <v>160000</v>
      </c>
      <c r="J56">
        <v>160000</v>
      </c>
      <c r="K56">
        <v>160000</v>
      </c>
      <c r="L56">
        <v>160000</v>
      </c>
      <c r="M56">
        <v>160000</v>
      </c>
      <c r="N56">
        <v>160000</v>
      </c>
      <c r="O56">
        <v>160000</v>
      </c>
      <c r="P56"/>
      <c r="Q56">
        <v>160000</v>
      </c>
      <c r="R56">
        <v>160000</v>
      </c>
      <c r="S56">
        <v>160000</v>
      </c>
      <c r="T56">
        <v>160000</v>
      </c>
      <c r="U56">
        <v>160000</v>
      </c>
      <c r="V56">
        <v>160000</v>
      </c>
      <c r="W56">
        <v>160000</v>
      </c>
      <c r="X56">
        <v>160000</v>
      </c>
      <c r="Y56">
        <v>160000</v>
      </c>
      <c r="Z56">
        <v>160000</v>
      </c>
      <c r="AA56">
        <v>160000</v>
      </c>
      <c r="AB56">
        <v>160000</v>
      </c>
      <c r="AC56">
        <v>160000</v>
      </c>
      <c r="AD56">
        <v>160000</v>
      </c>
      <c r="AE56">
        <v>160000</v>
      </c>
      <c r="AF56">
        <v>160000</v>
      </c>
      <c r="AG56">
        <v>160000</v>
      </c>
      <c r="AH56">
        <v>160000</v>
      </c>
      <c r="AI56">
        <v>160000</v>
      </c>
      <c r="AJ56">
        <v>160000</v>
      </c>
      <c r="AK56">
        <v>160000</v>
      </c>
      <c r="AL56">
        <v>160000</v>
      </c>
      <c r="AM56">
        <v>160000</v>
      </c>
      <c r="AN56">
        <v>160000</v>
      </c>
      <c r="AO56">
        <v>160000</v>
      </c>
      <c r="AP56">
        <v>160000</v>
      </c>
      <c r="AQ56">
        <v>160000</v>
      </c>
      <c r="AR56">
        <v>160000</v>
      </c>
      <c r="AS56">
        <v>160000</v>
      </c>
      <c r="AT56">
        <v>160000</v>
      </c>
      <c r="AU56">
        <v>160000</v>
      </c>
      <c r="AV56">
        <v>160000</v>
      </c>
      <c r="AW56">
        <v>160000</v>
      </c>
      <c r="AX56">
        <v>160000</v>
      </c>
      <c r="AY56">
        <v>160000</v>
      </c>
      <c r="AZ56">
        <v>160000</v>
      </c>
      <c r="BA56">
        <v>160000</v>
      </c>
      <c r="BB56">
        <v>160000</v>
      </c>
      <c r="BC56">
        <v>160000</v>
      </c>
      <c r="BD56">
        <v>160000</v>
      </c>
      <c r="BE56">
        <v>160000</v>
      </c>
      <c r="BF56"/>
      <c r="BG56"/>
      <c r="BH56"/>
      <c r="BI56"/>
      <c r="BJ56"/>
      <c r="BK56"/>
      <c r="BL56"/>
      <c r="BM56"/>
      <c r="BN56"/>
      <c r="BO56"/>
      <c r="BP56"/>
      <c r="BQ56"/>
      <c r="BR56"/>
      <c r="BS56"/>
      <c r="BT56"/>
      <c r="BU56"/>
    </row>
    <row r="57" spans="1:73" x14ac:dyDescent="0.25">
      <c r="A57" t="s">
        <v>1532</v>
      </c>
      <c r="B57">
        <v>160000</v>
      </c>
      <c r="C57">
        <v>160000</v>
      </c>
      <c r="D57">
        <v>160000</v>
      </c>
      <c r="E57">
        <v>160000</v>
      </c>
      <c r="F57">
        <v>160000</v>
      </c>
      <c r="G57">
        <v>160000</v>
      </c>
      <c r="H57">
        <v>160000</v>
      </c>
      <c r="I57">
        <v>160000</v>
      </c>
      <c r="J57">
        <v>160000</v>
      </c>
      <c r="K57">
        <v>160000</v>
      </c>
      <c r="L57">
        <v>160000</v>
      </c>
      <c r="M57">
        <v>160000</v>
      </c>
      <c r="N57">
        <v>160000</v>
      </c>
      <c r="O57">
        <v>160000</v>
      </c>
      <c r="P57"/>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c r="BG57"/>
      <c r="BH57"/>
      <c r="BI57"/>
      <c r="BJ57"/>
      <c r="BK57"/>
      <c r="BL57"/>
      <c r="BM57"/>
      <c r="BN57"/>
      <c r="BO57"/>
      <c r="BP57"/>
      <c r="BQ57"/>
      <c r="BR57"/>
      <c r="BS57"/>
      <c r="BT57"/>
      <c r="BU57"/>
    </row>
    <row r="58" spans="1:73" x14ac:dyDescent="0.25">
      <c r="A58" t="s">
        <v>1533</v>
      </c>
      <c r="B58">
        <v>160000</v>
      </c>
      <c r="C58">
        <v>160000</v>
      </c>
      <c r="D58">
        <v>160000</v>
      </c>
      <c r="E58">
        <v>160000</v>
      </c>
      <c r="F58">
        <v>160000</v>
      </c>
      <c r="G58">
        <v>160000</v>
      </c>
      <c r="H58">
        <v>160000</v>
      </c>
      <c r="I58">
        <v>160000</v>
      </c>
      <c r="J58">
        <v>160000</v>
      </c>
      <c r="K58">
        <v>160000</v>
      </c>
      <c r="L58">
        <v>160000</v>
      </c>
      <c r="M58">
        <v>160000</v>
      </c>
      <c r="N58">
        <v>160000</v>
      </c>
      <c r="O58">
        <v>160000</v>
      </c>
      <c r="P58"/>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c r="BG58"/>
      <c r="BH58"/>
      <c r="BI58"/>
      <c r="BJ58"/>
      <c r="BK58"/>
      <c r="BL58"/>
      <c r="BM58"/>
      <c r="BN58"/>
      <c r="BO58"/>
      <c r="BP58"/>
      <c r="BQ58"/>
      <c r="BR58"/>
      <c r="BS58"/>
      <c r="BT58"/>
      <c r="BU58"/>
    </row>
    <row r="59" spans="1:73" x14ac:dyDescent="0.25">
      <c r="A59" t="s">
        <v>1534</v>
      </c>
      <c r="B59">
        <v>160000</v>
      </c>
      <c r="C59">
        <v>160000</v>
      </c>
      <c r="D59">
        <v>160000</v>
      </c>
      <c r="E59">
        <v>160000</v>
      </c>
      <c r="F59">
        <v>160000</v>
      </c>
      <c r="G59">
        <v>160000</v>
      </c>
      <c r="H59">
        <v>160000</v>
      </c>
      <c r="I59">
        <v>160000</v>
      </c>
      <c r="J59">
        <v>160000</v>
      </c>
      <c r="K59">
        <v>160000</v>
      </c>
      <c r="L59">
        <v>160000</v>
      </c>
      <c r="M59">
        <v>160000</v>
      </c>
      <c r="N59">
        <v>160000</v>
      </c>
      <c r="O59">
        <v>160000</v>
      </c>
      <c r="P59"/>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c r="BG59"/>
      <c r="BH59"/>
      <c r="BI59"/>
      <c r="BJ59"/>
      <c r="BK59"/>
      <c r="BL59"/>
      <c r="BM59"/>
      <c r="BN59"/>
      <c r="BO59"/>
      <c r="BP59"/>
      <c r="BQ59"/>
      <c r="BR59"/>
      <c r="BS59"/>
      <c r="BT59"/>
      <c r="BU59"/>
    </row>
    <row r="60" spans="1:73" x14ac:dyDescent="0.25">
      <c r="A60" t="s">
        <v>1535</v>
      </c>
      <c r="B60">
        <v>172000</v>
      </c>
      <c r="C60">
        <v>172000</v>
      </c>
      <c r="D60">
        <v>172000</v>
      </c>
      <c r="E60">
        <v>172000</v>
      </c>
      <c r="F60">
        <v>172000</v>
      </c>
      <c r="G60">
        <v>172000</v>
      </c>
      <c r="H60">
        <v>172000</v>
      </c>
      <c r="I60">
        <v>172000</v>
      </c>
      <c r="J60">
        <v>172000</v>
      </c>
      <c r="K60">
        <v>172000</v>
      </c>
      <c r="L60">
        <v>172000</v>
      </c>
      <c r="M60">
        <v>172000</v>
      </c>
      <c r="N60">
        <v>172000</v>
      </c>
      <c r="O60">
        <v>172000</v>
      </c>
      <c r="P60"/>
      <c r="Q60">
        <v>172000</v>
      </c>
      <c r="R60">
        <v>172000</v>
      </c>
      <c r="S60">
        <v>172000</v>
      </c>
      <c r="T60">
        <v>172000</v>
      </c>
      <c r="U60">
        <v>172000</v>
      </c>
      <c r="V60">
        <v>172000</v>
      </c>
      <c r="W60">
        <v>172000</v>
      </c>
      <c r="X60">
        <v>172000</v>
      </c>
      <c r="Y60">
        <v>172000</v>
      </c>
      <c r="Z60">
        <v>172000</v>
      </c>
      <c r="AA60">
        <v>172000</v>
      </c>
      <c r="AB60">
        <v>172000</v>
      </c>
      <c r="AC60">
        <v>172000</v>
      </c>
      <c r="AD60">
        <v>172000</v>
      </c>
      <c r="AE60">
        <v>172000</v>
      </c>
      <c r="AF60">
        <v>172000</v>
      </c>
      <c r="AG60">
        <v>172000</v>
      </c>
      <c r="AH60">
        <v>172000</v>
      </c>
      <c r="AI60">
        <v>172000</v>
      </c>
      <c r="AJ60">
        <v>172000</v>
      </c>
      <c r="AK60">
        <v>172000</v>
      </c>
      <c r="AL60">
        <v>172000</v>
      </c>
      <c r="AM60">
        <v>172000</v>
      </c>
      <c r="AN60">
        <v>172000</v>
      </c>
      <c r="AO60">
        <v>172000</v>
      </c>
      <c r="AP60">
        <v>172000</v>
      </c>
      <c r="AQ60">
        <v>172000</v>
      </c>
      <c r="AR60">
        <v>172000</v>
      </c>
      <c r="AS60">
        <v>172000</v>
      </c>
      <c r="AT60">
        <v>172000</v>
      </c>
      <c r="AU60">
        <v>172000</v>
      </c>
      <c r="AV60">
        <v>172000</v>
      </c>
      <c r="AW60">
        <v>172000</v>
      </c>
      <c r="AX60">
        <v>172000</v>
      </c>
      <c r="AY60">
        <v>172000</v>
      </c>
      <c r="AZ60">
        <v>172000</v>
      </c>
      <c r="BA60">
        <v>172000</v>
      </c>
      <c r="BB60">
        <v>172000</v>
      </c>
      <c r="BC60">
        <v>172000</v>
      </c>
      <c r="BD60">
        <v>172000</v>
      </c>
      <c r="BE60">
        <v>172000</v>
      </c>
      <c r="BF60"/>
      <c r="BG60"/>
      <c r="BH60"/>
      <c r="BI60"/>
      <c r="BJ60"/>
      <c r="BK60"/>
      <c r="BL60"/>
      <c r="BM60"/>
      <c r="BN60"/>
      <c r="BO60"/>
      <c r="BP60"/>
      <c r="BQ60"/>
      <c r="BR60"/>
      <c r="BS60"/>
      <c r="BT60"/>
      <c r="BU60"/>
    </row>
    <row r="61" spans="1:73" x14ac:dyDescent="0.25">
      <c r="A61" t="s">
        <v>1536</v>
      </c>
      <c r="B61">
        <v>172000</v>
      </c>
      <c r="C61">
        <v>172000</v>
      </c>
      <c r="D61">
        <v>172000</v>
      </c>
      <c r="E61">
        <v>172000</v>
      </c>
      <c r="F61">
        <v>172000</v>
      </c>
      <c r="G61">
        <v>172000</v>
      </c>
      <c r="H61">
        <v>172000</v>
      </c>
      <c r="I61">
        <v>172000</v>
      </c>
      <c r="J61">
        <v>172000</v>
      </c>
      <c r="K61">
        <v>172000</v>
      </c>
      <c r="L61">
        <v>172000</v>
      </c>
      <c r="M61">
        <v>172000</v>
      </c>
      <c r="N61">
        <v>172000</v>
      </c>
      <c r="O61">
        <v>172000</v>
      </c>
      <c r="P61"/>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c r="BG61"/>
      <c r="BH61"/>
      <c r="BI61"/>
      <c r="BJ61"/>
      <c r="BK61"/>
      <c r="BL61"/>
      <c r="BM61"/>
      <c r="BN61"/>
      <c r="BO61"/>
      <c r="BP61"/>
      <c r="BQ61"/>
      <c r="BR61"/>
      <c r="BS61"/>
      <c r="BT61"/>
      <c r="BU61"/>
    </row>
    <row r="62" spans="1:73" s="114" customFormat="1" x14ac:dyDescent="0.25">
      <c r="A62" t="s">
        <v>1538</v>
      </c>
      <c r="B62">
        <v>1812657</v>
      </c>
      <c r="C62">
        <v>1795533</v>
      </c>
      <c r="D62">
        <v>1770108</v>
      </c>
      <c r="E62">
        <v>1864451</v>
      </c>
      <c r="F62">
        <v>1788814</v>
      </c>
      <c r="G62">
        <v>1722461</v>
      </c>
      <c r="H62">
        <v>1711625</v>
      </c>
      <c r="I62">
        <v>1886429.25</v>
      </c>
      <c r="J62">
        <v>1785584</v>
      </c>
      <c r="K62">
        <v>1651749</v>
      </c>
      <c r="L62">
        <v>1572989</v>
      </c>
      <c r="M62">
        <v>1699433</v>
      </c>
      <c r="N62">
        <v>1612918</v>
      </c>
      <c r="O62">
        <v>1490559</v>
      </c>
      <c r="P62"/>
      <c r="Q62">
        <v>1402543</v>
      </c>
      <c r="R62">
        <v>1508047</v>
      </c>
      <c r="S62">
        <v>1405491</v>
      </c>
      <c r="T62">
        <v>1300961</v>
      </c>
      <c r="U62">
        <v>1231866</v>
      </c>
      <c r="V62">
        <v>1344348</v>
      </c>
      <c r="W62">
        <v>1254927</v>
      </c>
      <c r="X62">
        <v>1167284</v>
      </c>
      <c r="Y62">
        <v>1108126</v>
      </c>
      <c r="Z62">
        <v>1206162.3999999999</v>
      </c>
      <c r="AA62">
        <v>1122089</v>
      </c>
      <c r="AB62">
        <v>1043422</v>
      </c>
      <c r="AC62">
        <v>981679</v>
      </c>
      <c r="AD62">
        <v>1064072</v>
      </c>
      <c r="AE62">
        <v>992261</v>
      </c>
      <c r="AF62">
        <v>916950</v>
      </c>
      <c r="AG62">
        <v>872990</v>
      </c>
      <c r="AH62">
        <v>944278.25</v>
      </c>
      <c r="AI62">
        <v>889143</v>
      </c>
      <c r="AJ62">
        <v>818597</v>
      </c>
      <c r="AK62">
        <v>769377</v>
      </c>
      <c r="AL62">
        <v>844357</v>
      </c>
      <c r="AM62">
        <v>793577</v>
      </c>
      <c r="AN62">
        <v>703598</v>
      </c>
      <c r="AO62">
        <v>658632</v>
      </c>
      <c r="AP62">
        <v>696253.08</v>
      </c>
      <c r="AQ62">
        <v>661867</v>
      </c>
      <c r="AR62">
        <v>601312</v>
      </c>
      <c r="AS62">
        <v>570062</v>
      </c>
      <c r="AT62">
        <v>671033.43000000005</v>
      </c>
      <c r="AU62">
        <v>625022</v>
      </c>
      <c r="AV62">
        <v>555449</v>
      </c>
      <c r="AW62">
        <v>517645</v>
      </c>
      <c r="AX62">
        <v>582828</v>
      </c>
      <c r="AY62">
        <v>542062</v>
      </c>
      <c r="AZ62">
        <v>489703</v>
      </c>
      <c r="BA62">
        <v>446684</v>
      </c>
      <c r="BB62">
        <v>510330</v>
      </c>
      <c r="BC62">
        <v>462808</v>
      </c>
      <c r="BD62">
        <v>403795</v>
      </c>
      <c r="BE62">
        <v>370621</v>
      </c>
      <c r="BF62"/>
      <c r="BG62"/>
      <c r="BH62"/>
      <c r="BI62"/>
      <c r="BJ62"/>
      <c r="BK62"/>
      <c r="BL62"/>
      <c r="BM62"/>
      <c r="BN62"/>
      <c r="BO62"/>
      <c r="BP62"/>
      <c r="BQ62"/>
      <c r="BR62"/>
      <c r="BS62"/>
      <c r="BT62"/>
      <c r="BU62"/>
    </row>
    <row r="63" spans="1:73" x14ac:dyDescent="0.25">
      <c r="A63" t="s">
        <v>1539</v>
      </c>
      <c r="B63">
        <v>16000</v>
      </c>
      <c r="C63">
        <v>16000</v>
      </c>
      <c r="D63">
        <v>16000</v>
      </c>
      <c r="E63">
        <v>16000</v>
      </c>
      <c r="F63">
        <v>16000</v>
      </c>
      <c r="G63">
        <v>16000</v>
      </c>
      <c r="H63">
        <v>16000</v>
      </c>
      <c r="I63">
        <v>16000</v>
      </c>
      <c r="J63">
        <v>16000</v>
      </c>
      <c r="K63">
        <v>16000</v>
      </c>
      <c r="L63">
        <v>16000</v>
      </c>
      <c r="M63">
        <v>16000</v>
      </c>
      <c r="N63">
        <v>16000</v>
      </c>
      <c r="O63">
        <v>16000</v>
      </c>
      <c r="P63"/>
      <c r="Q63">
        <v>16000</v>
      </c>
      <c r="R63">
        <v>16000</v>
      </c>
      <c r="S63">
        <v>16000</v>
      </c>
      <c r="T63">
        <v>16000</v>
      </c>
      <c r="U63">
        <v>16000</v>
      </c>
      <c r="V63">
        <v>16000</v>
      </c>
      <c r="W63">
        <v>16000</v>
      </c>
      <c r="X63">
        <v>16000</v>
      </c>
      <c r="Y63">
        <v>16000</v>
      </c>
      <c r="Z63">
        <v>16000</v>
      </c>
      <c r="AA63">
        <v>16000</v>
      </c>
      <c r="AB63">
        <v>16000</v>
      </c>
      <c r="AC63">
        <v>16000</v>
      </c>
      <c r="AD63">
        <v>16000</v>
      </c>
      <c r="AE63">
        <v>16000</v>
      </c>
      <c r="AF63">
        <v>16000</v>
      </c>
      <c r="AG63">
        <v>16000</v>
      </c>
      <c r="AH63">
        <v>16000</v>
      </c>
      <c r="AI63">
        <v>16000</v>
      </c>
      <c r="AJ63">
        <v>16000</v>
      </c>
      <c r="AK63">
        <v>16000</v>
      </c>
      <c r="AL63">
        <v>16000</v>
      </c>
      <c r="AM63">
        <v>16000</v>
      </c>
      <c r="AN63">
        <v>16000</v>
      </c>
      <c r="AO63">
        <v>16000</v>
      </c>
      <c r="AP63">
        <v>16000</v>
      </c>
      <c r="AQ63">
        <v>16000</v>
      </c>
      <c r="AR63">
        <v>16000</v>
      </c>
      <c r="AS63">
        <v>16000</v>
      </c>
      <c r="AT63">
        <v>16000</v>
      </c>
      <c r="AU63">
        <v>16000</v>
      </c>
      <c r="AV63">
        <v>16000</v>
      </c>
      <c r="AW63">
        <v>16000</v>
      </c>
      <c r="AX63">
        <v>16000</v>
      </c>
      <c r="AY63">
        <v>16000</v>
      </c>
      <c r="AZ63">
        <v>16000</v>
      </c>
      <c r="BA63">
        <v>16000</v>
      </c>
      <c r="BB63">
        <v>16000</v>
      </c>
      <c r="BC63">
        <v>16000</v>
      </c>
      <c r="BD63">
        <v>16000</v>
      </c>
      <c r="BE63">
        <v>16000</v>
      </c>
      <c r="BF63"/>
      <c r="BG63"/>
      <c r="BH63"/>
      <c r="BI63"/>
      <c r="BJ63"/>
      <c r="BK63"/>
      <c r="BL63"/>
      <c r="BM63"/>
      <c r="BN63"/>
      <c r="BO63"/>
      <c r="BP63"/>
      <c r="BQ63"/>
      <c r="BR63"/>
      <c r="BS63"/>
      <c r="BT63"/>
      <c r="BU63"/>
    </row>
    <row r="64" spans="1:73" x14ac:dyDescent="0.25">
      <c r="A64" t="s">
        <v>1540</v>
      </c>
      <c r="B64">
        <v>16000</v>
      </c>
      <c r="C64">
        <v>16000</v>
      </c>
      <c r="D64">
        <v>16000</v>
      </c>
      <c r="E64">
        <v>16000</v>
      </c>
      <c r="F64">
        <v>16000</v>
      </c>
      <c r="G64">
        <v>16000</v>
      </c>
      <c r="H64">
        <v>16000</v>
      </c>
      <c r="I64">
        <v>16000</v>
      </c>
      <c r="J64">
        <v>16000</v>
      </c>
      <c r="K64">
        <v>16000</v>
      </c>
      <c r="L64">
        <v>16000</v>
      </c>
      <c r="M64">
        <v>16000</v>
      </c>
      <c r="N64">
        <v>16000</v>
      </c>
      <c r="O64">
        <v>16000</v>
      </c>
      <c r="P64"/>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c r="BG64"/>
      <c r="BH64"/>
      <c r="BI64"/>
      <c r="BJ64"/>
      <c r="BK64"/>
      <c r="BL64"/>
      <c r="BM64"/>
      <c r="BN64"/>
      <c r="BO64"/>
      <c r="BP64"/>
      <c r="BQ64"/>
      <c r="BR64"/>
      <c r="BS64"/>
      <c r="BT64"/>
      <c r="BU64"/>
    </row>
    <row r="65" spans="1:73" x14ac:dyDescent="0.25">
      <c r="A65" t="s">
        <v>793</v>
      </c>
      <c r="B65">
        <v>1796657</v>
      </c>
      <c r="C65">
        <v>1779533</v>
      </c>
      <c r="D65">
        <v>1754108</v>
      </c>
      <c r="E65">
        <v>1848451</v>
      </c>
      <c r="F65">
        <v>1772814</v>
      </c>
      <c r="G65">
        <v>1706461</v>
      </c>
      <c r="H65">
        <v>1695625</v>
      </c>
      <c r="I65">
        <v>1870429.25</v>
      </c>
      <c r="J65">
        <v>1769584</v>
      </c>
      <c r="K65">
        <v>1635749</v>
      </c>
      <c r="L65">
        <v>1556989</v>
      </c>
      <c r="M65">
        <v>1683433</v>
      </c>
      <c r="N65">
        <v>1596918</v>
      </c>
      <c r="O65">
        <v>1474559</v>
      </c>
      <c r="P65"/>
      <c r="Q65">
        <v>1386543</v>
      </c>
      <c r="R65">
        <v>1492047</v>
      </c>
      <c r="S65">
        <v>1389491</v>
      </c>
      <c r="T65">
        <v>1284961</v>
      </c>
      <c r="U65">
        <v>1215866</v>
      </c>
      <c r="V65">
        <v>1328348</v>
      </c>
      <c r="W65">
        <v>1238927</v>
      </c>
      <c r="X65">
        <v>1151284</v>
      </c>
      <c r="Y65">
        <v>1092126</v>
      </c>
      <c r="Z65">
        <v>1190162.3999999999</v>
      </c>
      <c r="AA65">
        <v>1106089</v>
      </c>
      <c r="AB65">
        <v>1027422</v>
      </c>
      <c r="AC65">
        <v>965679</v>
      </c>
      <c r="AD65">
        <v>1048072</v>
      </c>
      <c r="AE65">
        <v>976261</v>
      </c>
      <c r="AF65">
        <v>900950</v>
      </c>
      <c r="AG65">
        <v>856990</v>
      </c>
      <c r="AH65">
        <v>928278.25</v>
      </c>
      <c r="AI65">
        <v>873143</v>
      </c>
      <c r="AJ65">
        <v>802597</v>
      </c>
      <c r="AK65">
        <v>753377</v>
      </c>
      <c r="AL65">
        <v>828357</v>
      </c>
      <c r="AM65">
        <v>777577</v>
      </c>
      <c r="AN65">
        <v>687598</v>
      </c>
      <c r="AO65">
        <v>642632</v>
      </c>
      <c r="AP65">
        <v>680253.08</v>
      </c>
      <c r="AQ65">
        <v>645867</v>
      </c>
      <c r="AR65">
        <v>585312</v>
      </c>
      <c r="AS65">
        <v>554062</v>
      </c>
      <c r="AT65">
        <v>655033.43000000005</v>
      </c>
      <c r="AU65">
        <v>609022</v>
      </c>
      <c r="AV65">
        <v>539449</v>
      </c>
      <c r="AW65">
        <v>501645</v>
      </c>
      <c r="AX65">
        <v>566828</v>
      </c>
      <c r="AY65">
        <v>526062</v>
      </c>
      <c r="AZ65">
        <v>473703</v>
      </c>
      <c r="BA65">
        <v>430684</v>
      </c>
      <c r="BB65">
        <v>494330</v>
      </c>
      <c r="BC65">
        <v>446808</v>
      </c>
      <c r="BD65">
        <v>387795</v>
      </c>
      <c r="BE65">
        <v>354621</v>
      </c>
      <c r="BF65"/>
      <c r="BG65"/>
      <c r="BH65"/>
      <c r="BI65"/>
      <c r="BJ65"/>
      <c r="BK65"/>
      <c r="BL65"/>
      <c r="BM65"/>
      <c r="BN65"/>
      <c r="BO65"/>
      <c r="BP65"/>
      <c r="BQ65"/>
      <c r="BR65"/>
      <c r="BS65"/>
      <c r="BT65"/>
      <c r="BU65"/>
    </row>
    <row r="66" spans="1:73" x14ac:dyDescent="0.25">
      <c r="A66" t="s">
        <v>1541</v>
      </c>
      <c r="B66">
        <v>6684</v>
      </c>
      <c r="C66">
        <v>6190</v>
      </c>
      <c r="D66">
        <v>6431</v>
      </c>
      <c r="E66">
        <v>6214</v>
      </c>
      <c r="F66">
        <v>6150</v>
      </c>
      <c r="G66">
        <v>6314</v>
      </c>
      <c r="H66">
        <v>6229</v>
      </c>
      <c r="I66">
        <v>6766.53</v>
      </c>
      <c r="J66">
        <v>7184</v>
      </c>
      <c r="K66">
        <v>7407</v>
      </c>
      <c r="L66">
        <v>7302</v>
      </c>
      <c r="M66">
        <v>5851</v>
      </c>
      <c r="N66">
        <v>6422</v>
      </c>
      <c r="O66">
        <v>6094</v>
      </c>
      <c r="P66"/>
      <c r="Q66">
        <v>6339</v>
      </c>
      <c r="R66">
        <v>6539</v>
      </c>
      <c r="S66">
        <v>6646</v>
      </c>
      <c r="T66">
        <v>6748</v>
      </c>
      <c r="U66">
        <v>6170</v>
      </c>
      <c r="V66">
        <v>7619</v>
      </c>
      <c r="W66">
        <v>7388</v>
      </c>
      <c r="X66">
        <v>7406</v>
      </c>
      <c r="Y66">
        <v>5167</v>
      </c>
      <c r="Z66">
        <v>4480.6400000000003</v>
      </c>
      <c r="AA66">
        <v>4634</v>
      </c>
      <c r="AB66">
        <v>4546</v>
      </c>
      <c r="AC66">
        <v>4589</v>
      </c>
      <c r="AD66">
        <v>4253</v>
      </c>
      <c r="AE66">
        <v>4306</v>
      </c>
      <c r="AF66">
        <v>4251</v>
      </c>
      <c r="AG66">
        <v>4062</v>
      </c>
      <c r="AH66">
        <v>3947.44</v>
      </c>
      <c r="AI66">
        <v>4151</v>
      </c>
      <c r="AJ66">
        <v>3991</v>
      </c>
      <c r="AK66">
        <v>3833</v>
      </c>
      <c r="AL66">
        <v>4111</v>
      </c>
      <c r="AM66">
        <v>4941</v>
      </c>
      <c r="AN66">
        <v>2777</v>
      </c>
      <c r="AO66">
        <v>2644</v>
      </c>
      <c r="AP66">
        <v>1852.06</v>
      </c>
      <c r="AQ66">
        <v>1757</v>
      </c>
      <c r="AR66">
        <v>1751</v>
      </c>
      <c r="AS66">
        <v>1494</v>
      </c>
      <c r="AT66">
        <v>1393.86</v>
      </c>
      <c r="AU66">
        <v>1294</v>
      </c>
      <c r="AV66">
        <v>1131</v>
      </c>
      <c r="AW66">
        <v>1046</v>
      </c>
      <c r="AX66">
        <v>1134</v>
      </c>
      <c r="AY66">
        <v>1089</v>
      </c>
      <c r="AZ66">
        <v>1149</v>
      </c>
      <c r="BA66">
        <v>1106</v>
      </c>
      <c r="BB66">
        <v>1104</v>
      </c>
      <c r="BC66">
        <v>1098</v>
      </c>
      <c r="BD66">
        <v>1189</v>
      </c>
      <c r="BE66">
        <v>1223</v>
      </c>
      <c r="BF66"/>
      <c r="BG66"/>
      <c r="BH66"/>
      <c r="BI66"/>
      <c r="BJ66"/>
      <c r="BK66"/>
      <c r="BL66"/>
      <c r="BM66"/>
      <c r="BN66"/>
      <c r="BO66"/>
      <c r="BP66"/>
      <c r="BQ66"/>
      <c r="BR66"/>
      <c r="BS66"/>
      <c r="BT66"/>
      <c r="BU66"/>
    </row>
    <row r="67" spans="1:73" x14ac:dyDescent="0.25">
      <c r="A67" t="s">
        <v>1542</v>
      </c>
      <c r="B67">
        <v>0</v>
      </c>
      <c r="C67">
        <v>0</v>
      </c>
      <c r="D67">
        <v>0</v>
      </c>
      <c r="E67">
        <v>6214</v>
      </c>
      <c r="F67">
        <v>0</v>
      </c>
      <c r="G67">
        <v>6314</v>
      </c>
      <c r="H67">
        <v>0</v>
      </c>
      <c r="I67">
        <v>0</v>
      </c>
      <c r="J67">
        <v>0</v>
      </c>
      <c r="K67">
        <v>7407</v>
      </c>
      <c r="L67">
        <v>0</v>
      </c>
      <c r="M67">
        <v>0</v>
      </c>
      <c r="N67">
        <v>6422</v>
      </c>
      <c r="O67">
        <v>6094</v>
      </c>
      <c r="P67"/>
      <c r="Q67">
        <v>6339</v>
      </c>
      <c r="R67">
        <v>6539</v>
      </c>
      <c r="S67">
        <v>0</v>
      </c>
      <c r="T67">
        <v>0</v>
      </c>
      <c r="U67">
        <v>0</v>
      </c>
      <c r="V67">
        <v>7619</v>
      </c>
      <c r="W67">
        <v>0</v>
      </c>
      <c r="X67">
        <v>0</v>
      </c>
      <c r="Y67">
        <v>0</v>
      </c>
      <c r="Z67">
        <v>0</v>
      </c>
      <c r="AA67">
        <v>0</v>
      </c>
      <c r="AB67">
        <v>0</v>
      </c>
      <c r="AC67">
        <v>0</v>
      </c>
      <c r="AD67">
        <v>0</v>
      </c>
      <c r="AE67">
        <v>0</v>
      </c>
      <c r="AF67">
        <v>0</v>
      </c>
      <c r="AG67">
        <v>0</v>
      </c>
      <c r="AH67">
        <v>0</v>
      </c>
      <c r="AI67">
        <v>0</v>
      </c>
      <c r="AJ67">
        <v>0</v>
      </c>
      <c r="AK67">
        <v>0</v>
      </c>
      <c r="AL67">
        <v>4111</v>
      </c>
      <c r="AM67">
        <v>4941</v>
      </c>
      <c r="AN67">
        <v>2777</v>
      </c>
      <c r="AO67">
        <v>0</v>
      </c>
      <c r="AP67">
        <v>0</v>
      </c>
      <c r="AQ67">
        <v>0</v>
      </c>
      <c r="AR67">
        <v>0</v>
      </c>
      <c r="AS67">
        <v>0</v>
      </c>
      <c r="AT67">
        <v>1393.86</v>
      </c>
      <c r="AU67">
        <v>1294</v>
      </c>
      <c r="AV67">
        <v>1131</v>
      </c>
      <c r="AW67">
        <v>1046</v>
      </c>
      <c r="AX67">
        <v>1134</v>
      </c>
      <c r="AY67">
        <v>1089</v>
      </c>
      <c r="AZ67">
        <v>1149</v>
      </c>
      <c r="BA67">
        <v>1106</v>
      </c>
      <c r="BB67">
        <v>1104</v>
      </c>
      <c r="BC67">
        <v>1098</v>
      </c>
      <c r="BD67">
        <v>1189</v>
      </c>
      <c r="BE67">
        <v>1223</v>
      </c>
      <c r="BF67"/>
      <c r="BG67"/>
      <c r="BH67"/>
      <c r="BI67"/>
      <c r="BJ67"/>
      <c r="BK67"/>
      <c r="BL67"/>
      <c r="BM67"/>
      <c r="BN67"/>
      <c r="BO67"/>
      <c r="BP67"/>
      <c r="BQ67"/>
      <c r="BR67"/>
      <c r="BS67"/>
      <c r="BT67"/>
      <c r="BU67"/>
    </row>
    <row r="68" spans="1:73" x14ac:dyDescent="0.25">
      <c r="A68" t="s">
        <v>1545</v>
      </c>
      <c r="B68">
        <v>0</v>
      </c>
      <c r="C68">
        <v>0</v>
      </c>
      <c r="D68">
        <v>0</v>
      </c>
      <c r="E68">
        <v>6214</v>
      </c>
      <c r="F68">
        <v>0</v>
      </c>
      <c r="G68">
        <v>6314</v>
      </c>
      <c r="H68">
        <v>0</v>
      </c>
      <c r="I68">
        <v>0</v>
      </c>
      <c r="J68">
        <v>0</v>
      </c>
      <c r="K68">
        <v>7407</v>
      </c>
      <c r="L68">
        <v>0</v>
      </c>
      <c r="M68">
        <v>0</v>
      </c>
      <c r="N68">
        <v>6422</v>
      </c>
      <c r="O68">
        <v>6094</v>
      </c>
      <c r="P68"/>
      <c r="Q68">
        <v>6339</v>
      </c>
      <c r="R68">
        <v>6539</v>
      </c>
      <c r="S68">
        <v>0</v>
      </c>
      <c r="T68">
        <v>0</v>
      </c>
      <c r="U68">
        <v>0</v>
      </c>
      <c r="V68">
        <v>7619</v>
      </c>
      <c r="W68">
        <v>0</v>
      </c>
      <c r="X68">
        <v>0</v>
      </c>
      <c r="Y68">
        <v>0</v>
      </c>
      <c r="Z68">
        <v>0</v>
      </c>
      <c r="AA68">
        <v>0</v>
      </c>
      <c r="AB68">
        <v>0</v>
      </c>
      <c r="AC68">
        <v>0</v>
      </c>
      <c r="AD68">
        <v>0</v>
      </c>
      <c r="AE68">
        <v>0</v>
      </c>
      <c r="AF68">
        <v>0</v>
      </c>
      <c r="AG68">
        <v>0</v>
      </c>
      <c r="AH68">
        <v>0</v>
      </c>
      <c r="AI68">
        <v>0</v>
      </c>
      <c r="AJ68">
        <v>0</v>
      </c>
      <c r="AK68">
        <v>0</v>
      </c>
      <c r="AL68">
        <v>4111</v>
      </c>
      <c r="AM68">
        <v>4941</v>
      </c>
      <c r="AN68">
        <v>2777</v>
      </c>
      <c r="AO68">
        <v>0</v>
      </c>
      <c r="AP68">
        <v>0</v>
      </c>
      <c r="AQ68">
        <v>0</v>
      </c>
      <c r="AR68">
        <v>0</v>
      </c>
      <c r="AS68">
        <v>0</v>
      </c>
      <c r="AT68">
        <v>1393.86</v>
      </c>
      <c r="AU68">
        <v>1294</v>
      </c>
      <c r="AV68">
        <v>1131</v>
      </c>
      <c r="AW68">
        <v>1046</v>
      </c>
      <c r="AX68">
        <v>1134</v>
      </c>
      <c r="AY68">
        <v>1089</v>
      </c>
      <c r="AZ68">
        <v>1149</v>
      </c>
      <c r="BA68">
        <v>1106</v>
      </c>
      <c r="BB68">
        <v>1104</v>
      </c>
      <c r="BC68">
        <v>1098</v>
      </c>
      <c r="BD68">
        <v>1189</v>
      </c>
      <c r="BE68">
        <v>1223</v>
      </c>
      <c r="BF68"/>
      <c r="BG68"/>
      <c r="BH68"/>
      <c r="BI68"/>
      <c r="BJ68"/>
      <c r="BK68"/>
      <c r="BL68"/>
      <c r="BM68"/>
      <c r="BN68"/>
      <c r="BO68"/>
      <c r="BP68"/>
      <c r="BQ68"/>
      <c r="BR68"/>
      <c r="BS68"/>
      <c r="BT68"/>
      <c r="BU68"/>
    </row>
    <row r="69" spans="1:73" x14ac:dyDescent="0.25">
      <c r="A69" t="s">
        <v>1547</v>
      </c>
      <c r="B69">
        <v>6684</v>
      </c>
      <c r="C69">
        <v>6190</v>
      </c>
      <c r="D69">
        <v>6431</v>
      </c>
      <c r="E69">
        <v>0</v>
      </c>
      <c r="F69">
        <v>6150</v>
      </c>
      <c r="G69">
        <v>0</v>
      </c>
      <c r="H69">
        <v>6229</v>
      </c>
      <c r="I69">
        <v>6766.53</v>
      </c>
      <c r="J69">
        <v>7184</v>
      </c>
      <c r="K69">
        <v>0</v>
      </c>
      <c r="L69">
        <v>7302</v>
      </c>
      <c r="M69">
        <v>0</v>
      </c>
      <c r="N69">
        <v>0</v>
      </c>
      <c r="O69">
        <v>0</v>
      </c>
      <c r="P69"/>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1494</v>
      </c>
      <c r="AT69">
        <v>0</v>
      </c>
      <c r="AU69">
        <v>0</v>
      </c>
      <c r="AV69">
        <v>0</v>
      </c>
      <c r="AW69">
        <v>0</v>
      </c>
      <c r="AX69">
        <v>0</v>
      </c>
      <c r="AY69">
        <v>0</v>
      </c>
      <c r="AZ69">
        <v>0</v>
      </c>
      <c r="BA69">
        <v>0</v>
      </c>
      <c r="BB69">
        <v>0</v>
      </c>
      <c r="BC69">
        <v>0</v>
      </c>
      <c r="BD69">
        <v>0</v>
      </c>
      <c r="BE69">
        <v>0</v>
      </c>
      <c r="BF69"/>
      <c r="BG69"/>
      <c r="BH69"/>
      <c r="BI69"/>
      <c r="BJ69"/>
      <c r="BK69"/>
      <c r="BL69"/>
      <c r="BM69"/>
      <c r="BN69"/>
      <c r="BO69"/>
      <c r="BP69"/>
      <c r="BQ69"/>
      <c r="BR69"/>
      <c r="BS69"/>
      <c r="BT69"/>
      <c r="BU69"/>
    </row>
    <row r="70" spans="1:73" x14ac:dyDescent="0.25">
      <c r="A70" t="s">
        <v>794</v>
      </c>
      <c r="B70">
        <v>2151341</v>
      </c>
      <c r="C70">
        <v>2133723</v>
      </c>
      <c r="D70">
        <v>2108539</v>
      </c>
      <c r="E70">
        <v>2202665</v>
      </c>
      <c r="F70">
        <v>2126964</v>
      </c>
      <c r="G70">
        <v>2060775</v>
      </c>
      <c r="H70">
        <v>2049854</v>
      </c>
      <c r="I70">
        <v>2225195.7799999998</v>
      </c>
      <c r="J70">
        <v>2124768</v>
      </c>
      <c r="K70">
        <v>1991156</v>
      </c>
      <c r="L70">
        <v>1912291</v>
      </c>
      <c r="M70">
        <v>2037284</v>
      </c>
      <c r="N70">
        <v>1951340</v>
      </c>
      <c r="O70">
        <v>1828653</v>
      </c>
      <c r="P70"/>
      <c r="Q70">
        <v>1740882</v>
      </c>
      <c r="R70">
        <v>1846586</v>
      </c>
      <c r="S70">
        <v>1744137</v>
      </c>
      <c r="T70">
        <v>1639709</v>
      </c>
      <c r="U70">
        <v>1570036</v>
      </c>
      <c r="V70">
        <v>1683967</v>
      </c>
      <c r="W70">
        <v>1594315</v>
      </c>
      <c r="X70">
        <v>1506690</v>
      </c>
      <c r="Y70">
        <v>1445293</v>
      </c>
      <c r="Z70">
        <v>1542643.04</v>
      </c>
      <c r="AA70">
        <v>1458723</v>
      </c>
      <c r="AB70">
        <v>1379968</v>
      </c>
      <c r="AC70">
        <v>1318268</v>
      </c>
      <c r="AD70">
        <v>1400325</v>
      </c>
      <c r="AE70">
        <v>1328567</v>
      </c>
      <c r="AF70">
        <v>1253201</v>
      </c>
      <c r="AG70">
        <v>1209052</v>
      </c>
      <c r="AH70">
        <v>1280225.69</v>
      </c>
      <c r="AI70">
        <v>1225294</v>
      </c>
      <c r="AJ70">
        <v>1154588</v>
      </c>
      <c r="AK70">
        <v>1105210</v>
      </c>
      <c r="AL70">
        <v>1180468</v>
      </c>
      <c r="AM70">
        <v>1130518</v>
      </c>
      <c r="AN70">
        <v>1038375</v>
      </c>
      <c r="AO70">
        <v>993276</v>
      </c>
      <c r="AP70">
        <v>1030105.13</v>
      </c>
      <c r="AQ70">
        <v>995624</v>
      </c>
      <c r="AR70">
        <v>935063</v>
      </c>
      <c r="AS70">
        <v>903556</v>
      </c>
      <c r="AT70">
        <v>1004427.29</v>
      </c>
      <c r="AU70">
        <v>958316</v>
      </c>
      <c r="AV70">
        <v>888580</v>
      </c>
      <c r="AW70">
        <v>850691</v>
      </c>
      <c r="AX70">
        <v>915962</v>
      </c>
      <c r="AY70">
        <v>875151</v>
      </c>
      <c r="AZ70">
        <v>822852</v>
      </c>
      <c r="BA70">
        <v>779790</v>
      </c>
      <c r="BB70">
        <v>843434</v>
      </c>
      <c r="BC70">
        <v>795906</v>
      </c>
      <c r="BD70">
        <v>736984</v>
      </c>
      <c r="BE70">
        <v>703844</v>
      </c>
      <c r="BF70"/>
      <c r="BG70"/>
      <c r="BH70"/>
      <c r="BI70"/>
      <c r="BJ70"/>
      <c r="BK70"/>
      <c r="BL70"/>
      <c r="BM70"/>
      <c r="BN70"/>
      <c r="BO70"/>
      <c r="BP70"/>
      <c r="BQ70"/>
      <c r="BR70"/>
      <c r="BS70"/>
      <c r="BT70"/>
      <c r="BU70"/>
    </row>
    <row r="71" spans="1:73" x14ac:dyDescent="0.25">
      <c r="A71" t="s">
        <v>1549</v>
      </c>
      <c r="B71">
        <v>2151341</v>
      </c>
      <c r="C71">
        <v>2133723</v>
      </c>
      <c r="D71">
        <v>2108539</v>
      </c>
      <c r="E71">
        <v>2202665</v>
      </c>
      <c r="F71">
        <v>2126964</v>
      </c>
      <c r="G71">
        <v>2060775</v>
      </c>
      <c r="H71">
        <v>2049854</v>
      </c>
      <c r="I71">
        <v>2225195.7799999998</v>
      </c>
      <c r="J71">
        <v>2124768</v>
      </c>
      <c r="K71">
        <v>1991156</v>
      </c>
      <c r="L71">
        <v>1912291</v>
      </c>
      <c r="M71">
        <v>2037284</v>
      </c>
      <c r="N71">
        <v>1951340</v>
      </c>
      <c r="O71">
        <v>1828653</v>
      </c>
      <c r="P71"/>
      <c r="Q71">
        <v>1740882</v>
      </c>
      <c r="R71">
        <v>1846586</v>
      </c>
      <c r="S71">
        <v>1744137</v>
      </c>
      <c r="T71">
        <v>1639709</v>
      </c>
      <c r="U71">
        <v>1570036</v>
      </c>
      <c r="V71">
        <v>1683967</v>
      </c>
      <c r="W71">
        <v>1594315</v>
      </c>
      <c r="X71">
        <v>1506690</v>
      </c>
      <c r="Y71">
        <v>1445293</v>
      </c>
      <c r="Z71">
        <v>1542643.04</v>
      </c>
      <c r="AA71">
        <v>1458723</v>
      </c>
      <c r="AB71">
        <v>1379968</v>
      </c>
      <c r="AC71">
        <v>1318268</v>
      </c>
      <c r="AD71">
        <v>1400325</v>
      </c>
      <c r="AE71">
        <v>1328567</v>
      </c>
      <c r="AF71">
        <v>1253201</v>
      </c>
      <c r="AG71">
        <v>1209052</v>
      </c>
      <c r="AH71">
        <v>1280225.69</v>
      </c>
      <c r="AI71">
        <v>1225294</v>
      </c>
      <c r="AJ71">
        <v>1154588</v>
      </c>
      <c r="AK71">
        <v>1105210</v>
      </c>
      <c r="AL71">
        <v>1180468</v>
      </c>
      <c r="AM71">
        <v>1130518</v>
      </c>
      <c r="AN71">
        <v>1038375</v>
      </c>
      <c r="AO71">
        <v>993276</v>
      </c>
      <c r="AP71">
        <v>1030105.13</v>
      </c>
      <c r="AQ71">
        <v>995624</v>
      </c>
      <c r="AR71">
        <v>935063</v>
      </c>
      <c r="AS71">
        <v>903556</v>
      </c>
      <c r="AT71">
        <v>1004427.29</v>
      </c>
      <c r="AU71">
        <v>958316</v>
      </c>
      <c r="AV71">
        <v>888580</v>
      </c>
      <c r="AW71">
        <v>850691</v>
      </c>
      <c r="AX71">
        <v>915962</v>
      </c>
      <c r="AY71">
        <v>875151</v>
      </c>
      <c r="AZ71">
        <v>822852</v>
      </c>
      <c r="BA71">
        <v>779790</v>
      </c>
      <c r="BB71">
        <v>843434</v>
      </c>
      <c r="BC71">
        <v>795906</v>
      </c>
      <c r="BD71">
        <v>736984</v>
      </c>
      <c r="BE71">
        <v>703844</v>
      </c>
      <c r="BF71"/>
      <c r="BG71"/>
      <c r="BH71"/>
      <c r="BI71"/>
      <c r="BJ71"/>
      <c r="BK71"/>
      <c r="BL71"/>
      <c r="BM71"/>
      <c r="BN71"/>
      <c r="BO71"/>
      <c r="BP71"/>
      <c r="BQ71"/>
      <c r="BR71"/>
      <c r="BS71"/>
      <c r="BT71"/>
      <c r="BU71"/>
    </row>
    <row r="72" spans="1:73" x14ac:dyDescent="0.25">
      <c r="A72" t="s">
        <v>1550</v>
      </c>
      <c r="B72">
        <v>2389381</v>
      </c>
      <c r="C72">
        <v>2395715</v>
      </c>
      <c r="D72">
        <v>2499233</v>
      </c>
      <c r="E72">
        <v>2511447</v>
      </c>
      <c r="F72">
        <v>2379970</v>
      </c>
      <c r="G72">
        <v>2275348</v>
      </c>
      <c r="H72">
        <v>2574024</v>
      </c>
      <c r="I72">
        <v>2550004.73</v>
      </c>
      <c r="J72">
        <v>2414630</v>
      </c>
      <c r="K72">
        <v>2241625</v>
      </c>
      <c r="L72">
        <v>2416324</v>
      </c>
      <c r="M72">
        <v>2303890</v>
      </c>
      <c r="N72">
        <v>2248812</v>
      </c>
      <c r="O72">
        <v>2092966</v>
      </c>
      <c r="P72"/>
      <c r="Q72">
        <v>2230901</v>
      </c>
      <c r="R72">
        <v>2133034</v>
      </c>
      <c r="S72">
        <v>2017699</v>
      </c>
      <c r="T72">
        <v>1888501</v>
      </c>
      <c r="U72">
        <v>2005921</v>
      </c>
      <c r="V72">
        <v>1947400</v>
      </c>
      <c r="W72">
        <v>1846886</v>
      </c>
      <c r="X72">
        <v>1745626</v>
      </c>
      <c r="Y72">
        <v>1884624</v>
      </c>
      <c r="Z72">
        <v>1806528.57</v>
      </c>
      <c r="AA72">
        <v>1696535</v>
      </c>
      <c r="AB72">
        <v>1630855</v>
      </c>
      <c r="AC72">
        <v>1735340</v>
      </c>
      <c r="AD72">
        <v>1664406</v>
      </c>
      <c r="AE72">
        <v>1679812</v>
      </c>
      <c r="AF72">
        <v>1681994</v>
      </c>
      <c r="AG72">
        <v>1725022</v>
      </c>
      <c r="AH72">
        <v>1687033.8</v>
      </c>
      <c r="AI72">
        <v>1717119</v>
      </c>
      <c r="AJ72">
        <v>1710886</v>
      </c>
      <c r="AK72">
        <v>1853980</v>
      </c>
      <c r="AL72">
        <v>1456115</v>
      </c>
      <c r="AM72">
        <v>1349005</v>
      </c>
      <c r="AN72">
        <v>1239944</v>
      </c>
      <c r="AO72">
        <v>1311222</v>
      </c>
      <c r="AP72">
        <v>1242199.51</v>
      </c>
      <c r="AQ72">
        <v>1192256</v>
      </c>
      <c r="AR72">
        <v>1124171</v>
      </c>
      <c r="AS72">
        <v>1203247</v>
      </c>
      <c r="AT72">
        <v>1149278.1299999999</v>
      </c>
      <c r="AU72">
        <v>1120971</v>
      </c>
      <c r="AV72">
        <v>1021035</v>
      </c>
      <c r="AW72">
        <v>1100503</v>
      </c>
      <c r="AX72">
        <v>1052870</v>
      </c>
      <c r="AY72">
        <v>1050013</v>
      </c>
      <c r="AZ72">
        <v>1043622</v>
      </c>
      <c r="BA72">
        <v>1110903</v>
      </c>
      <c r="BB72">
        <v>1090052</v>
      </c>
      <c r="BC72">
        <v>1026579</v>
      </c>
      <c r="BD72">
        <v>974278</v>
      </c>
      <c r="BE72">
        <v>1018292</v>
      </c>
      <c r="BF72"/>
      <c r="BG72"/>
      <c r="BH72"/>
      <c r="BI72"/>
      <c r="BJ72"/>
      <c r="BK72"/>
      <c r="BL72"/>
      <c r="BM72"/>
      <c r="BN72"/>
      <c r="BO72"/>
      <c r="BP72"/>
      <c r="BQ72"/>
      <c r="BR72"/>
      <c r="BS72"/>
      <c r="BT72"/>
      <c r="BU72"/>
    </row>
    <row r="73" spans="1:73" x14ac:dyDescent="0.25">
      <c r="A73" t="s">
        <v>1666</v>
      </c>
      <c r="B73" t="s">
        <v>2333</v>
      </c>
      <c r="C73" t="s">
        <v>2005</v>
      </c>
      <c r="D73" t="s">
        <v>1667</v>
      </c>
      <c r="E73" t="s">
        <v>1668</v>
      </c>
      <c r="F73" t="s">
        <v>1669</v>
      </c>
      <c r="G73" t="s">
        <v>1670</v>
      </c>
      <c r="H73" t="s">
        <v>1671</v>
      </c>
      <c r="I73" t="s">
        <v>1672</v>
      </c>
      <c r="J73" t="s">
        <v>1673</v>
      </c>
      <c r="K73" t="s">
        <v>1674</v>
      </c>
      <c r="L73" t="s">
        <v>1675</v>
      </c>
      <c r="M73" t="s">
        <v>1676</v>
      </c>
      <c r="N73" t="s">
        <v>1677</v>
      </c>
      <c r="O73" t="s">
        <v>1678</v>
      </c>
      <c r="P73"/>
      <c r="Q73" t="s">
        <v>1679</v>
      </c>
      <c r="R73" t="s">
        <v>1680</v>
      </c>
      <c r="S73" t="s">
        <v>1681</v>
      </c>
      <c r="T73" t="s">
        <v>1682</v>
      </c>
      <c r="U73" t="s">
        <v>1683</v>
      </c>
      <c r="V73" t="s">
        <v>1684</v>
      </c>
      <c r="W73" t="s">
        <v>1685</v>
      </c>
      <c r="X73" t="s">
        <v>1686</v>
      </c>
      <c r="Y73" t="s">
        <v>1687</v>
      </c>
      <c r="Z73" t="s">
        <v>1688</v>
      </c>
      <c r="AA73" t="s">
        <v>1689</v>
      </c>
      <c r="AB73" t="s">
        <v>1690</v>
      </c>
      <c r="AC73" t="s">
        <v>1691</v>
      </c>
      <c r="AD73" t="s">
        <v>1692</v>
      </c>
      <c r="AE73" t="s">
        <v>1693</v>
      </c>
      <c r="AF73" t="s">
        <v>1694</v>
      </c>
      <c r="AG73" t="s">
        <v>1695</v>
      </c>
      <c r="AH73" t="s">
        <v>1696</v>
      </c>
      <c r="AI73" t="s">
        <v>1697</v>
      </c>
      <c r="AJ73" t="s">
        <v>1698</v>
      </c>
      <c r="AK73" t="s">
        <v>1699</v>
      </c>
      <c r="AL73" t="s">
        <v>1700</v>
      </c>
      <c r="AM73" t="s">
        <v>1701</v>
      </c>
      <c r="AN73" t="s">
        <v>1702</v>
      </c>
      <c r="AO73" t="s">
        <v>1703</v>
      </c>
      <c r="AP73" t="s">
        <v>1704</v>
      </c>
      <c r="AQ73" t="s">
        <v>1705</v>
      </c>
      <c r="AR73" t="s">
        <v>1706</v>
      </c>
      <c r="AS73" t="s">
        <v>1707</v>
      </c>
      <c r="AT73" t="s">
        <v>1708</v>
      </c>
      <c r="AU73" t="s">
        <v>1709</v>
      </c>
      <c r="AV73" t="s">
        <v>1710</v>
      </c>
      <c r="AW73" t="s">
        <v>1711</v>
      </c>
      <c r="AX73" t="s">
        <v>1712</v>
      </c>
      <c r="AY73" t="s">
        <v>1713</v>
      </c>
      <c r="AZ73" t="s">
        <v>1714</v>
      </c>
      <c r="BA73" t="s">
        <v>1715</v>
      </c>
      <c r="BB73" t="s">
        <v>1716</v>
      </c>
      <c r="BC73" t="s">
        <v>1717</v>
      </c>
      <c r="BD73" t="s">
        <v>1718</v>
      </c>
      <c r="BE73" t="s">
        <v>1719</v>
      </c>
      <c r="BF73"/>
      <c r="BG73"/>
      <c r="BH73"/>
      <c r="BI73"/>
      <c r="BJ73"/>
      <c r="BK73"/>
      <c r="BL73"/>
      <c r="BM73"/>
      <c r="BN73"/>
      <c r="BO73"/>
      <c r="BP73"/>
      <c r="BQ73"/>
      <c r="BR73"/>
      <c r="BS73"/>
      <c r="BT73"/>
      <c r="BU73"/>
    </row>
    <row r="74" spans="1:73"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25">
      <c r="BB106" s="80"/>
    </row>
    <row r="107" spans="1:73" x14ac:dyDescent="0.25">
      <c r="BB107" s="80"/>
    </row>
    <row r="108" spans="1:73" x14ac:dyDescent="0.25">
      <c r="BB108" s="80"/>
    </row>
    <row r="109" spans="1:73" x14ac:dyDescent="0.25">
      <c r="BB109" s="80"/>
    </row>
    <row r="110" spans="1:73" x14ac:dyDescent="0.25">
      <c r="BB110" s="80"/>
    </row>
    <row r="111" spans="1:73" x14ac:dyDescent="0.25">
      <c r="BB111" s="80"/>
    </row>
    <row r="112" spans="1:73" x14ac:dyDescent="0.25">
      <c r="BB112" s="80"/>
    </row>
    <row r="113" spans="1:73" x14ac:dyDescent="0.25">
      <c r="BB113" s="80"/>
    </row>
    <row r="114" spans="1:73"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25">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103000</v>
      </c>
      <c r="AF119" s="132">
        <f t="shared" si="0"/>
        <v>180000</v>
      </c>
      <c r="AG119" s="132">
        <f t="shared" si="0"/>
        <v>110000</v>
      </c>
      <c r="AH119" s="132">
        <f t="shared" si="0"/>
        <v>160000</v>
      </c>
      <c r="AI119" s="132">
        <f t="shared" si="0"/>
        <v>240000</v>
      </c>
      <c r="AJ119" s="132">
        <f t="shared" si="0"/>
        <v>320000</v>
      </c>
      <c r="AK119" s="132">
        <f t="shared" si="0"/>
        <v>330000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40000</v>
      </c>
      <c r="AZ119" s="132">
        <f t="shared" si="0"/>
        <v>75000</v>
      </c>
      <c r="BA119" s="132">
        <f t="shared" si="0"/>
        <v>75000</v>
      </c>
      <c r="BB119" s="132">
        <f t="shared" si="0"/>
        <v>95000</v>
      </c>
      <c r="BC119" s="132">
        <f t="shared" si="0"/>
        <v>95000</v>
      </c>
      <c r="BD119" s="132">
        <f t="shared" si="0"/>
        <v>95000</v>
      </c>
      <c r="BE119" s="132">
        <f t="shared" si="0"/>
        <v>95000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25">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25">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48501</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25">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103000</v>
      </c>
      <c r="AF123" s="80">
        <f t="shared" si="3"/>
        <v>180000</v>
      </c>
      <c r="AG123" s="80">
        <f t="shared" si="3"/>
        <v>110000</v>
      </c>
      <c r="AH123" s="80">
        <f t="shared" si="3"/>
        <v>160000</v>
      </c>
      <c r="AI123" s="80">
        <f t="shared" si="3"/>
        <v>240000</v>
      </c>
      <c r="AJ123" s="80">
        <f t="shared" si="3"/>
        <v>320000</v>
      </c>
      <c r="AK123" s="80">
        <f t="shared" si="3"/>
        <v>330000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48501</v>
      </c>
      <c r="AV123" s="80">
        <f t="shared" si="3"/>
        <v>0</v>
      </c>
      <c r="AW123" s="80">
        <f t="shared" si="3"/>
        <v>0</v>
      </c>
      <c r="AX123" s="80">
        <f t="shared" si="3"/>
        <v>0</v>
      </c>
      <c r="AY123" s="80">
        <f t="shared" si="3"/>
        <v>40000</v>
      </c>
      <c r="AZ123" s="80">
        <f t="shared" si="3"/>
        <v>75000</v>
      </c>
      <c r="BA123" s="80">
        <f t="shared" si="3"/>
        <v>75000</v>
      </c>
      <c r="BB123" s="80">
        <f t="shared" si="3"/>
        <v>95000</v>
      </c>
      <c r="BC123" s="80">
        <f t="shared" si="3"/>
        <v>95000</v>
      </c>
      <c r="BD123" s="80">
        <f t="shared" ref="BD123:BL123" si="4">+BD42+BD46+BD49</f>
        <v>237294</v>
      </c>
      <c r="BE123" s="80">
        <f t="shared" si="4"/>
        <v>314448</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25">
      <c r="A124" s="81" t="s">
        <v>3</v>
      </c>
      <c r="B124" s="80">
        <f>B122</f>
        <v>0</v>
      </c>
      <c r="C124" s="80">
        <f t="shared" ref="C124:BL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25">
      <c r="A125" s="81" t="s">
        <v>4</v>
      </c>
      <c r="B125" s="82">
        <f>SUM(B123:B124)</f>
        <v>0</v>
      </c>
      <c r="C125" s="82">
        <f t="shared" ref="C125:BL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103000</v>
      </c>
      <c r="AF125" s="82">
        <f t="shared" si="6"/>
        <v>180000</v>
      </c>
      <c r="AG125" s="82">
        <f t="shared" si="6"/>
        <v>110000</v>
      </c>
      <c r="AH125" s="82">
        <f t="shared" si="6"/>
        <v>160000</v>
      </c>
      <c r="AI125" s="82">
        <f t="shared" si="6"/>
        <v>240000</v>
      </c>
      <c r="AJ125" s="82">
        <f t="shared" si="6"/>
        <v>320000</v>
      </c>
      <c r="AK125" s="82">
        <f t="shared" si="6"/>
        <v>330000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48501</v>
      </c>
      <c r="AV125" s="82">
        <f t="shared" si="6"/>
        <v>0</v>
      </c>
      <c r="AW125" s="82">
        <f t="shared" si="6"/>
        <v>0</v>
      </c>
      <c r="AX125" s="82">
        <f t="shared" si="6"/>
        <v>0</v>
      </c>
      <c r="AY125" s="82">
        <f t="shared" si="6"/>
        <v>40000</v>
      </c>
      <c r="AZ125" s="82">
        <f t="shared" si="6"/>
        <v>75000</v>
      </c>
      <c r="BA125" s="82">
        <f t="shared" si="6"/>
        <v>75000</v>
      </c>
      <c r="BB125" s="82">
        <f t="shared" si="6"/>
        <v>95000</v>
      </c>
      <c r="BC125" s="82">
        <f t="shared" si="6"/>
        <v>95000</v>
      </c>
      <c r="BD125" s="82">
        <f t="shared" si="6"/>
        <v>237294</v>
      </c>
      <c r="BE125" s="82">
        <f t="shared" si="6"/>
        <v>314448</v>
      </c>
      <c r="BF125" s="82">
        <f t="shared" si="6"/>
        <v>0</v>
      </c>
      <c r="BG125" s="82">
        <f t="shared" si="6"/>
        <v>0</v>
      </c>
      <c r="BH125" s="82">
        <f t="shared" si="6"/>
        <v>0</v>
      </c>
      <c r="BI125" s="82">
        <f t="shared" si="6"/>
        <v>0</v>
      </c>
      <c r="BJ125" s="82">
        <f t="shared" si="6"/>
        <v>0</v>
      </c>
      <c r="BK125" s="82">
        <f t="shared" si="6"/>
        <v>0</v>
      </c>
      <c r="BL125" s="82">
        <f t="shared" si="6"/>
        <v>0</v>
      </c>
    </row>
    <row r="126" spans="1:73"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25">
      <c r="A127" s="4" t="s">
        <v>5</v>
      </c>
    </row>
    <row r="128" spans="1:73" s="3" customFormat="1" x14ac:dyDescent="0.25">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c r="Q128" t="s">
        <v>1441</v>
      </c>
      <c r="R128" t="s">
        <v>1554</v>
      </c>
      <c r="S128" t="s">
        <v>1443</v>
      </c>
      <c r="T128" t="s">
        <v>1444</v>
      </c>
      <c r="U128" t="s">
        <v>1445</v>
      </c>
      <c r="V128" t="s">
        <v>1555</v>
      </c>
      <c r="W128" t="s">
        <v>1447</v>
      </c>
      <c r="X128" t="s">
        <v>1448</v>
      </c>
      <c r="Y128" t="s">
        <v>1449</v>
      </c>
      <c r="Z128" t="s">
        <v>1556</v>
      </c>
      <c r="AA128" t="s">
        <v>1451</v>
      </c>
      <c r="AB128" t="s">
        <v>1452</v>
      </c>
      <c r="AC128" t="s">
        <v>1453</v>
      </c>
      <c r="AD128" t="s">
        <v>1557</v>
      </c>
      <c r="AE128" t="s">
        <v>1455</v>
      </c>
      <c r="AF128" t="s">
        <v>1456</v>
      </c>
      <c r="AG128" t="s">
        <v>1457</v>
      </c>
      <c r="AH128" t="s">
        <v>1558</v>
      </c>
      <c r="AI128" t="s">
        <v>1459</v>
      </c>
      <c r="AJ128" t="s">
        <v>1460</v>
      </c>
      <c r="AK128" t="s">
        <v>1461</v>
      </c>
      <c r="AL128" t="s">
        <v>1559</v>
      </c>
      <c r="AM128" t="s">
        <v>1463</v>
      </c>
      <c r="AN128" t="s">
        <v>1464</v>
      </c>
      <c r="AO128" t="s">
        <v>1465</v>
      </c>
      <c r="AP128" t="s">
        <v>1560</v>
      </c>
      <c r="AQ128" t="s">
        <v>1467</v>
      </c>
      <c r="AR128" t="s">
        <v>1468</v>
      </c>
      <c r="AS128" t="s">
        <v>1469</v>
      </c>
      <c r="AT128" t="s">
        <v>1561</v>
      </c>
      <c r="AU128" t="s">
        <v>1471</v>
      </c>
      <c r="AV128" t="s">
        <v>1472</v>
      </c>
      <c r="AW128" t="s">
        <v>1473</v>
      </c>
      <c r="AX128" t="s">
        <v>1562</v>
      </c>
      <c r="AY128" t="s">
        <v>1475</v>
      </c>
      <c r="AZ128" t="s">
        <v>1476</v>
      </c>
      <c r="BA128" t="s">
        <v>1477</v>
      </c>
      <c r="BB128" t="s">
        <v>1563</v>
      </c>
      <c r="BC128" t="s">
        <v>1479</v>
      </c>
      <c r="BD128" t="s">
        <v>1480</v>
      </c>
      <c r="BE128" t="s">
        <v>1481</v>
      </c>
      <c r="BF128"/>
      <c r="BG128"/>
      <c r="BH128"/>
      <c r="BI128"/>
      <c r="BJ128"/>
      <c r="BK128"/>
      <c r="BL128"/>
      <c r="BM128"/>
      <c r="BN128"/>
      <c r="BO128"/>
      <c r="BP128"/>
      <c r="BQ128"/>
      <c r="BR128"/>
      <c r="BS128"/>
      <c r="BT128"/>
      <c r="BU128"/>
    </row>
    <row r="129" spans="1:73"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25">
      <c r="A131" t="s">
        <v>856</v>
      </c>
      <c r="B131">
        <v>402151</v>
      </c>
      <c r="C131">
        <v>414213</v>
      </c>
      <c r="D131">
        <v>424162</v>
      </c>
      <c r="E131">
        <v>535325</v>
      </c>
      <c r="F131">
        <v>488363</v>
      </c>
      <c r="G131">
        <v>364974</v>
      </c>
      <c r="H131">
        <v>487629</v>
      </c>
      <c r="I131">
        <v>573243.23</v>
      </c>
      <c r="J131">
        <v>618574</v>
      </c>
      <c r="K131">
        <v>517118</v>
      </c>
      <c r="L131">
        <v>547429</v>
      </c>
      <c r="M131">
        <v>545669</v>
      </c>
      <c r="N131">
        <v>600570</v>
      </c>
      <c r="O131">
        <v>520630</v>
      </c>
      <c r="P131"/>
      <c r="Q131">
        <v>530665</v>
      </c>
      <c r="R131">
        <v>550333</v>
      </c>
      <c r="S131">
        <v>565924</v>
      </c>
      <c r="T131">
        <v>477426</v>
      </c>
      <c r="U131">
        <v>460204</v>
      </c>
      <c r="V131">
        <v>511148</v>
      </c>
      <c r="W131">
        <v>527822</v>
      </c>
      <c r="X131">
        <v>455256</v>
      </c>
      <c r="Y131">
        <v>485165</v>
      </c>
      <c r="Z131">
        <v>500910.06</v>
      </c>
      <c r="AA131">
        <v>488026</v>
      </c>
      <c r="AB131">
        <v>452700</v>
      </c>
      <c r="AC131">
        <v>460211</v>
      </c>
      <c r="AD131">
        <v>480668</v>
      </c>
      <c r="AE131">
        <v>489589</v>
      </c>
      <c r="AF131">
        <v>438658</v>
      </c>
      <c r="AG131">
        <v>474132</v>
      </c>
      <c r="AH131">
        <v>443293.04</v>
      </c>
      <c r="AI131">
        <v>475443</v>
      </c>
      <c r="AJ131">
        <v>426871</v>
      </c>
      <c r="AK131">
        <v>435735</v>
      </c>
      <c r="AL131">
        <v>447333</v>
      </c>
      <c r="AM131">
        <v>485676</v>
      </c>
      <c r="AN131">
        <v>388926</v>
      </c>
      <c r="AO131">
        <v>399036</v>
      </c>
      <c r="AP131">
        <v>366543.77</v>
      </c>
      <c r="AQ131">
        <v>416634</v>
      </c>
      <c r="AR131">
        <v>336196</v>
      </c>
      <c r="AS131">
        <v>329842</v>
      </c>
      <c r="AT131">
        <v>346902.34</v>
      </c>
      <c r="AU131">
        <v>405060</v>
      </c>
      <c r="AV131">
        <v>311454</v>
      </c>
      <c r="AW131">
        <v>319478</v>
      </c>
      <c r="AX131">
        <v>326043</v>
      </c>
      <c r="AY131">
        <v>352796</v>
      </c>
      <c r="AZ131">
        <v>325428</v>
      </c>
      <c r="BA131">
        <v>314725</v>
      </c>
      <c r="BB131">
        <v>336575</v>
      </c>
      <c r="BC131">
        <v>350754</v>
      </c>
      <c r="BD131">
        <v>301714</v>
      </c>
      <c r="BE131">
        <v>290278</v>
      </c>
      <c r="BF131"/>
      <c r="BG131"/>
      <c r="BH131"/>
      <c r="BI131"/>
      <c r="BJ131"/>
      <c r="BK131"/>
      <c r="BL131"/>
      <c r="BM131"/>
      <c r="BN131"/>
      <c r="BO131"/>
      <c r="BP131"/>
      <c r="BQ131"/>
      <c r="BR131"/>
      <c r="BS131"/>
      <c r="BT131"/>
      <c r="BU131"/>
    </row>
    <row r="132" spans="1:73" x14ac:dyDescent="0.25">
      <c r="A132" t="s">
        <v>1566</v>
      </c>
      <c r="B132">
        <v>402151</v>
      </c>
      <c r="C132">
        <v>414213</v>
      </c>
      <c r="D132">
        <v>424162</v>
      </c>
      <c r="E132">
        <v>0</v>
      </c>
      <c r="F132">
        <v>0</v>
      </c>
      <c r="G132">
        <v>0</v>
      </c>
      <c r="H132">
        <v>0</v>
      </c>
      <c r="I132">
        <v>0</v>
      </c>
      <c r="J132">
        <v>0</v>
      </c>
      <c r="K132">
        <v>0</v>
      </c>
      <c r="L132">
        <v>0</v>
      </c>
      <c r="M132">
        <v>0</v>
      </c>
      <c r="N132">
        <v>0</v>
      </c>
      <c r="O132">
        <v>0</v>
      </c>
      <c r="P132"/>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314725</v>
      </c>
      <c r="BB132">
        <v>336575</v>
      </c>
      <c r="BC132">
        <v>350754</v>
      </c>
      <c r="BD132">
        <v>301714</v>
      </c>
      <c r="BE132">
        <v>290278</v>
      </c>
      <c r="BF132"/>
      <c r="BG132"/>
      <c r="BH132"/>
      <c r="BI132"/>
      <c r="BJ132"/>
      <c r="BK132"/>
      <c r="BL132"/>
      <c r="BM132"/>
      <c r="BN132"/>
      <c r="BO132"/>
      <c r="BP132"/>
      <c r="BQ132"/>
      <c r="BR132"/>
      <c r="BS132"/>
      <c r="BT132"/>
      <c r="BU132"/>
    </row>
    <row r="133" spans="1:73" x14ac:dyDescent="0.25">
      <c r="A133" t="s">
        <v>1736</v>
      </c>
      <c r="B133">
        <v>0</v>
      </c>
      <c r="C133">
        <v>0</v>
      </c>
      <c r="D133">
        <v>0</v>
      </c>
      <c r="E133">
        <v>0</v>
      </c>
      <c r="F133">
        <v>0</v>
      </c>
      <c r="G133">
        <v>0</v>
      </c>
      <c r="H133">
        <v>0</v>
      </c>
      <c r="I133">
        <v>0</v>
      </c>
      <c r="J133">
        <v>0</v>
      </c>
      <c r="K133">
        <v>0</v>
      </c>
      <c r="L133">
        <v>0</v>
      </c>
      <c r="M133">
        <v>0</v>
      </c>
      <c r="N133">
        <v>0</v>
      </c>
      <c r="O133">
        <v>0</v>
      </c>
      <c r="P133"/>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405060</v>
      </c>
      <c r="AV133">
        <v>311454</v>
      </c>
      <c r="AW133">
        <v>0</v>
      </c>
      <c r="AX133">
        <v>329748</v>
      </c>
      <c r="AY133">
        <v>0</v>
      </c>
      <c r="AZ133">
        <v>0</v>
      </c>
      <c r="BA133">
        <v>0</v>
      </c>
      <c r="BB133">
        <v>0</v>
      </c>
      <c r="BC133">
        <v>0</v>
      </c>
      <c r="BD133">
        <v>0</v>
      </c>
      <c r="BE133">
        <v>0</v>
      </c>
      <c r="BF133"/>
      <c r="BG133"/>
      <c r="BH133"/>
      <c r="BI133"/>
      <c r="BJ133"/>
      <c r="BK133"/>
      <c r="BL133"/>
      <c r="BM133"/>
      <c r="BN133"/>
      <c r="BO133"/>
      <c r="BP133"/>
      <c r="BQ133"/>
      <c r="BR133"/>
      <c r="BS133"/>
      <c r="BT133"/>
      <c r="BU133"/>
    </row>
    <row r="134" spans="1:73" x14ac:dyDescent="0.25">
      <c r="A134" t="s">
        <v>1737</v>
      </c>
      <c r="B134">
        <v>0</v>
      </c>
      <c r="C134">
        <v>0</v>
      </c>
      <c r="D134">
        <v>0</v>
      </c>
      <c r="E134">
        <v>535325</v>
      </c>
      <c r="F134">
        <v>488363</v>
      </c>
      <c r="G134">
        <v>364974</v>
      </c>
      <c r="H134">
        <v>487629</v>
      </c>
      <c r="I134">
        <v>573243.23</v>
      </c>
      <c r="J134">
        <v>618574</v>
      </c>
      <c r="K134">
        <v>517118</v>
      </c>
      <c r="L134">
        <v>547429</v>
      </c>
      <c r="M134">
        <v>545669</v>
      </c>
      <c r="N134">
        <v>600570</v>
      </c>
      <c r="O134">
        <v>520630</v>
      </c>
      <c r="P134"/>
      <c r="Q134">
        <v>530665</v>
      </c>
      <c r="R134">
        <v>550333</v>
      </c>
      <c r="S134">
        <v>565924</v>
      </c>
      <c r="T134">
        <v>477426</v>
      </c>
      <c r="U134">
        <v>460204</v>
      </c>
      <c r="V134">
        <v>511148</v>
      </c>
      <c r="W134">
        <v>527822</v>
      </c>
      <c r="X134">
        <v>455256</v>
      </c>
      <c r="Y134">
        <v>485165</v>
      </c>
      <c r="Z134">
        <v>500910.06</v>
      </c>
      <c r="AA134">
        <v>488026</v>
      </c>
      <c r="AB134">
        <v>452700</v>
      </c>
      <c r="AC134">
        <v>460211</v>
      </c>
      <c r="AD134">
        <v>480668</v>
      </c>
      <c r="AE134">
        <v>489589</v>
      </c>
      <c r="AF134">
        <v>438658</v>
      </c>
      <c r="AG134">
        <v>474132</v>
      </c>
      <c r="AH134">
        <v>443293.04</v>
      </c>
      <c r="AI134">
        <v>475443</v>
      </c>
      <c r="AJ134">
        <v>426871</v>
      </c>
      <c r="AK134">
        <v>435735</v>
      </c>
      <c r="AL134">
        <v>447333</v>
      </c>
      <c r="AM134">
        <v>485676</v>
      </c>
      <c r="AN134">
        <v>388926</v>
      </c>
      <c r="AO134">
        <v>399036</v>
      </c>
      <c r="AP134">
        <v>366543.77</v>
      </c>
      <c r="AQ134">
        <v>416634</v>
      </c>
      <c r="AR134">
        <v>336196</v>
      </c>
      <c r="AS134">
        <v>329842</v>
      </c>
      <c r="AT134">
        <v>345723.59</v>
      </c>
      <c r="AU134">
        <v>0</v>
      </c>
      <c r="AV134">
        <v>0</v>
      </c>
      <c r="AW134">
        <v>319478</v>
      </c>
      <c r="AX134">
        <v>0</v>
      </c>
      <c r="AY134">
        <v>352796</v>
      </c>
      <c r="AZ134">
        <v>325428</v>
      </c>
      <c r="BA134">
        <v>0</v>
      </c>
      <c r="BB134">
        <v>0</v>
      </c>
      <c r="BC134">
        <v>0</v>
      </c>
      <c r="BD134">
        <v>0</v>
      </c>
      <c r="BE134">
        <v>0</v>
      </c>
      <c r="BF134"/>
      <c r="BG134"/>
      <c r="BH134"/>
      <c r="BI134"/>
      <c r="BJ134"/>
      <c r="BK134"/>
      <c r="BL134"/>
      <c r="BM134"/>
      <c r="BN134"/>
      <c r="BO134"/>
      <c r="BP134"/>
      <c r="BQ134"/>
      <c r="BR134"/>
      <c r="BS134"/>
      <c r="BT134"/>
      <c r="BU134"/>
    </row>
    <row r="135" spans="1:73" x14ac:dyDescent="0.25">
      <c r="A135" t="s">
        <v>857</v>
      </c>
      <c r="B135">
        <v>0</v>
      </c>
      <c r="C135">
        <v>0</v>
      </c>
      <c r="D135">
        <v>510</v>
      </c>
      <c r="E135">
        <v>748</v>
      </c>
      <c r="F135">
        <v>1030</v>
      </c>
      <c r="G135">
        <v>1501</v>
      </c>
      <c r="H135">
        <v>0</v>
      </c>
      <c r="I135">
        <v>0</v>
      </c>
      <c r="J135">
        <v>0</v>
      </c>
      <c r="K135">
        <v>1031</v>
      </c>
      <c r="L135">
        <v>0</v>
      </c>
      <c r="M135">
        <v>537</v>
      </c>
      <c r="N135">
        <v>241</v>
      </c>
      <c r="O135">
        <v>85</v>
      </c>
      <c r="P135"/>
      <c r="Q135">
        <v>59</v>
      </c>
      <c r="R135">
        <v>68.75</v>
      </c>
      <c r="S135">
        <v>0</v>
      </c>
      <c r="T135">
        <v>0</v>
      </c>
      <c r="U135">
        <v>0</v>
      </c>
      <c r="V135">
        <v>69.5</v>
      </c>
      <c r="W135">
        <v>0</v>
      </c>
      <c r="X135">
        <v>0</v>
      </c>
      <c r="Y135">
        <v>0</v>
      </c>
      <c r="Z135">
        <v>0</v>
      </c>
      <c r="AA135">
        <v>0</v>
      </c>
      <c r="AB135">
        <v>0</v>
      </c>
      <c r="AC135">
        <v>0</v>
      </c>
      <c r="AD135">
        <v>100.25</v>
      </c>
      <c r="AE135">
        <v>0</v>
      </c>
      <c r="AF135">
        <v>0</v>
      </c>
      <c r="AG135">
        <v>0</v>
      </c>
      <c r="AH135">
        <v>0</v>
      </c>
      <c r="AI135">
        <v>0</v>
      </c>
      <c r="AJ135">
        <v>0</v>
      </c>
      <c r="AK135">
        <v>0</v>
      </c>
      <c r="AL135">
        <v>1691</v>
      </c>
      <c r="AM135">
        <v>687</v>
      </c>
      <c r="AN135">
        <v>973</v>
      </c>
      <c r="AO135">
        <v>0</v>
      </c>
      <c r="AP135">
        <v>0</v>
      </c>
      <c r="AQ135">
        <v>0</v>
      </c>
      <c r="AR135">
        <v>0</v>
      </c>
      <c r="AS135">
        <v>0</v>
      </c>
      <c r="AT135">
        <v>0</v>
      </c>
      <c r="AU135">
        <v>24</v>
      </c>
      <c r="AV135">
        <v>229</v>
      </c>
      <c r="AW135">
        <v>0</v>
      </c>
      <c r="AX135">
        <v>111</v>
      </c>
      <c r="AY135">
        <v>0</v>
      </c>
      <c r="AZ135">
        <v>0</v>
      </c>
      <c r="BA135">
        <v>0</v>
      </c>
      <c r="BB135">
        <v>0</v>
      </c>
      <c r="BC135">
        <v>0</v>
      </c>
      <c r="BD135">
        <v>0</v>
      </c>
      <c r="BE135">
        <v>10</v>
      </c>
      <c r="BF135"/>
      <c r="BG135"/>
      <c r="BH135"/>
      <c r="BI135"/>
      <c r="BJ135"/>
      <c r="BK135"/>
      <c r="BL135"/>
      <c r="BM135"/>
      <c r="BN135"/>
      <c r="BO135"/>
      <c r="BP135"/>
      <c r="BQ135"/>
      <c r="BR135"/>
      <c r="BS135"/>
      <c r="BT135"/>
      <c r="BU135"/>
    </row>
    <row r="136" spans="1:73" x14ac:dyDescent="0.25">
      <c r="A136" t="s">
        <v>858</v>
      </c>
      <c r="B136">
        <v>0</v>
      </c>
      <c r="C136">
        <v>0</v>
      </c>
      <c r="D136">
        <v>510</v>
      </c>
      <c r="E136">
        <v>568</v>
      </c>
      <c r="F136">
        <v>1030</v>
      </c>
      <c r="G136">
        <v>1501</v>
      </c>
      <c r="H136">
        <v>0</v>
      </c>
      <c r="I136">
        <v>0</v>
      </c>
      <c r="J136">
        <v>0</v>
      </c>
      <c r="K136">
        <v>947</v>
      </c>
      <c r="L136">
        <v>0</v>
      </c>
      <c r="M136">
        <v>514</v>
      </c>
      <c r="N136">
        <v>218</v>
      </c>
      <c r="O136">
        <v>84</v>
      </c>
      <c r="P136"/>
      <c r="Q136">
        <v>0</v>
      </c>
      <c r="R136">
        <v>35.5</v>
      </c>
      <c r="S136">
        <v>0</v>
      </c>
      <c r="T136">
        <v>0</v>
      </c>
      <c r="U136">
        <v>0</v>
      </c>
      <c r="V136">
        <v>35.75</v>
      </c>
      <c r="W136">
        <v>0</v>
      </c>
      <c r="X136">
        <v>0</v>
      </c>
      <c r="Y136">
        <v>0</v>
      </c>
      <c r="Z136">
        <v>0</v>
      </c>
      <c r="AA136">
        <v>0</v>
      </c>
      <c r="AB136">
        <v>0</v>
      </c>
      <c r="AC136">
        <v>0</v>
      </c>
      <c r="AD136">
        <v>80.5</v>
      </c>
      <c r="AE136">
        <v>0</v>
      </c>
      <c r="AF136">
        <v>0</v>
      </c>
      <c r="AG136">
        <v>0</v>
      </c>
      <c r="AH136">
        <v>0</v>
      </c>
      <c r="AI136">
        <v>0</v>
      </c>
      <c r="AJ136">
        <v>0</v>
      </c>
      <c r="AK136">
        <v>0</v>
      </c>
      <c r="AL136">
        <v>1672</v>
      </c>
      <c r="AM136">
        <v>667</v>
      </c>
      <c r="AN136">
        <v>971</v>
      </c>
      <c r="AO136">
        <v>0</v>
      </c>
      <c r="AP136">
        <v>0</v>
      </c>
      <c r="AQ136">
        <v>0</v>
      </c>
      <c r="AR136">
        <v>0</v>
      </c>
      <c r="AS136">
        <v>0</v>
      </c>
      <c r="AT136">
        <v>0</v>
      </c>
      <c r="AU136">
        <v>4</v>
      </c>
      <c r="AV136">
        <v>220</v>
      </c>
      <c r="AW136">
        <v>0</v>
      </c>
      <c r="AX136">
        <v>99.5</v>
      </c>
      <c r="AY136">
        <v>0</v>
      </c>
      <c r="AZ136">
        <v>0</v>
      </c>
      <c r="BA136">
        <v>0</v>
      </c>
      <c r="BB136">
        <v>0</v>
      </c>
      <c r="BC136">
        <v>0</v>
      </c>
      <c r="BD136">
        <v>0</v>
      </c>
      <c r="BE136">
        <v>10</v>
      </c>
      <c r="BF136"/>
      <c r="BG136"/>
      <c r="BH136"/>
      <c r="BI136"/>
      <c r="BJ136"/>
      <c r="BK136"/>
      <c r="BL136"/>
      <c r="BM136"/>
      <c r="BN136"/>
      <c r="BO136"/>
      <c r="BP136"/>
      <c r="BQ136"/>
      <c r="BR136"/>
      <c r="BS136"/>
      <c r="BT136"/>
      <c r="BU136"/>
    </row>
    <row r="137" spans="1:73" x14ac:dyDescent="0.25">
      <c r="A137" t="s">
        <v>1567</v>
      </c>
      <c r="B137">
        <v>0</v>
      </c>
      <c r="C137">
        <v>0</v>
      </c>
      <c r="D137">
        <v>0</v>
      </c>
      <c r="E137">
        <v>45</v>
      </c>
      <c r="F137">
        <v>0</v>
      </c>
      <c r="G137">
        <v>0</v>
      </c>
      <c r="H137">
        <v>0</v>
      </c>
      <c r="I137">
        <v>0</v>
      </c>
      <c r="J137">
        <v>0</v>
      </c>
      <c r="K137">
        <v>84</v>
      </c>
      <c r="L137">
        <v>0</v>
      </c>
      <c r="M137">
        <v>23</v>
      </c>
      <c r="N137">
        <v>23</v>
      </c>
      <c r="O137">
        <v>1</v>
      </c>
      <c r="P137"/>
      <c r="Q137">
        <v>59</v>
      </c>
      <c r="R137">
        <v>33.25</v>
      </c>
      <c r="S137">
        <v>0</v>
      </c>
      <c r="T137">
        <v>0</v>
      </c>
      <c r="U137">
        <v>0</v>
      </c>
      <c r="V137">
        <v>33.75</v>
      </c>
      <c r="W137">
        <v>0</v>
      </c>
      <c r="X137">
        <v>0</v>
      </c>
      <c r="Y137">
        <v>0</v>
      </c>
      <c r="Z137">
        <v>0</v>
      </c>
      <c r="AA137">
        <v>0</v>
      </c>
      <c r="AB137">
        <v>0</v>
      </c>
      <c r="AC137">
        <v>0</v>
      </c>
      <c r="AD137">
        <v>19.75</v>
      </c>
      <c r="AE137">
        <v>0</v>
      </c>
      <c r="AF137">
        <v>0</v>
      </c>
      <c r="AG137">
        <v>0</v>
      </c>
      <c r="AH137">
        <v>0</v>
      </c>
      <c r="AI137">
        <v>0</v>
      </c>
      <c r="AJ137">
        <v>0</v>
      </c>
      <c r="AK137">
        <v>0</v>
      </c>
      <c r="AL137">
        <v>19</v>
      </c>
      <c r="AM137">
        <v>20</v>
      </c>
      <c r="AN137">
        <v>2</v>
      </c>
      <c r="AO137">
        <v>0</v>
      </c>
      <c r="AP137">
        <v>0</v>
      </c>
      <c r="AQ137">
        <v>0</v>
      </c>
      <c r="AR137">
        <v>0</v>
      </c>
      <c r="AS137">
        <v>0</v>
      </c>
      <c r="AT137">
        <v>0</v>
      </c>
      <c r="AU137">
        <v>20</v>
      </c>
      <c r="AV137">
        <v>9</v>
      </c>
      <c r="AW137">
        <v>0</v>
      </c>
      <c r="AX137">
        <v>11.5</v>
      </c>
      <c r="AY137">
        <v>0</v>
      </c>
      <c r="AZ137">
        <v>0</v>
      </c>
      <c r="BA137">
        <v>0</v>
      </c>
      <c r="BB137">
        <v>0</v>
      </c>
      <c r="BC137">
        <v>0</v>
      </c>
      <c r="BD137">
        <v>0</v>
      </c>
      <c r="BE137">
        <v>0</v>
      </c>
      <c r="BF137"/>
      <c r="BG137"/>
      <c r="BH137"/>
      <c r="BI137"/>
      <c r="BJ137"/>
      <c r="BK137"/>
      <c r="BL137"/>
      <c r="BM137"/>
      <c r="BN137"/>
      <c r="BO137"/>
      <c r="BP137"/>
      <c r="BQ137"/>
      <c r="BR137"/>
      <c r="BS137"/>
      <c r="BT137"/>
      <c r="BU137"/>
    </row>
    <row r="138" spans="1:73" x14ac:dyDescent="0.25">
      <c r="A138" t="s">
        <v>775</v>
      </c>
      <c r="B138">
        <v>2097</v>
      </c>
      <c r="C138">
        <v>1644</v>
      </c>
      <c r="D138">
        <v>10678</v>
      </c>
      <c r="E138">
        <v>915</v>
      </c>
      <c r="F138">
        <v>11012</v>
      </c>
      <c r="G138">
        <v>1137</v>
      </c>
      <c r="H138">
        <v>5640</v>
      </c>
      <c r="I138">
        <v>5284.29</v>
      </c>
      <c r="J138">
        <v>20674</v>
      </c>
      <c r="K138">
        <v>1376</v>
      </c>
      <c r="L138">
        <v>4523</v>
      </c>
      <c r="M138">
        <v>1149</v>
      </c>
      <c r="N138">
        <v>5814</v>
      </c>
      <c r="O138">
        <v>1058</v>
      </c>
      <c r="P138"/>
      <c r="Q138">
        <v>1334</v>
      </c>
      <c r="R138">
        <v>-3104</v>
      </c>
      <c r="S138">
        <v>4222</v>
      </c>
      <c r="T138">
        <v>4844</v>
      </c>
      <c r="U138">
        <v>2641</v>
      </c>
      <c r="V138">
        <v>-1800</v>
      </c>
      <c r="W138">
        <v>4631</v>
      </c>
      <c r="X138">
        <v>2097</v>
      </c>
      <c r="Y138">
        <v>2973</v>
      </c>
      <c r="Z138">
        <v>2343.69</v>
      </c>
      <c r="AA138">
        <v>2135</v>
      </c>
      <c r="AB138">
        <v>2888</v>
      </c>
      <c r="AC138">
        <v>2592</v>
      </c>
      <c r="AD138">
        <v>912</v>
      </c>
      <c r="AE138">
        <v>2733</v>
      </c>
      <c r="AF138">
        <v>5500</v>
      </c>
      <c r="AG138">
        <v>2244</v>
      </c>
      <c r="AH138">
        <v>4569.71</v>
      </c>
      <c r="AI138">
        <v>1195</v>
      </c>
      <c r="AJ138">
        <v>4512</v>
      </c>
      <c r="AK138">
        <v>3024</v>
      </c>
      <c r="AL138">
        <v>3443</v>
      </c>
      <c r="AM138">
        <v>2237</v>
      </c>
      <c r="AN138">
        <v>1170</v>
      </c>
      <c r="AO138">
        <v>4344</v>
      </c>
      <c r="AP138">
        <v>1576.51</v>
      </c>
      <c r="AQ138">
        <v>3177</v>
      </c>
      <c r="AR138">
        <v>3143</v>
      </c>
      <c r="AS138">
        <v>3001</v>
      </c>
      <c r="AT138">
        <v>1732.84</v>
      </c>
      <c r="AU138">
        <v>1039</v>
      </c>
      <c r="AV138">
        <v>3189</v>
      </c>
      <c r="AW138">
        <v>2928</v>
      </c>
      <c r="AX138">
        <v>-313</v>
      </c>
      <c r="AY138">
        <v>2644</v>
      </c>
      <c r="AZ138">
        <v>2002</v>
      </c>
      <c r="BA138">
        <v>853</v>
      </c>
      <c r="BB138">
        <v>2767</v>
      </c>
      <c r="BC138">
        <v>2692</v>
      </c>
      <c r="BD138">
        <v>1158</v>
      </c>
      <c r="BE138">
        <v>1077</v>
      </c>
      <c r="BF138"/>
      <c r="BG138"/>
      <c r="BH138"/>
      <c r="BI138"/>
      <c r="BJ138"/>
      <c r="BK138"/>
      <c r="BL138"/>
      <c r="BM138"/>
      <c r="BN138"/>
      <c r="BO138"/>
      <c r="BP138"/>
      <c r="BQ138"/>
      <c r="BR138"/>
      <c r="BS138"/>
      <c r="BT138"/>
      <c r="BU138"/>
    </row>
    <row r="139" spans="1:73" x14ac:dyDescent="0.25">
      <c r="A139" t="s">
        <v>859</v>
      </c>
      <c r="B139">
        <v>404248</v>
      </c>
      <c r="C139">
        <v>415857</v>
      </c>
      <c r="D139">
        <v>435350</v>
      </c>
      <c r="E139">
        <v>536988</v>
      </c>
      <c r="F139">
        <v>500405</v>
      </c>
      <c r="G139">
        <v>367612</v>
      </c>
      <c r="H139">
        <v>493269</v>
      </c>
      <c r="I139">
        <v>578527.52</v>
      </c>
      <c r="J139">
        <v>639248</v>
      </c>
      <c r="K139">
        <v>519525</v>
      </c>
      <c r="L139">
        <v>551952</v>
      </c>
      <c r="M139">
        <v>547355</v>
      </c>
      <c r="N139">
        <v>606625</v>
      </c>
      <c r="O139">
        <v>521773</v>
      </c>
      <c r="P139"/>
      <c r="Q139">
        <v>532058</v>
      </c>
      <c r="R139">
        <v>547504</v>
      </c>
      <c r="S139">
        <v>570146</v>
      </c>
      <c r="T139">
        <v>482270</v>
      </c>
      <c r="U139">
        <v>462845</v>
      </c>
      <c r="V139">
        <v>509626</v>
      </c>
      <c r="W139">
        <v>532453</v>
      </c>
      <c r="X139">
        <v>457353</v>
      </c>
      <c r="Y139">
        <v>488138</v>
      </c>
      <c r="Z139">
        <v>503253.76000000001</v>
      </c>
      <c r="AA139">
        <v>490161</v>
      </c>
      <c r="AB139">
        <v>455588</v>
      </c>
      <c r="AC139">
        <v>462803</v>
      </c>
      <c r="AD139">
        <v>481981</v>
      </c>
      <c r="AE139">
        <v>492322</v>
      </c>
      <c r="AF139">
        <v>444158</v>
      </c>
      <c r="AG139">
        <v>476376</v>
      </c>
      <c r="AH139">
        <v>447862.75</v>
      </c>
      <c r="AI139">
        <v>476638</v>
      </c>
      <c r="AJ139">
        <v>431383</v>
      </c>
      <c r="AK139">
        <v>438759</v>
      </c>
      <c r="AL139">
        <v>452467</v>
      </c>
      <c r="AM139">
        <v>488600</v>
      </c>
      <c r="AN139">
        <v>391069</v>
      </c>
      <c r="AO139">
        <v>403380</v>
      </c>
      <c r="AP139">
        <v>368120.28</v>
      </c>
      <c r="AQ139">
        <v>419811</v>
      </c>
      <c r="AR139">
        <v>339339</v>
      </c>
      <c r="AS139">
        <v>332843</v>
      </c>
      <c r="AT139">
        <v>348303.18</v>
      </c>
      <c r="AU139">
        <v>406123</v>
      </c>
      <c r="AV139">
        <v>314872</v>
      </c>
      <c r="AW139">
        <v>322406</v>
      </c>
      <c r="AX139">
        <v>326174</v>
      </c>
      <c r="AY139">
        <v>355440</v>
      </c>
      <c r="AZ139">
        <v>327430</v>
      </c>
      <c r="BA139">
        <v>315578</v>
      </c>
      <c r="BB139">
        <v>339342</v>
      </c>
      <c r="BC139">
        <v>353446</v>
      </c>
      <c r="BD139">
        <v>302872</v>
      </c>
      <c r="BE139">
        <v>291365</v>
      </c>
      <c r="BF139"/>
      <c r="BG139"/>
      <c r="BH139"/>
      <c r="BI139"/>
      <c r="BJ139"/>
      <c r="BK139"/>
      <c r="BL139"/>
      <c r="BM139"/>
      <c r="BN139"/>
      <c r="BO139"/>
      <c r="BP139"/>
      <c r="BQ139"/>
      <c r="BR139"/>
      <c r="BS139"/>
      <c r="BT139"/>
      <c r="BU139"/>
    </row>
    <row r="140" spans="1:73" x14ac:dyDescent="0.25">
      <c r="A140" t="s">
        <v>1568</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25">
      <c r="A141" t="s">
        <v>860</v>
      </c>
      <c r="B141">
        <v>321149</v>
      </c>
      <c r="C141">
        <v>319991</v>
      </c>
      <c r="D141">
        <v>319506</v>
      </c>
      <c r="E141">
        <v>370287</v>
      </c>
      <c r="F141">
        <v>352116</v>
      </c>
      <c r="G141">
        <v>290519</v>
      </c>
      <c r="H141">
        <v>338994</v>
      </c>
      <c r="I141">
        <v>381252.28</v>
      </c>
      <c r="J141">
        <v>394738</v>
      </c>
      <c r="K141">
        <v>354230</v>
      </c>
      <c r="L141">
        <v>359258</v>
      </c>
      <c r="M141">
        <v>362563</v>
      </c>
      <c r="N141">
        <v>383241</v>
      </c>
      <c r="O141">
        <v>346332</v>
      </c>
      <c r="P141"/>
      <c r="Q141">
        <v>346481</v>
      </c>
      <c r="R141">
        <v>361253</v>
      </c>
      <c r="S141">
        <v>370412</v>
      </c>
      <c r="T141">
        <v>331830</v>
      </c>
      <c r="U141">
        <v>311435</v>
      </c>
      <c r="V141">
        <v>339398</v>
      </c>
      <c r="W141">
        <v>352577</v>
      </c>
      <c r="X141">
        <v>319508</v>
      </c>
      <c r="Y141">
        <v>322089</v>
      </c>
      <c r="Z141">
        <v>339240.96000000002</v>
      </c>
      <c r="AA141">
        <v>330511</v>
      </c>
      <c r="AB141">
        <v>312422</v>
      </c>
      <c r="AC141">
        <v>307554</v>
      </c>
      <c r="AD141">
        <v>328286</v>
      </c>
      <c r="AE141">
        <v>334655</v>
      </c>
      <c r="AF141">
        <v>314954</v>
      </c>
      <c r="AG141">
        <v>322083</v>
      </c>
      <c r="AH141">
        <v>310832.23</v>
      </c>
      <c r="AI141">
        <v>322344</v>
      </c>
      <c r="AJ141">
        <v>306642</v>
      </c>
      <c r="AK141">
        <v>295199</v>
      </c>
      <c r="AL141">
        <v>315176</v>
      </c>
      <c r="AM141">
        <v>312487</v>
      </c>
      <c r="AN141">
        <v>276550</v>
      </c>
      <c r="AO141">
        <v>270182</v>
      </c>
      <c r="AP141">
        <v>261333.16</v>
      </c>
      <c r="AQ141">
        <v>277863</v>
      </c>
      <c r="AR141">
        <v>242572</v>
      </c>
      <c r="AS141">
        <v>230220</v>
      </c>
      <c r="AT141">
        <v>240143.38</v>
      </c>
      <c r="AU141">
        <v>263605</v>
      </c>
      <c r="AV141">
        <v>221109</v>
      </c>
      <c r="AW141">
        <v>221561</v>
      </c>
      <c r="AX141">
        <v>225110</v>
      </c>
      <c r="AY141">
        <v>238082</v>
      </c>
      <c r="AZ141">
        <v>223406</v>
      </c>
      <c r="BA141">
        <v>215853</v>
      </c>
      <c r="BB141">
        <v>228625</v>
      </c>
      <c r="BC141">
        <v>231171</v>
      </c>
      <c r="BD141">
        <v>215849</v>
      </c>
      <c r="BE141">
        <v>206541</v>
      </c>
      <c r="BF141"/>
      <c r="BG141"/>
      <c r="BH141"/>
      <c r="BI141"/>
      <c r="BJ141"/>
      <c r="BK141"/>
      <c r="BL141"/>
      <c r="BM141"/>
      <c r="BN141"/>
      <c r="BO141"/>
      <c r="BP141"/>
      <c r="BQ141"/>
      <c r="BR141"/>
      <c r="BS141"/>
      <c r="BT141"/>
      <c r="BU141"/>
    </row>
    <row r="142" spans="1:73" x14ac:dyDescent="0.25">
      <c r="A142" t="s">
        <v>1738</v>
      </c>
      <c r="B142">
        <v>0</v>
      </c>
      <c r="C142">
        <v>0</v>
      </c>
      <c r="D142">
        <v>0</v>
      </c>
      <c r="E142">
        <v>0</v>
      </c>
      <c r="F142">
        <v>0</v>
      </c>
      <c r="G142">
        <v>0</v>
      </c>
      <c r="H142">
        <v>0</v>
      </c>
      <c r="I142">
        <v>0</v>
      </c>
      <c r="J142">
        <v>0</v>
      </c>
      <c r="K142">
        <v>0</v>
      </c>
      <c r="L142">
        <v>0</v>
      </c>
      <c r="M142">
        <v>0</v>
      </c>
      <c r="N142">
        <v>0</v>
      </c>
      <c r="O142">
        <v>0</v>
      </c>
      <c r="P142"/>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263605</v>
      </c>
      <c r="AV142">
        <v>221109</v>
      </c>
      <c r="AW142">
        <v>0</v>
      </c>
      <c r="AX142">
        <v>225612.75</v>
      </c>
      <c r="AY142">
        <v>0</v>
      </c>
      <c r="AZ142">
        <v>0</v>
      </c>
      <c r="BA142">
        <v>0</v>
      </c>
      <c r="BB142">
        <v>0</v>
      </c>
      <c r="BC142">
        <v>0</v>
      </c>
      <c r="BD142">
        <v>0</v>
      </c>
      <c r="BE142">
        <v>0</v>
      </c>
      <c r="BF142"/>
      <c r="BG142"/>
      <c r="BH142"/>
      <c r="BI142"/>
      <c r="BJ142"/>
      <c r="BK142"/>
      <c r="BL142"/>
      <c r="BM142"/>
      <c r="BN142"/>
      <c r="BO142"/>
      <c r="BP142"/>
      <c r="BQ142"/>
      <c r="BR142"/>
      <c r="BS142"/>
      <c r="BT142"/>
      <c r="BU142"/>
    </row>
    <row r="143" spans="1:73" x14ac:dyDescent="0.25">
      <c r="A143" t="s">
        <v>2350</v>
      </c>
      <c r="B143">
        <v>0</v>
      </c>
      <c r="C143">
        <v>0</v>
      </c>
      <c r="D143">
        <v>0</v>
      </c>
      <c r="E143">
        <v>370287</v>
      </c>
      <c r="F143">
        <v>352116</v>
      </c>
      <c r="G143">
        <v>290519</v>
      </c>
      <c r="H143">
        <v>338994</v>
      </c>
      <c r="I143">
        <v>381252.28</v>
      </c>
      <c r="J143">
        <v>394738</v>
      </c>
      <c r="K143">
        <v>354230</v>
      </c>
      <c r="L143">
        <v>359258</v>
      </c>
      <c r="M143">
        <v>362563</v>
      </c>
      <c r="N143">
        <v>383241</v>
      </c>
      <c r="O143">
        <v>346332</v>
      </c>
      <c r="P143"/>
      <c r="Q143">
        <v>346481</v>
      </c>
      <c r="R143">
        <v>361253</v>
      </c>
      <c r="S143">
        <v>370412</v>
      </c>
      <c r="T143">
        <v>331830</v>
      </c>
      <c r="U143">
        <v>311435</v>
      </c>
      <c r="V143">
        <v>339398</v>
      </c>
      <c r="W143">
        <v>352577</v>
      </c>
      <c r="X143">
        <v>319508</v>
      </c>
      <c r="Y143">
        <v>322089</v>
      </c>
      <c r="Z143">
        <v>339240.96000000002</v>
      </c>
      <c r="AA143">
        <v>330511</v>
      </c>
      <c r="AB143">
        <v>312422</v>
      </c>
      <c r="AC143">
        <v>307554</v>
      </c>
      <c r="AD143">
        <v>328286</v>
      </c>
      <c r="AE143">
        <v>334655</v>
      </c>
      <c r="AF143">
        <v>314954</v>
      </c>
      <c r="AG143">
        <v>322083</v>
      </c>
      <c r="AH143">
        <v>310832.23</v>
      </c>
      <c r="AI143">
        <v>322344</v>
      </c>
      <c r="AJ143">
        <v>306642</v>
      </c>
      <c r="AK143">
        <v>295199</v>
      </c>
      <c r="AL143">
        <v>315176</v>
      </c>
      <c r="AM143">
        <v>312487</v>
      </c>
      <c r="AN143">
        <v>276550</v>
      </c>
      <c r="AO143">
        <v>270182</v>
      </c>
      <c r="AP143">
        <v>261333.16</v>
      </c>
      <c r="AQ143">
        <v>277863</v>
      </c>
      <c r="AR143">
        <v>242572</v>
      </c>
      <c r="AS143">
        <v>230220</v>
      </c>
      <c r="AT143">
        <v>236604.6</v>
      </c>
      <c r="AU143">
        <v>0</v>
      </c>
      <c r="AV143">
        <v>0</v>
      </c>
      <c r="AW143">
        <v>221561</v>
      </c>
      <c r="AX143">
        <v>0</v>
      </c>
      <c r="AY143">
        <v>238082</v>
      </c>
      <c r="AZ143">
        <v>223406</v>
      </c>
      <c r="BA143">
        <v>0</v>
      </c>
      <c r="BB143">
        <v>0</v>
      </c>
      <c r="BC143">
        <v>0</v>
      </c>
      <c r="BD143">
        <v>0</v>
      </c>
      <c r="BE143">
        <v>0</v>
      </c>
      <c r="BF143"/>
      <c r="BG143"/>
      <c r="BH143"/>
      <c r="BI143"/>
      <c r="BJ143"/>
      <c r="BK143"/>
      <c r="BL143"/>
      <c r="BM143"/>
      <c r="BN143"/>
      <c r="BO143"/>
      <c r="BP143"/>
      <c r="BQ143"/>
      <c r="BR143"/>
      <c r="BS143"/>
      <c r="BT143"/>
      <c r="BU143"/>
    </row>
    <row r="144" spans="1:73" x14ac:dyDescent="0.25">
      <c r="A144" t="s">
        <v>861</v>
      </c>
      <c r="B144">
        <v>62242</v>
      </c>
      <c r="C144">
        <v>64987</v>
      </c>
      <c r="D144">
        <v>62327</v>
      </c>
      <c r="E144">
        <v>67783</v>
      </c>
      <c r="F144">
        <v>65164</v>
      </c>
      <c r="G144">
        <v>62359</v>
      </c>
      <c r="H144">
        <v>66999</v>
      </c>
      <c r="I144">
        <v>70164.039999999994</v>
      </c>
      <c r="J144">
        <v>76165</v>
      </c>
      <c r="K144">
        <v>68681</v>
      </c>
      <c r="L144">
        <v>69112</v>
      </c>
      <c r="M144">
        <v>68899</v>
      </c>
      <c r="N144">
        <v>69875</v>
      </c>
      <c r="O144">
        <v>64430</v>
      </c>
      <c r="P144"/>
      <c r="Q144">
        <v>63320</v>
      </c>
      <c r="R144">
        <v>-68831</v>
      </c>
      <c r="S144">
        <v>68710</v>
      </c>
      <c r="T144">
        <v>63714</v>
      </c>
      <c r="U144">
        <v>61889</v>
      </c>
      <c r="V144">
        <v>68995</v>
      </c>
      <c r="W144">
        <v>71441</v>
      </c>
      <c r="X144">
        <v>63161</v>
      </c>
      <c r="Y144">
        <v>63596</v>
      </c>
      <c r="Z144">
        <v>63133.57</v>
      </c>
      <c r="AA144">
        <v>60512</v>
      </c>
      <c r="AB144">
        <v>65214</v>
      </c>
      <c r="AC144">
        <v>57472</v>
      </c>
      <c r="AD144">
        <v>62945</v>
      </c>
      <c r="AE144">
        <v>61954</v>
      </c>
      <c r="AF144">
        <v>73210</v>
      </c>
      <c r="AG144">
        <v>59717</v>
      </c>
      <c r="AH144">
        <v>66125.350000000006</v>
      </c>
      <c r="AI144">
        <v>65530</v>
      </c>
      <c r="AJ144">
        <v>62512</v>
      </c>
      <c r="AK144">
        <v>60231</v>
      </c>
      <c r="AL144">
        <v>68881</v>
      </c>
      <c r="AM144">
        <v>58960</v>
      </c>
      <c r="AN144">
        <v>55767</v>
      </c>
      <c r="AO144">
        <v>54410</v>
      </c>
      <c r="AP144">
        <v>56440.94</v>
      </c>
      <c r="AQ144">
        <v>54399</v>
      </c>
      <c r="AR144">
        <v>51112</v>
      </c>
      <c r="AS144">
        <v>49127</v>
      </c>
      <c r="AT144">
        <v>46943.519999999997</v>
      </c>
      <c r="AU144">
        <v>49997</v>
      </c>
      <c r="AV144">
        <v>43255</v>
      </c>
      <c r="AW144">
        <v>45731</v>
      </c>
      <c r="AX144">
        <v>46913</v>
      </c>
      <c r="AY144">
        <v>46511</v>
      </c>
      <c r="AZ144">
        <v>45819</v>
      </c>
      <c r="BA144">
        <v>43532</v>
      </c>
      <c r="BB144">
        <v>45835</v>
      </c>
      <c r="BC144">
        <v>44159</v>
      </c>
      <c r="BD144">
        <v>40072</v>
      </c>
      <c r="BE144">
        <v>36884</v>
      </c>
      <c r="BF144"/>
      <c r="BG144"/>
      <c r="BH144"/>
      <c r="BI144"/>
      <c r="BJ144"/>
      <c r="BK144"/>
      <c r="BL144"/>
      <c r="BM144"/>
      <c r="BN144"/>
      <c r="BO144"/>
      <c r="BP144"/>
      <c r="BQ144"/>
      <c r="BR144"/>
      <c r="BS144"/>
      <c r="BT144"/>
      <c r="BU144"/>
    </row>
    <row r="145" spans="1:73" x14ac:dyDescent="0.25">
      <c r="A145" t="s">
        <v>862</v>
      </c>
      <c r="B145">
        <v>1061</v>
      </c>
      <c r="C145">
        <v>1452</v>
      </c>
      <c r="D145">
        <v>1361</v>
      </c>
      <c r="E145">
        <v>1583</v>
      </c>
      <c r="F145">
        <v>1789</v>
      </c>
      <c r="G145">
        <v>1676</v>
      </c>
      <c r="H145">
        <v>1585</v>
      </c>
      <c r="I145">
        <v>1901.77</v>
      </c>
      <c r="J145">
        <v>1891</v>
      </c>
      <c r="K145">
        <v>1550</v>
      </c>
      <c r="L145">
        <v>1439</v>
      </c>
      <c r="M145">
        <v>2410</v>
      </c>
      <c r="N145">
        <v>2186</v>
      </c>
      <c r="O145">
        <v>1361</v>
      </c>
      <c r="P145"/>
      <c r="Q145">
        <v>1372</v>
      </c>
      <c r="R145">
        <v>1400</v>
      </c>
      <c r="S145">
        <v>3041</v>
      </c>
      <c r="T145">
        <v>1101</v>
      </c>
      <c r="U145">
        <v>825</v>
      </c>
      <c r="V145">
        <v>1130</v>
      </c>
      <c r="W145">
        <v>834</v>
      </c>
      <c r="X145">
        <v>634</v>
      </c>
      <c r="Y145">
        <v>1245</v>
      </c>
      <c r="Z145">
        <v>1686.92</v>
      </c>
      <c r="AA145">
        <v>1485</v>
      </c>
      <c r="AB145">
        <v>1880</v>
      </c>
      <c r="AC145">
        <v>1351</v>
      </c>
      <c r="AD145">
        <v>1837</v>
      </c>
      <c r="AE145">
        <v>1329</v>
      </c>
      <c r="AF145">
        <v>9338</v>
      </c>
      <c r="AG145">
        <v>2032</v>
      </c>
      <c r="AH145">
        <v>7559.28</v>
      </c>
      <c r="AI145">
        <v>8661</v>
      </c>
      <c r="AJ145">
        <v>3862</v>
      </c>
      <c r="AK145">
        <v>4754</v>
      </c>
      <c r="AL145">
        <v>3681</v>
      </c>
      <c r="AM145">
        <v>5864</v>
      </c>
      <c r="AN145">
        <v>3386</v>
      </c>
      <c r="AO145">
        <v>6449</v>
      </c>
      <c r="AP145">
        <v>3436.13</v>
      </c>
      <c r="AQ145">
        <v>6883</v>
      </c>
      <c r="AR145">
        <v>3495</v>
      </c>
      <c r="AS145">
        <v>2463</v>
      </c>
      <c r="AT145">
        <v>2704.19</v>
      </c>
      <c r="AU145">
        <v>3925</v>
      </c>
      <c r="AV145">
        <v>997</v>
      </c>
      <c r="AW145">
        <v>1998</v>
      </c>
      <c r="AX145">
        <v>3787</v>
      </c>
      <c r="AY145">
        <v>4340</v>
      </c>
      <c r="AZ145">
        <v>4881</v>
      </c>
      <c r="BA145">
        <v>0</v>
      </c>
      <c r="BB145">
        <v>0</v>
      </c>
      <c r="BC145">
        <v>0</v>
      </c>
      <c r="BD145">
        <v>0</v>
      </c>
      <c r="BE145">
        <v>0</v>
      </c>
      <c r="BF145"/>
      <c r="BG145"/>
      <c r="BH145"/>
      <c r="BI145"/>
      <c r="BJ145"/>
      <c r="BK145"/>
      <c r="BL145"/>
      <c r="BM145"/>
      <c r="BN145"/>
      <c r="BO145"/>
      <c r="BP145"/>
      <c r="BQ145"/>
      <c r="BR145"/>
      <c r="BS145"/>
      <c r="BT145"/>
      <c r="BU145"/>
    </row>
    <row r="146" spans="1:73" x14ac:dyDescent="0.25">
      <c r="A146" t="s">
        <v>863</v>
      </c>
      <c r="B146">
        <v>61181</v>
      </c>
      <c r="C146">
        <v>63535</v>
      </c>
      <c r="D146">
        <v>60966</v>
      </c>
      <c r="E146">
        <v>66200</v>
      </c>
      <c r="F146">
        <v>63375</v>
      </c>
      <c r="G146">
        <v>60683</v>
      </c>
      <c r="H146">
        <v>65414</v>
      </c>
      <c r="I146">
        <v>68262.27</v>
      </c>
      <c r="J146">
        <v>74274</v>
      </c>
      <c r="K146">
        <v>67131</v>
      </c>
      <c r="L146">
        <v>67673</v>
      </c>
      <c r="M146">
        <v>66489</v>
      </c>
      <c r="N146">
        <v>67689</v>
      </c>
      <c r="O146">
        <v>63069</v>
      </c>
      <c r="P146"/>
      <c r="Q146">
        <v>61948</v>
      </c>
      <c r="R146">
        <v>-70231</v>
      </c>
      <c r="S146">
        <v>65669</v>
      </c>
      <c r="T146">
        <v>62613</v>
      </c>
      <c r="U146">
        <v>61064</v>
      </c>
      <c r="V146">
        <v>67865</v>
      </c>
      <c r="W146">
        <v>70607</v>
      </c>
      <c r="X146">
        <v>62527</v>
      </c>
      <c r="Y146">
        <v>62351</v>
      </c>
      <c r="Z146">
        <v>61446.65</v>
      </c>
      <c r="AA146">
        <v>59027</v>
      </c>
      <c r="AB146">
        <v>63334</v>
      </c>
      <c r="AC146">
        <v>56121</v>
      </c>
      <c r="AD146">
        <v>61108</v>
      </c>
      <c r="AE146">
        <v>60625</v>
      </c>
      <c r="AF146">
        <v>63872</v>
      </c>
      <c r="AG146">
        <v>57685</v>
      </c>
      <c r="AH146">
        <v>58566.07</v>
      </c>
      <c r="AI146">
        <v>56869</v>
      </c>
      <c r="AJ146">
        <v>58650</v>
      </c>
      <c r="AK146">
        <v>55477</v>
      </c>
      <c r="AL146">
        <v>65200</v>
      </c>
      <c r="AM146">
        <v>53096</v>
      </c>
      <c r="AN146">
        <v>52381</v>
      </c>
      <c r="AO146">
        <v>47961</v>
      </c>
      <c r="AP146">
        <v>53004.82</v>
      </c>
      <c r="AQ146">
        <v>47516</v>
      </c>
      <c r="AR146">
        <v>47617</v>
      </c>
      <c r="AS146">
        <v>46664</v>
      </c>
      <c r="AT146">
        <v>44239.34</v>
      </c>
      <c r="AU146">
        <v>46072</v>
      </c>
      <c r="AV146">
        <v>42258</v>
      </c>
      <c r="AW146">
        <v>43733</v>
      </c>
      <c r="AX146">
        <v>43126</v>
      </c>
      <c r="AY146">
        <v>42171</v>
      </c>
      <c r="AZ146">
        <v>40938</v>
      </c>
      <c r="BA146">
        <v>0</v>
      </c>
      <c r="BB146">
        <v>0</v>
      </c>
      <c r="BC146">
        <v>0</v>
      </c>
      <c r="BD146">
        <v>0</v>
      </c>
      <c r="BE146">
        <v>0</v>
      </c>
      <c r="BF146"/>
      <c r="BG146"/>
      <c r="BH146"/>
      <c r="BI146"/>
      <c r="BJ146"/>
      <c r="BK146"/>
      <c r="BL146"/>
      <c r="BM146"/>
      <c r="BN146"/>
      <c r="BO146"/>
      <c r="BP146"/>
      <c r="BQ146"/>
      <c r="BR146"/>
      <c r="BS146"/>
      <c r="BT146"/>
      <c r="BU146"/>
    </row>
    <row r="147" spans="1:73" x14ac:dyDescent="0.25">
      <c r="A147" t="s">
        <v>869</v>
      </c>
      <c r="B147">
        <v>0</v>
      </c>
      <c r="C147">
        <v>0</v>
      </c>
      <c r="D147">
        <v>0</v>
      </c>
      <c r="E147">
        <v>0</v>
      </c>
      <c r="F147">
        <v>0</v>
      </c>
      <c r="G147">
        <v>0</v>
      </c>
      <c r="H147">
        <v>0</v>
      </c>
      <c r="I147">
        <v>0</v>
      </c>
      <c r="J147">
        <v>0</v>
      </c>
      <c r="K147">
        <v>0</v>
      </c>
      <c r="L147">
        <v>0</v>
      </c>
      <c r="M147">
        <v>0</v>
      </c>
      <c r="N147">
        <v>0</v>
      </c>
      <c r="O147">
        <v>0</v>
      </c>
      <c r="P147"/>
      <c r="Q147">
        <v>0</v>
      </c>
      <c r="R147">
        <v>33520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c r="BG147"/>
      <c r="BH147"/>
      <c r="BI147"/>
      <c r="BJ147"/>
      <c r="BK147"/>
      <c r="BL147"/>
      <c r="BM147"/>
      <c r="BN147"/>
      <c r="BO147"/>
      <c r="BP147"/>
      <c r="BQ147"/>
      <c r="BR147"/>
      <c r="BS147"/>
      <c r="BT147"/>
      <c r="BU147"/>
    </row>
    <row r="148" spans="1:73" x14ac:dyDescent="0.25">
      <c r="A148" t="s">
        <v>864</v>
      </c>
      <c r="B148">
        <v>713</v>
      </c>
      <c r="C148">
        <v>997</v>
      </c>
      <c r="D148">
        <v>1012</v>
      </c>
      <c r="E148">
        <v>1412</v>
      </c>
      <c r="F148">
        <v>1201</v>
      </c>
      <c r="G148">
        <v>1327</v>
      </c>
      <c r="H148">
        <v>1268</v>
      </c>
      <c r="I148">
        <v>1159</v>
      </c>
      <c r="J148">
        <v>1171</v>
      </c>
      <c r="K148">
        <v>1159</v>
      </c>
      <c r="L148">
        <v>1183</v>
      </c>
      <c r="M148">
        <v>1593</v>
      </c>
      <c r="N148">
        <v>981</v>
      </c>
      <c r="O148">
        <v>1062</v>
      </c>
      <c r="P148"/>
      <c r="Q148">
        <v>1165</v>
      </c>
      <c r="R148">
        <v>953</v>
      </c>
      <c r="S148">
        <v>984</v>
      </c>
      <c r="T148">
        <v>887</v>
      </c>
      <c r="U148">
        <v>1113</v>
      </c>
      <c r="V148">
        <v>966</v>
      </c>
      <c r="W148">
        <v>825</v>
      </c>
      <c r="X148">
        <v>947</v>
      </c>
      <c r="Y148">
        <v>1085</v>
      </c>
      <c r="Z148">
        <v>753</v>
      </c>
      <c r="AA148">
        <v>834</v>
      </c>
      <c r="AB148">
        <v>826</v>
      </c>
      <c r="AC148">
        <v>790</v>
      </c>
      <c r="AD148">
        <v>729</v>
      </c>
      <c r="AE148">
        <v>666</v>
      </c>
      <c r="AF148">
        <v>666</v>
      </c>
      <c r="AG148">
        <v>708</v>
      </c>
      <c r="AH148">
        <v>740.8</v>
      </c>
      <c r="AI148">
        <v>678</v>
      </c>
      <c r="AJ148">
        <v>720</v>
      </c>
      <c r="AK148">
        <v>733</v>
      </c>
      <c r="AL148">
        <v>533</v>
      </c>
      <c r="AM148">
        <v>469</v>
      </c>
      <c r="AN148">
        <v>391</v>
      </c>
      <c r="AO148">
        <v>549</v>
      </c>
      <c r="AP148">
        <v>549</v>
      </c>
      <c r="AQ148">
        <v>542</v>
      </c>
      <c r="AR148">
        <v>592</v>
      </c>
      <c r="AS148">
        <v>562</v>
      </c>
      <c r="AT148">
        <v>498.3</v>
      </c>
      <c r="AU148">
        <v>499</v>
      </c>
      <c r="AV148">
        <v>499</v>
      </c>
      <c r="AW148">
        <v>568</v>
      </c>
      <c r="AX148">
        <v>548</v>
      </c>
      <c r="AY148">
        <v>491</v>
      </c>
      <c r="AZ148">
        <v>499</v>
      </c>
      <c r="BA148">
        <v>561</v>
      </c>
      <c r="BB148">
        <v>446</v>
      </c>
      <c r="BC148">
        <v>445</v>
      </c>
      <c r="BD148">
        <v>527</v>
      </c>
      <c r="BE148">
        <v>459</v>
      </c>
      <c r="BF148"/>
      <c r="BG148"/>
      <c r="BH148"/>
      <c r="BI148"/>
      <c r="BJ148"/>
      <c r="BK148"/>
      <c r="BL148"/>
      <c r="BM148"/>
      <c r="BN148"/>
      <c r="BO148"/>
      <c r="BP148"/>
      <c r="BQ148"/>
      <c r="BR148"/>
      <c r="BS148"/>
      <c r="BT148"/>
      <c r="BU148"/>
    </row>
    <row r="149" spans="1:73" x14ac:dyDescent="0.25">
      <c r="A149" t="s">
        <v>870</v>
      </c>
      <c r="B149">
        <v>0</v>
      </c>
      <c r="C149">
        <v>0</v>
      </c>
      <c r="D149">
        <v>-187</v>
      </c>
      <c r="E149">
        <v>3170</v>
      </c>
      <c r="F149">
        <v>-840</v>
      </c>
      <c r="G149">
        <v>0</v>
      </c>
      <c r="H149">
        <v>0</v>
      </c>
      <c r="I149">
        <v>0</v>
      </c>
      <c r="J149">
        <v>0</v>
      </c>
      <c r="K149">
        <v>0</v>
      </c>
      <c r="L149">
        <v>0</v>
      </c>
      <c r="M149">
        <v>0</v>
      </c>
      <c r="N149">
        <v>0</v>
      </c>
      <c r="O149">
        <v>0</v>
      </c>
      <c r="P149"/>
      <c r="Q149">
        <v>0</v>
      </c>
      <c r="R149">
        <v>78.75</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457</v>
      </c>
      <c r="BF149"/>
      <c r="BG149"/>
      <c r="BH149"/>
      <c r="BI149"/>
      <c r="BJ149"/>
      <c r="BK149"/>
      <c r="BL149"/>
      <c r="BM149"/>
      <c r="BN149"/>
      <c r="BO149"/>
      <c r="BP149"/>
      <c r="BQ149"/>
      <c r="BR149"/>
      <c r="BS149"/>
      <c r="BT149"/>
      <c r="BU149"/>
    </row>
    <row r="150" spans="1:73" x14ac:dyDescent="0.25">
      <c r="A150" t="s">
        <v>1739</v>
      </c>
      <c r="B150">
        <v>0</v>
      </c>
      <c r="C150">
        <v>0</v>
      </c>
      <c r="D150">
        <v>0</v>
      </c>
      <c r="E150">
        <v>0</v>
      </c>
      <c r="F150">
        <v>0</v>
      </c>
      <c r="G150">
        <v>0</v>
      </c>
      <c r="H150">
        <v>0</v>
      </c>
      <c r="I150">
        <v>0</v>
      </c>
      <c r="J150">
        <v>0</v>
      </c>
      <c r="K150">
        <v>0</v>
      </c>
      <c r="L150">
        <v>0</v>
      </c>
      <c r="M150">
        <v>8618</v>
      </c>
      <c r="N150">
        <v>0</v>
      </c>
      <c r="O150">
        <v>0</v>
      </c>
      <c r="P150"/>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774</v>
      </c>
      <c r="BF150"/>
      <c r="BG150"/>
      <c r="BH150"/>
      <c r="BI150"/>
      <c r="BJ150"/>
      <c r="BK150"/>
      <c r="BL150"/>
      <c r="BM150"/>
      <c r="BN150"/>
      <c r="BO150"/>
      <c r="BP150"/>
      <c r="BQ150"/>
      <c r="BR150"/>
      <c r="BS150"/>
      <c r="BT150"/>
      <c r="BU150"/>
    </row>
    <row r="151" spans="1:73" x14ac:dyDescent="0.25">
      <c r="A151" t="s">
        <v>1569</v>
      </c>
      <c r="B151">
        <v>384104</v>
      </c>
      <c r="C151">
        <v>385975</v>
      </c>
      <c r="D151">
        <v>382658</v>
      </c>
      <c r="E151">
        <v>442652</v>
      </c>
      <c r="F151">
        <v>417641</v>
      </c>
      <c r="G151">
        <v>354205</v>
      </c>
      <c r="H151">
        <v>407261</v>
      </c>
      <c r="I151">
        <v>452575.32</v>
      </c>
      <c r="J151">
        <v>472074</v>
      </c>
      <c r="K151">
        <v>424070</v>
      </c>
      <c r="L151">
        <v>429553</v>
      </c>
      <c r="M151">
        <v>467527</v>
      </c>
      <c r="N151">
        <v>454097</v>
      </c>
      <c r="O151">
        <v>411824</v>
      </c>
      <c r="P151"/>
      <c r="Q151">
        <v>410966</v>
      </c>
      <c r="R151">
        <v>427770</v>
      </c>
      <c r="S151">
        <v>440106</v>
      </c>
      <c r="T151">
        <v>396431</v>
      </c>
      <c r="U151">
        <v>374437</v>
      </c>
      <c r="V151">
        <v>409359</v>
      </c>
      <c r="W151">
        <v>424843</v>
      </c>
      <c r="X151">
        <v>383616</v>
      </c>
      <c r="Y151">
        <v>386770</v>
      </c>
      <c r="Z151">
        <v>403127.53</v>
      </c>
      <c r="AA151">
        <v>391857</v>
      </c>
      <c r="AB151">
        <v>378462</v>
      </c>
      <c r="AC151">
        <v>365816</v>
      </c>
      <c r="AD151">
        <v>391960</v>
      </c>
      <c r="AE151">
        <v>397275</v>
      </c>
      <c r="AF151">
        <v>388830</v>
      </c>
      <c r="AG151">
        <v>382508</v>
      </c>
      <c r="AH151">
        <v>377698.38</v>
      </c>
      <c r="AI151">
        <v>388552</v>
      </c>
      <c r="AJ151">
        <v>369874</v>
      </c>
      <c r="AK151">
        <v>356163</v>
      </c>
      <c r="AL151">
        <v>384590</v>
      </c>
      <c r="AM151">
        <v>371916</v>
      </c>
      <c r="AN151">
        <v>332708</v>
      </c>
      <c r="AO151">
        <v>325141</v>
      </c>
      <c r="AP151">
        <v>318323.09999999998</v>
      </c>
      <c r="AQ151">
        <v>332804</v>
      </c>
      <c r="AR151">
        <v>294276</v>
      </c>
      <c r="AS151">
        <v>279909</v>
      </c>
      <c r="AT151">
        <v>287585.2</v>
      </c>
      <c r="AU151">
        <v>314101</v>
      </c>
      <c r="AV151">
        <v>264863</v>
      </c>
      <c r="AW151">
        <v>267860</v>
      </c>
      <c r="AX151">
        <v>272571</v>
      </c>
      <c r="AY151">
        <v>285084</v>
      </c>
      <c r="AZ151">
        <v>269724</v>
      </c>
      <c r="BA151">
        <v>259946</v>
      </c>
      <c r="BB151">
        <v>274906</v>
      </c>
      <c r="BC151">
        <v>275775</v>
      </c>
      <c r="BD151">
        <v>256448</v>
      </c>
      <c r="BE151">
        <v>245115</v>
      </c>
      <c r="BF151"/>
      <c r="BG151"/>
      <c r="BH151"/>
      <c r="BI151"/>
      <c r="BJ151"/>
      <c r="BK151"/>
      <c r="BL151"/>
      <c r="BM151"/>
      <c r="BN151"/>
      <c r="BO151"/>
      <c r="BP151"/>
      <c r="BQ151"/>
      <c r="BR151"/>
      <c r="BS151"/>
      <c r="BT151"/>
      <c r="BU151"/>
    </row>
    <row r="152" spans="1:73" x14ac:dyDescent="0.25">
      <c r="A152" t="s">
        <v>866</v>
      </c>
      <c r="B152">
        <v>0</v>
      </c>
      <c r="C152">
        <v>0</v>
      </c>
      <c r="D152">
        <v>108</v>
      </c>
      <c r="E152">
        <v>130</v>
      </c>
      <c r="F152">
        <v>12</v>
      </c>
      <c r="G152">
        <v>0</v>
      </c>
      <c r="H152">
        <v>0</v>
      </c>
      <c r="I152">
        <v>0</v>
      </c>
      <c r="J152">
        <v>0</v>
      </c>
      <c r="K152">
        <v>2801</v>
      </c>
      <c r="L152">
        <v>0</v>
      </c>
      <c r="M152">
        <v>1608.5</v>
      </c>
      <c r="N152">
        <v>0</v>
      </c>
      <c r="O152">
        <v>0</v>
      </c>
      <c r="P152"/>
      <c r="Q152">
        <v>1249</v>
      </c>
      <c r="R152">
        <v>1436.75</v>
      </c>
      <c r="S152">
        <v>0</v>
      </c>
      <c r="T152">
        <v>0</v>
      </c>
      <c r="U152">
        <v>0</v>
      </c>
      <c r="V152">
        <v>1055</v>
      </c>
      <c r="W152">
        <v>0</v>
      </c>
      <c r="X152">
        <v>0</v>
      </c>
      <c r="Y152">
        <v>0</v>
      </c>
      <c r="Z152">
        <v>0</v>
      </c>
      <c r="AA152">
        <v>0</v>
      </c>
      <c r="AB152">
        <v>0</v>
      </c>
      <c r="AC152">
        <v>0</v>
      </c>
      <c r="AD152">
        <v>0</v>
      </c>
      <c r="AE152">
        <v>0</v>
      </c>
      <c r="AF152">
        <v>0</v>
      </c>
      <c r="AG152">
        <v>0</v>
      </c>
      <c r="AH152">
        <v>0</v>
      </c>
      <c r="AI152">
        <v>0</v>
      </c>
      <c r="AJ152">
        <v>0</v>
      </c>
      <c r="AK152">
        <v>0</v>
      </c>
      <c r="AL152">
        <v>0</v>
      </c>
      <c r="AM152">
        <v>330</v>
      </c>
      <c r="AN152">
        <v>200</v>
      </c>
      <c r="AO152">
        <v>0</v>
      </c>
      <c r="AP152">
        <v>0</v>
      </c>
      <c r="AQ152">
        <v>0</v>
      </c>
      <c r="AR152">
        <v>0</v>
      </c>
      <c r="AS152">
        <v>0</v>
      </c>
      <c r="AT152">
        <v>0</v>
      </c>
      <c r="AU152">
        <v>0</v>
      </c>
      <c r="AV152">
        <v>0</v>
      </c>
      <c r="AW152">
        <v>0</v>
      </c>
      <c r="AX152">
        <v>194.5</v>
      </c>
      <c r="AY152">
        <v>0</v>
      </c>
      <c r="AZ152">
        <v>0</v>
      </c>
      <c r="BA152">
        <v>0</v>
      </c>
      <c r="BB152">
        <v>0</v>
      </c>
      <c r="BC152">
        <v>0</v>
      </c>
      <c r="BD152">
        <v>0</v>
      </c>
      <c r="BE152">
        <v>0</v>
      </c>
      <c r="BF152"/>
      <c r="BG152"/>
      <c r="BH152"/>
      <c r="BI152"/>
      <c r="BJ152"/>
      <c r="BK152"/>
      <c r="BL152"/>
      <c r="BM152"/>
      <c r="BN152"/>
      <c r="BO152"/>
      <c r="BP152"/>
      <c r="BQ152"/>
      <c r="BR152"/>
      <c r="BS152"/>
      <c r="BT152"/>
      <c r="BU152"/>
    </row>
    <row r="153" spans="1:73" x14ac:dyDescent="0.25">
      <c r="A153" t="s">
        <v>1571</v>
      </c>
      <c r="B153">
        <v>0</v>
      </c>
      <c r="C153">
        <v>0</v>
      </c>
      <c r="D153">
        <v>108</v>
      </c>
      <c r="E153">
        <v>100</v>
      </c>
      <c r="F153">
        <v>25</v>
      </c>
      <c r="G153">
        <v>0</v>
      </c>
      <c r="H153">
        <v>0</v>
      </c>
      <c r="I153">
        <v>0</v>
      </c>
      <c r="J153">
        <v>0</v>
      </c>
      <c r="K153">
        <v>757</v>
      </c>
      <c r="L153">
        <v>0</v>
      </c>
      <c r="M153">
        <v>0</v>
      </c>
      <c r="N153">
        <v>0</v>
      </c>
      <c r="O153">
        <v>0</v>
      </c>
      <c r="P153"/>
      <c r="Q153">
        <v>-3456</v>
      </c>
      <c r="R153">
        <v>1387.25</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330</v>
      </c>
      <c r="AN153">
        <v>200</v>
      </c>
      <c r="AO153">
        <v>0</v>
      </c>
      <c r="AP153">
        <v>0</v>
      </c>
      <c r="AQ153">
        <v>0</v>
      </c>
      <c r="AR153">
        <v>0</v>
      </c>
      <c r="AS153">
        <v>0</v>
      </c>
      <c r="AT153">
        <v>0</v>
      </c>
      <c r="AU153">
        <v>0</v>
      </c>
      <c r="AV153">
        <v>0</v>
      </c>
      <c r="AW153">
        <v>0</v>
      </c>
      <c r="AX153">
        <v>160.25</v>
      </c>
      <c r="AY153">
        <v>0</v>
      </c>
      <c r="AZ153">
        <v>0</v>
      </c>
      <c r="BA153">
        <v>0</v>
      </c>
      <c r="BB153">
        <v>0</v>
      </c>
      <c r="BC153">
        <v>0</v>
      </c>
      <c r="BD153">
        <v>0</v>
      </c>
      <c r="BE153">
        <v>0</v>
      </c>
      <c r="BF153"/>
      <c r="BG153"/>
      <c r="BH153"/>
      <c r="BI153"/>
      <c r="BJ153"/>
      <c r="BK153"/>
      <c r="BL153"/>
      <c r="BM153"/>
      <c r="BN153"/>
      <c r="BO153"/>
      <c r="BP153"/>
      <c r="BQ153"/>
      <c r="BR153"/>
      <c r="BS153"/>
      <c r="BT153"/>
      <c r="BU153"/>
    </row>
    <row r="154" spans="1:73" x14ac:dyDescent="0.25">
      <c r="A154" t="s">
        <v>2351</v>
      </c>
      <c r="B154">
        <v>0</v>
      </c>
      <c r="C154">
        <v>0</v>
      </c>
      <c r="D154">
        <v>0</v>
      </c>
      <c r="E154">
        <v>0</v>
      </c>
      <c r="F154">
        <v>0</v>
      </c>
      <c r="G154">
        <v>0</v>
      </c>
      <c r="H154">
        <v>0</v>
      </c>
      <c r="I154">
        <v>0</v>
      </c>
      <c r="J154">
        <v>0</v>
      </c>
      <c r="K154">
        <v>277</v>
      </c>
      <c r="L154">
        <v>0</v>
      </c>
      <c r="M154">
        <v>33.75</v>
      </c>
      <c r="N154">
        <v>0</v>
      </c>
      <c r="O154">
        <v>0</v>
      </c>
      <c r="P154"/>
      <c r="Q154">
        <v>35</v>
      </c>
      <c r="R154">
        <v>49.5</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34.25</v>
      </c>
      <c r="AY154">
        <v>0</v>
      </c>
      <c r="AZ154">
        <v>0</v>
      </c>
      <c r="BA154">
        <v>0</v>
      </c>
      <c r="BB154">
        <v>0</v>
      </c>
      <c r="BC154">
        <v>0</v>
      </c>
      <c r="BD154">
        <v>0</v>
      </c>
      <c r="BE154">
        <v>0</v>
      </c>
      <c r="BF154"/>
      <c r="BG154"/>
      <c r="BH154"/>
      <c r="BI154"/>
      <c r="BJ154"/>
      <c r="BK154"/>
      <c r="BL154"/>
      <c r="BM154"/>
      <c r="BN154"/>
      <c r="BO154"/>
      <c r="BP154"/>
      <c r="BQ154"/>
      <c r="BR154"/>
      <c r="BS154"/>
      <c r="BT154"/>
      <c r="BU154"/>
    </row>
    <row r="155" spans="1:73" x14ac:dyDescent="0.25">
      <c r="A155" t="s">
        <v>1740</v>
      </c>
      <c r="B155">
        <v>0</v>
      </c>
      <c r="C155">
        <v>0</v>
      </c>
      <c r="D155">
        <v>0</v>
      </c>
      <c r="E155">
        <v>0</v>
      </c>
      <c r="F155">
        <v>-13</v>
      </c>
      <c r="G155">
        <v>0</v>
      </c>
      <c r="H155">
        <v>0</v>
      </c>
      <c r="I155">
        <v>0</v>
      </c>
      <c r="J155">
        <v>0</v>
      </c>
      <c r="K155">
        <v>1767</v>
      </c>
      <c r="L155">
        <v>0</v>
      </c>
      <c r="M155">
        <v>1574.75</v>
      </c>
      <c r="N155">
        <v>0</v>
      </c>
      <c r="O155">
        <v>0</v>
      </c>
      <c r="P155"/>
      <c r="Q155">
        <v>4670</v>
      </c>
      <c r="R155">
        <v>0</v>
      </c>
      <c r="S155">
        <v>0</v>
      </c>
      <c r="T155">
        <v>0</v>
      </c>
      <c r="U155">
        <v>0</v>
      </c>
      <c r="V155">
        <v>1055</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c r="BG155"/>
      <c r="BH155"/>
      <c r="BI155"/>
      <c r="BJ155"/>
      <c r="BK155"/>
      <c r="BL155"/>
      <c r="BM155"/>
      <c r="BN155"/>
      <c r="BO155"/>
      <c r="BP155"/>
      <c r="BQ155"/>
      <c r="BR155"/>
      <c r="BS155"/>
      <c r="BT155"/>
      <c r="BU155"/>
    </row>
    <row r="156" spans="1:73" x14ac:dyDescent="0.25">
      <c r="A156" t="s">
        <v>1572</v>
      </c>
      <c r="B156">
        <v>20144</v>
      </c>
      <c r="C156">
        <v>29882</v>
      </c>
      <c r="D156">
        <v>52800</v>
      </c>
      <c r="E156">
        <v>94466</v>
      </c>
      <c r="F156">
        <v>82776</v>
      </c>
      <c r="G156">
        <v>13407</v>
      </c>
      <c r="H156">
        <v>86008</v>
      </c>
      <c r="I156">
        <v>125952.2</v>
      </c>
      <c r="J156">
        <v>167174</v>
      </c>
      <c r="K156">
        <v>98256</v>
      </c>
      <c r="L156">
        <v>122399</v>
      </c>
      <c r="M156">
        <v>86262</v>
      </c>
      <c r="N156">
        <v>152528</v>
      </c>
      <c r="O156">
        <v>109949</v>
      </c>
      <c r="P156"/>
      <c r="Q156">
        <v>122341</v>
      </c>
      <c r="R156">
        <v>125481</v>
      </c>
      <c r="S156">
        <v>130040</v>
      </c>
      <c r="T156">
        <v>85839</v>
      </c>
      <c r="U156">
        <v>88408</v>
      </c>
      <c r="V156">
        <v>104487</v>
      </c>
      <c r="W156">
        <v>107610</v>
      </c>
      <c r="X156">
        <v>73737</v>
      </c>
      <c r="Y156">
        <v>101368</v>
      </c>
      <c r="Z156">
        <v>100126.23</v>
      </c>
      <c r="AA156">
        <v>98304</v>
      </c>
      <c r="AB156">
        <v>77126</v>
      </c>
      <c r="AC156">
        <v>96987</v>
      </c>
      <c r="AD156">
        <v>90021</v>
      </c>
      <c r="AE156">
        <v>95047</v>
      </c>
      <c r="AF156">
        <v>55328</v>
      </c>
      <c r="AG156">
        <v>93868</v>
      </c>
      <c r="AH156">
        <v>70164.38</v>
      </c>
      <c r="AI156">
        <v>88086</v>
      </c>
      <c r="AJ156">
        <v>61509</v>
      </c>
      <c r="AK156">
        <v>82596</v>
      </c>
      <c r="AL156">
        <v>67012</v>
      </c>
      <c r="AM156">
        <v>117014</v>
      </c>
      <c r="AN156">
        <v>58561</v>
      </c>
      <c r="AO156">
        <v>78239</v>
      </c>
      <c r="AP156">
        <v>49797.17</v>
      </c>
      <c r="AQ156">
        <v>87007</v>
      </c>
      <c r="AR156">
        <v>45063</v>
      </c>
      <c r="AS156">
        <v>52934</v>
      </c>
      <c r="AT156">
        <v>60717.97</v>
      </c>
      <c r="AU156">
        <v>92022</v>
      </c>
      <c r="AV156">
        <v>50009</v>
      </c>
      <c r="AW156">
        <v>54546</v>
      </c>
      <c r="AX156">
        <v>54381</v>
      </c>
      <c r="AY156">
        <v>70356</v>
      </c>
      <c r="AZ156">
        <v>57706</v>
      </c>
      <c r="BA156">
        <v>55632</v>
      </c>
      <c r="BB156">
        <v>64436</v>
      </c>
      <c r="BC156">
        <v>77671</v>
      </c>
      <c r="BD156">
        <v>46424</v>
      </c>
      <c r="BE156">
        <v>46250</v>
      </c>
      <c r="BF156"/>
      <c r="BG156"/>
      <c r="BH156"/>
      <c r="BI156"/>
      <c r="BJ156"/>
      <c r="BK156"/>
      <c r="BL156"/>
      <c r="BM156"/>
      <c r="BN156"/>
      <c r="BO156"/>
      <c r="BP156"/>
      <c r="BQ156"/>
      <c r="BR156"/>
      <c r="BS156"/>
      <c r="BT156"/>
      <c r="BU156"/>
    </row>
    <row r="157" spans="1:73" x14ac:dyDescent="0.25">
      <c r="A157" t="s">
        <v>867</v>
      </c>
      <c r="B157">
        <v>-1092</v>
      </c>
      <c r="C157">
        <v>-838</v>
      </c>
      <c r="D157">
        <v>0</v>
      </c>
      <c r="E157">
        <v>0</v>
      </c>
      <c r="F157">
        <v>0</v>
      </c>
      <c r="G157">
        <v>0</v>
      </c>
      <c r="H157">
        <v>0</v>
      </c>
      <c r="I157">
        <v>0</v>
      </c>
      <c r="J157">
        <v>0</v>
      </c>
      <c r="K157">
        <v>0</v>
      </c>
      <c r="L157">
        <v>0</v>
      </c>
      <c r="M157">
        <v>0</v>
      </c>
      <c r="N157">
        <v>0</v>
      </c>
      <c r="O157">
        <v>0</v>
      </c>
      <c r="P157"/>
      <c r="Q157">
        <v>0</v>
      </c>
      <c r="R157">
        <v>0</v>
      </c>
      <c r="S157">
        <v>0</v>
      </c>
      <c r="T157">
        <v>0</v>
      </c>
      <c r="U157">
        <v>0</v>
      </c>
      <c r="V157">
        <v>0</v>
      </c>
      <c r="W157">
        <v>0</v>
      </c>
      <c r="X157">
        <v>0</v>
      </c>
      <c r="Y157">
        <v>0</v>
      </c>
      <c r="Z157">
        <v>0</v>
      </c>
      <c r="AA157">
        <v>0</v>
      </c>
      <c r="AB157">
        <v>0</v>
      </c>
      <c r="AC157">
        <v>0</v>
      </c>
      <c r="AD157">
        <v>295</v>
      </c>
      <c r="AE157">
        <v>1049</v>
      </c>
      <c r="AF157">
        <v>875</v>
      </c>
      <c r="AG157">
        <v>1123</v>
      </c>
      <c r="AH157">
        <v>339.47</v>
      </c>
      <c r="AI157">
        <v>0</v>
      </c>
      <c r="AJ157">
        <v>0</v>
      </c>
      <c r="AK157">
        <v>0</v>
      </c>
      <c r="AL157">
        <v>0</v>
      </c>
      <c r="AM157">
        <v>0</v>
      </c>
      <c r="AN157">
        <v>0</v>
      </c>
      <c r="AO157">
        <v>0</v>
      </c>
      <c r="AP157">
        <v>0</v>
      </c>
      <c r="AQ157">
        <v>0</v>
      </c>
      <c r="AR157">
        <v>0</v>
      </c>
      <c r="AS157">
        <v>0</v>
      </c>
      <c r="AT157">
        <v>0</v>
      </c>
      <c r="AU157">
        <v>0</v>
      </c>
      <c r="AV157">
        <v>0</v>
      </c>
      <c r="AW157">
        <v>0</v>
      </c>
      <c r="AX157">
        <v>199</v>
      </c>
      <c r="AY157">
        <v>688</v>
      </c>
      <c r="AZ157">
        <v>892</v>
      </c>
      <c r="BA157">
        <v>1083</v>
      </c>
      <c r="BB157">
        <v>1347</v>
      </c>
      <c r="BC157">
        <v>1335</v>
      </c>
      <c r="BD157">
        <v>10</v>
      </c>
      <c r="BE157">
        <v>0</v>
      </c>
      <c r="BF157"/>
      <c r="BG157"/>
      <c r="BH157"/>
      <c r="BI157"/>
      <c r="BJ157"/>
      <c r="BK157"/>
      <c r="BL157"/>
      <c r="BM157"/>
      <c r="BN157"/>
      <c r="BO157"/>
      <c r="BP157"/>
      <c r="BQ157"/>
      <c r="BR157"/>
      <c r="BS157"/>
      <c r="BT157"/>
      <c r="BU157"/>
    </row>
    <row r="158" spans="1:73" x14ac:dyDescent="0.25">
      <c r="A158" t="s">
        <v>868</v>
      </c>
      <c r="B158">
        <v>4112</v>
      </c>
      <c r="C158">
        <v>5295</v>
      </c>
      <c r="D158">
        <v>7943</v>
      </c>
      <c r="E158">
        <v>18829</v>
      </c>
      <c r="F158">
        <v>16423</v>
      </c>
      <c r="G158">
        <v>2571</v>
      </c>
      <c r="H158">
        <v>8012</v>
      </c>
      <c r="I158">
        <v>25106.93</v>
      </c>
      <c r="J158">
        <v>33339</v>
      </c>
      <c r="K158">
        <v>19497</v>
      </c>
      <c r="L158">
        <v>15242</v>
      </c>
      <c r="M158">
        <v>17086</v>
      </c>
      <c r="N158">
        <v>30169</v>
      </c>
      <c r="O158">
        <v>21933</v>
      </c>
      <c r="P158"/>
      <c r="Q158">
        <v>15045</v>
      </c>
      <c r="R158">
        <v>22925</v>
      </c>
      <c r="S158">
        <v>25510</v>
      </c>
      <c r="T158">
        <v>16744</v>
      </c>
      <c r="U158">
        <v>10490</v>
      </c>
      <c r="V158">
        <v>15066</v>
      </c>
      <c r="W158">
        <v>19967</v>
      </c>
      <c r="X158">
        <v>14579</v>
      </c>
      <c r="Y158">
        <v>20204</v>
      </c>
      <c r="Z158">
        <v>19887.11</v>
      </c>
      <c r="AA158">
        <v>19637</v>
      </c>
      <c r="AB158">
        <v>15383</v>
      </c>
      <c r="AC158">
        <v>19380</v>
      </c>
      <c r="AD158">
        <v>17916</v>
      </c>
      <c r="AE158">
        <v>18687</v>
      </c>
      <c r="AF158">
        <v>10493</v>
      </c>
      <c r="AG158">
        <v>18433</v>
      </c>
      <c r="AH158">
        <v>13671.22</v>
      </c>
      <c r="AI158">
        <v>17540</v>
      </c>
      <c r="AJ158">
        <v>12289</v>
      </c>
      <c r="AK158">
        <v>16275</v>
      </c>
      <c r="AL158">
        <v>16232</v>
      </c>
      <c r="AM158">
        <v>27035</v>
      </c>
      <c r="AN158">
        <v>13595</v>
      </c>
      <c r="AO158">
        <v>18100</v>
      </c>
      <c r="AP158">
        <v>15411.2</v>
      </c>
      <c r="AQ158">
        <v>26452</v>
      </c>
      <c r="AR158">
        <v>13813</v>
      </c>
      <c r="AS158">
        <v>16434</v>
      </c>
      <c r="AT158">
        <v>14706.15</v>
      </c>
      <c r="AU158">
        <v>22449</v>
      </c>
      <c r="AV158">
        <v>12205</v>
      </c>
      <c r="AW158">
        <v>13489</v>
      </c>
      <c r="AX158">
        <v>13447</v>
      </c>
      <c r="AY158">
        <v>17309</v>
      </c>
      <c r="AZ158">
        <v>13795</v>
      </c>
      <c r="BA158">
        <v>13714</v>
      </c>
      <c r="BB158">
        <v>15568</v>
      </c>
      <c r="BC158">
        <v>17323</v>
      </c>
      <c r="BD158">
        <v>13240</v>
      </c>
      <c r="BE158">
        <v>11809</v>
      </c>
      <c r="BF158"/>
      <c r="BG158"/>
      <c r="BH158"/>
      <c r="BI158"/>
      <c r="BJ158"/>
      <c r="BK158"/>
      <c r="BL158"/>
      <c r="BM158"/>
      <c r="BN158"/>
      <c r="BO158"/>
      <c r="BP158"/>
      <c r="BQ158"/>
      <c r="BR158"/>
      <c r="BS158"/>
      <c r="BT158"/>
      <c r="BU158"/>
    </row>
    <row r="159" spans="1:73" x14ac:dyDescent="0.25">
      <c r="A159" t="s">
        <v>1573</v>
      </c>
      <c r="B159">
        <v>17124</v>
      </c>
      <c r="C159">
        <v>25425</v>
      </c>
      <c r="D159">
        <v>44857</v>
      </c>
      <c r="E159">
        <v>75637</v>
      </c>
      <c r="F159">
        <v>66353</v>
      </c>
      <c r="G159">
        <v>10836</v>
      </c>
      <c r="H159">
        <v>77996</v>
      </c>
      <c r="I159">
        <v>100845.27</v>
      </c>
      <c r="J159">
        <v>133835</v>
      </c>
      <c r="K159">
        <v>78759</v>
      </c>
      <c r="L159">
        <v>107157</v>
      </c>
      <c r="M159">
        <v>69176</v>
      </c>
      <c r="N159">
        <v>122359</v>
      </c>
      <c r="O159">
        <v>88016</v>
      </c>
      <c r="P159"/>
      <c r="Q159">
        <v>107296</v>
      </c>
      <c r="R159">
        <v>102556</v>
      </c>
      <c r="S159">
        <v>104530</v>
      </c>
      <c r="T159">
        <v>69095</v>
      </c>
      <c r="U159">
        <v>77918</v>
      </c>
      <c r="V159">
        <v>89421</v>
      </c>
      <c r="W159">
        <v>87643</v>
      </c>
      <c r="X159">
        <v>59158</v>
      </c>
      <c r="Y159">
        <v>81164</v>
      </c>
      <c r="Z159">
        <v>80239.12</v>
      </c>
      <c r="AA159">
        <v>78667</v>
      </c>
      <c r="AB159">
        <v>61743</v>
      </c>
      <c r="AC159">
        <v>77607</v>
      </c>
      <c r="AD159">
        <v>71810</v>
      </c>
      <c r="AE159">
        <v>75311</v>
      </c>
      <c r="AF159">
        <v>43960</v>
      </c>
      <c r="AG159">
        <v>74312</v>
      </c>
      <c r="AH159">
        <v>55135.29</v>
      </c>
      <c r="AI159">
        <v>70546</v>
      </c>
      <c r="AJ159">
        <v>49220</v>
      </c>
      <c r="AK159">
        <v>66321</v>
      </c>
      <c r="AL159">
        <v>50780</v>
      </c>
      <c r="AM159">
        <v>89979</v>
      </c>
      <c r="AN159">
        <v>44966</v>
      </c>
      <c r="AO159">
        <v>60139</v>
      </c>
      <c r="AP159">
        <v>34385.980000000003</v>
      </c>
      <c r="AQ159">
        <v>60555</v>
      </c>
      <c r="AR159">
        <v>31250</v>
      </c>
      <c r="AS159">
        <v>36500</v>
      </c>
      <c r="AT159">
        <v>46011.82</v>
      </c>
      <c r="AU159">
        <v>69573</v>
      </c>
      <c r="AV159">
        <v>37804</v>
      </c>
      <c r="AW159">
        <v>41057</v>
      </c>
      <c r="AX159">
        <v>40735</v>
      </c>
      <c r="AY159">
        <v>52359</v>
      </c>
      <c r="AZ159">
        <v>43019</v>
      </c>
      <c r="BA159">
        <v>40835</v>
      </c>
      <c r="BB159">
        <v>47521</v>
      </c>
      <c r="BC159">
        <v>59013</v>
      </c>
      <c r="BD159">
        <v>33174</v>
      </c>
      <c r="BE159">
        <v>34441</v>
      </c>
      <c r="BF159"/>
      <c r="BG159"/>
      <c r="BH159"/>
      <c r="BI159"/>
      <c r="BJ159"/>
      <c r="BK159"/>
      <c r="BL159"/>
      <c r="BM159"/>
      <c r="BN159"/>
      <c r="BO159"/>
      <c r="BP159"/>
      <c r="BQ159"/>
      <c r="BR159"/>
      <c r="BS159"/>
      <c r="BT159"/>
      <c r="BU159"/>
    </row>
    <row r="160" spans="1:73" x14ac:dyDescent="0.25">
      <c r="A160" t="s">
        <v>1574</v>
      </c>
      <c r="B160">
        <v>17124</v>
      </c>
      <c r="C160">
        <v>25425</v>
      </c>
      <c r="D160">
        <v>44857</v>
      </c>
      <c r="E160">
        <v>75637</v>
      </c>
      <c r="F160">
        <v>66353</v>
      </c>
      <c r="G160">
        <v>10836</v>
      </c>
      <c r="H160">
        <v>77996</v>
      </c>
      <c r="I160">
        <v>100845.27</v>
      </c>
      <c r="J160">
        <v>133835</v>
      </c>
      <c r="K160">
        <v>78759</v>
      </c>
      <c r="L160">
        <v>107157</v>
      </c>
      <c r="M160">
        <v>69176</v>
      </c>
      <c r="N160">
        <v>122359</v>
      </c>
      <c r="O160">
        <v>88016</v>
      </c>
      <c r="P160"/>
      <c r="Q160">
        <v>107296</v>
      </c>
      <c r="R160">
        <v>102556</v>
      </c>
      <c r="S160">
        <v>104530</v>
      </c>
      <c r="T160">
        <v>69095</v>
      </c>
      <c r="U160">
        <v>77918</v>
      </c>
      <c r="V160">
        <v>89421</v>
      </c>
      <c r="W160">
        <v>87643</v>
      </c>
      <c r="X160">
        <v>59158</v>
      </c>
      <c r="Y160">
        <v>81164</v>
      </c>
      <c r="Z160">
        <v>80239.12</v>
      </c>
      <c r="AA160">
        <v>78667</v>
      </c>
      <c r="AB160">
        <v>61743</v>
      </c>
      <c r="AC160">
        <v>77607</v>
      </c>
      <c r="AD160">
        <v>71810</v>
      </c>
      <c r="AE160">
        <v>75311</v>
      </c>
      <c r="AF160">
        <v>43960</v>
      </c>
      <c r="AG160">
        <v>74312</v>
      </c>
      <c r="AH160">
        <v>55135.29</v>
      </c>
      <c r="AI160">
        <v>70546</v>
      </c>
      <c r="AJ160">
        <v>49220</v>
      </c>
      <c r="AK160">
        <v>66321</v>
      </c>
      <c r="AL160">
        <v>50780</v>
      </c>
      <c r="AM160">
        <v>89979</v>
      </c>
      <c r="AN160">
        <v>44966</v>
      </c>
      <c r="AO160">
        <v>60139</v>
      </c>
      <c r="AP160">
        <v>34385.980000000003</v>
      </c>
      <c r="AQ160">
        <v>60555</v>
      </c>
      <c r="AR160">
        <v>31250</v>
      </c>
      <c r="AS160">
        <v>36500</v>
      </c>
      <c r="AT160">
        <v>46011.82</v>
      </c>
      <c r="AU160">
        <v>69573</v>
      </c>
      <c r="AV160">
        <v>37804</v>
      </c>
      <c r="AW160">
        <v>41057</v>
      </c>
      <c r="AX160">
        <v>40735</v>
      </c>
      <c r="AY160">
        <v>52359</v>
      </c>
      <c r="AZ160">
        <v>43019</v>
      </c>
      <c r="BA160">
        <v>40835</v>
      </c>
      <c r="BB160">
        <v>47521</v>
      </c>
      <c r="BC160">
        <v>59013</v>
      </c>
      <c r="BD160">
        <v>33174</v>
      </c>
      <c r="BE160">
        <v>34441</v>
      </c>
      <c r="BF160"/>
      <c r="BG160"/>
      <c r="BH160"/>
      <c r="BI160"/>
      <c r="BJ160"/>
      <c r="BK160"/>
      <c r="BL160"/>
      <c r="BM160"/>
      <c r="BN160"/>
      <c r="BO160"/>
      <c r="BP160"/>
      <c r="BQ160"/>
      <c r="BR160"/>
      <c r="BS160"/>
      <c r="BT160"/>
      <c r="BU160"/>
    </row>
    <row r="161" spans="1:73" x14ac:dyDescent="0.25">
      <c r="A161" t="s">
        <v>1575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25">
      <c r="A162" t="s">
        <v>1576</v>
      </c>
      <c r="B162">
        <v>17124</v>
      </c>
      <c r="C162">
        <v>25425</v>
      </c>
      <c r="D162">
        <v>44857</v>
      </c>
      <c r="E162">
        <v>75637</v>
      </c>
      <c r="F162">
        <v>66353</v>
      </c>
      <c r="G162">
        <v>10836</v>
      </c>
      <c r="H162">
        <v>77996</v>
      </c>
      <c r="I162">
        <v>100845.27</v>
      </c>
      <c r="J162">
        <v>133835</v>
      </c>
      <c r="K162">
        <v>78759</v>
      </c>
      <c r="L162">
        <v>107157</v>
      </c>
      <c r="M162">
        <v>69176</v>
      </c>
      <c r="N162">
        <v>122359</v>
      </c>
      <c r="O162">
        <v>88016</v>
      </c>
      <c r="P162"/>
      <c r="Q162">
        <v>107296</v>
      </c>
      <c r="R162">
        <v>102556</v>
      </c>
      <c r="S162">
        <v>104530</v>
      </c>
      <c r="T162">
        <v>69095</v>
      </c>
      <c r="U162">
        <v>77918</v>
      </c>
      <c r="V162">
        <v>89421</v>
      </c>
      <c r="W162">
        <v>87643</v>
      </c>
      <c r="X162">
        <v>59158</v>
      </c>
      <c r="Y162">
        <v>81164</v>
      </c>
      <c r="Z162">
        <v>80239.12</v>
      </c>
      <c r="AA162">
        <v>78667</v>
      </c>
      <c r="AB162">
        <v>61743</v>
      </c>
      <c r="AC162">
        <v>77607</v>
      </c>
      <c r="AD162">
        <v>71810</v>
      </c>
      <c r="AE162">
        <v>75311</v>
      </c>
      <c r="AF162">
        <v>43960</v>
      </c>
      <c r="AG162">
        <v>74312</v>
      </c>
      <c r="AH162">
        <v>55135.29</v>
      </c>
      <c r="AI162">
        <v>70546</v>
      </c>
      <c r="AJ162">
        <v>49220</v>
      </c>
      <c r="AK162">
        <v>66321</v>
      </c>
      <c r="AL162">
        <v>50780</v>
      </c>
      <c r="AM162">
        <v>89979</v>
      </c>
      <c r="AN162">
        <v>44966</v>
      </c>
      <c r="AO162">
        <v>60139</v>
      </c>
      <c r="AP162">
        <v>34385.980000000003</v>
      </c>
      <c r="AQ162">
        <v>60555</v>
      </c>
      <c r="AR162">
        <v>31250</v>
      </c>
      <c r="AS162">
        <v>36500</v>
      </c>
      <c r="AT162">
        <v>0</v>
      </c>
      <c r="AU162">
        <v>0</v>
      </c>
      <c r="AV162">
        <v>0</v>
      </c>
      <c r="AW162">
        <v>0</v>
      </c>
      <c r="AX162">
        <v>0</v>
      </c>
      <c r="AY162">
        <v>0</v>
      </c>
      <c r="AZ162">
        <v>0</v>
      </c>
      <c r="BA162">
        <v>0</v>
      </c>
      <c r="BB162">
        <v>0</v>
      </c>
      <c r="BC162">
        <v>0</v>
      </c>
      <c r="BD162">
        <v>0</v>
      </c>
      <c r="BE162">
        <v>0</v>
      </c>
      <c r="BF162"/>
      <c r="BG162"/>
      <c r="BH162"/>
      <c r="BI162"/>
      <c r="BJ162"/>
      <c r="BK162"/>
      <c r="BL162"/>
      <c r="BM162"/>
      <c r="BN162"/>
      <c r="BO162"/>
      <c r="BP162"/>
      <c r="BQ162"/>
      <c r="BR162"/>
      <c r="BS162"/>
      <c r="BT162"/>
      <c r="BU162"/>
    </row>
    <row r="163" spans="1:73" x14ac:dyDescent="0.25">
      <c r="A163" t="s">
        <v>1577</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25">
      <c r="A164" t="s">
        <v>2341</v>
      </c>
      <c r="B164">
        <v>0</v>
      </c>
      <c r="C164">
        <v>0</v>
      </c>
      <c r="D164">
        <v>0</v>
      </c>
      <c r="E164">
        <v>0</v>
      </c>
      <c r="F164">
        <v>0</v>
      </c>
      <c r="G164">
        <v>106</v>
      </c>
      <c r="H164">
        <v>0</v>
      </c>
      <c r="I164">
        <v>-522.83000000000004</v>
      </c>
      <c r="J164">
        <v>-278</v>
      </c>
      <c r="K164">
        <v>105</v>
      </c>
      <c r="L164">
        <v>1813</v>
      </c>
      <c r="M164">
        <v>-542</v>
      </c>
      <c r="N164">
        <v>411</v>
      </c>
      <c r="O164">
        <v>-307</v>
      </c>
      <c r="P164"/>
      <c r="Q164">
        <v>-250</v>
      </c>
      <c r="R164">
        <v>-134</v>
      </c>
      <c r="S164">
        <v>-127</v>
      </c>
      <c r="T164">
        <v>723</v>
      </c>
      <c r="U164">
        <v>-1813</v>
      </c>
      <c r="V164">
        <v>-495</v>
      </c>
      <c r="W164">
        <v>-23</v>
      </c>
      <c r="X164">
        <v>2800</v>
      </c>
      <c r="Y164">
        <v>857</v>
      </c>
      <c r="Z164">
        <v>-191.7</v>
      </c>
      <c r="AA164">
        <v>110</v>
      </c>
      <c r="AB164">
        <v>-54</v>
      </c>
      <c r="AC164">
        <v>420</v>
      </c>
      <c r="AD164">
        <v>-65</v>
      </c>
      <c r="AE164">
        <v>68</v>
      </c>
      <c r="AF164">
        <v>236</v>
      </c>
      <c r="AG164">
        <v>143</v>
      </c>
      <c r="AH164">
        <v>-203.84</v>
      </c>
      <c r="AI164">
        <v>160</v>
      </c>
      <c r="AJ164">
        <v>158</v>
      </c>
      <c r="AK164">
        <v>544</v>
      </c>
      <c r="AL164">
        <v>-830</v>
      </c>
      <c r="AM164">
        <v>2164</v>
      </c>
      <c r="AN164">
        <v>133</v>
      </c>
      <c r="AO164">
        <v>792</v>
      </c>
      <c r="AP164">
        <v>95.2</v>
      </c>
      <c r="AQ164">
        <v>6</v>
      </c>
      <c r="AR164">
        <v>257</v>
      </c>
      <c r="AS164">
        <v>100</v>
      </c>
      <c r="AT164">
        <v>0</v>
      </c>
      <c r="AU164">
        <v>0</v>
      </c>
      <c r="AV164">
        <v>0</v>
      </c>
      <c r="AW164">
        <v>0</v>
      </c>
      <c r="AX164">
        <v>0</v>
      </c>
      <c r="AY164">
        <v>0</v>
      </c>
      <c r="AZ164">
        <v>0</v>
      </c>
      <c r="BA164">
        <v>0</v>
      </c>
      <c r="BB164">
        <v>0</v>
      </c>
      <c r="BC164">
        <v>0</v>
      </c>
      <c r="BD164">
        <v>0</v>
      </c>
      <c r="BE164">
        <v>0</v>
      </c>
      <c r="BF164"/>
      <c r="BG164"/>
      <c r="BH164"/>
      <c r="BI164"/>
      <c r="BJ164"/>
      <c r="BK164"/>
      <c r="BL164"/>
      <c r="BM164"/>
      <c r="BN164"/>
      <c r="BO164"/>
      <c r="BP164"/>
      <c r="BQ164"/>
      <c r="BR164"/>
      <c r="BS164"/>
      <c r="BT164"/>
      <c r="BU164"/>
    </row>
    <row r="165" spans="1:73" x14ac:dyDescent="0.25">
      <c r="A165" t="s">
        <v>1746</v>
      </c>
      <c r="B165">
        <v>0</v>
      </c>
      <c r="C165">
        <v>0</v>
      </c>
      <c r="D165">
        <v>0</v>
      </c>
      <c r="E165">
        <v>80</v>
      </c>
      <c r="F165">
        <v>-205</v>
      </c>
      <c r="G165">
        <v>0</v>
      </c>
      <c r="H165">
        <v>-672</v>
      </c>
      <c r="I165">
        <v>0</v>
      </c>
      <c r="J165">
        <v>0</v>
      </c>
      <c r="K165">
        <v>0</v>
      </c>
      <c r="L165">
        <v>0</v>
      </c>
      <c r="M165">
        <v>0</v>
      </c>
      <c r="N165">
        <v>0</v>
      </c>
      <c r="O165">
        <v>0</v>
      </c>
      <c r="P165"/>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c r="BG165"/>
      <c r="BH165"/>
      <c r="BI165"/>
      <c r="BJ165"/>
      <c r="BK165"/>
      <c r="BL165"/>
      <c r="BM165"/>
      <c r="BN165"/>
      <c r="BO165"/>
      <c r="BP165"/>
      <c r="BQ165"/>
      <c r="BR165"/>
      <c r="BS165"/>
      <c r="BT165"/>
      <c r="BU165"/>
    </row>
    <row r="166" spans="1:73" x14ac:dyDescent="0.25">
      <c r="A166" t="s">
        <v>1581</v>
      </c>
      <c r="B166">
        <v>-123</v>
      </c>
      <c r="C166">
        <v>60</v>
      </c>
      <c r="D166">
        <v>-55</v>
      </c>
      <c r="E166">
        <v>-16</v>
      </c>
      <c r="F166">
        <v>41</v>
      </c>
      <c r="G166">
        <v>-21</v>
      </c>
      <c r="H166">
        <v>134</v>
      </c>
      <c r="I166">
        <v>105.17</v>
      </c>
      <c r="J166">
        <v>55</v>
      </c>
      <c r="K166">
        <v>0</v>
      </c>
      <c r="L166">
        <v>-362</v>
      </c>
      <c r="M166">
        <v>0</v>
      </c>
      <c r="N166">
        <v>-83</v>
      </c>
      <c r="O166">
        <v>62</v>
      </c>
      <c r="P166"/>
      <c r="Q166">
        <v>50</v>
      </c>
      <c r="R166">
        <v>27</v>
      </c>
      <c r="S166">
        <v>25</v>
      </c>
      <c r="T166">
        <v>-145</v>
      </c>
      <c r="U166">
        <v>363</v>
      </c>
      <c r="V166">
        <v>0</v>
      </c>
      <c r="W166">
        <v>5</v>
      </c>
      <c r="X166">
        <v>-561</v>
      </c>
      <c r="Y166">
        <v>-171</v>
      </c>
      <c r="Z166">
        <v>-920.54</v>
      </c>
      <c r="AA166">
        <v>-22</v>
      </c>
      <c r="AB166">
        <v>11</v>
      </c>
      <c r="AC166">
        <v>-84</v>
      </c>
      <c r="AD166">
        <v>13</v>
      </c>
      <c r="AE166">
        <v>-13</v>
      </c>
      <c r="AF166">
        <v>-47</v>
      </c>
      <c r="AG166">
        <v>-29</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c r="BG166"/>
      <c r="BH166"/>
      <c r="BI166"/>
      <c r="BJ166"/>
      <c r="BK166"/>
      <c r="BL166"/>
      <c r="BM166"/>
      <c r="BN166"/>
      <c r="BO166"/>
      <c r="BP166"/>
      <c r="BQ166"/>
      <c r="BR166"/>
      <c r="BS166"/>
      <c r="BT166"/>
      <c r="BU166"/>
    </row>
    <row r="167" spans="1:73" x14ac:dyDescent="0.25">
      <c r="A167" t="s">
        <v>1582</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25">
      <c r="A168" t="s">
        <v>1583</v>
      </c>
      <c r="B168">
        <v>617</v>
      </c>
      <c r="C168">
        <v>-301</v>
      </c>
      <c r="D168">
        <v>272</v>
      </c>
      <c r="E168">
        <v>0</v>
      </c>
      <c r="F168">
        <v>0</v>
      </c>
      <c r="G168">
        <v>0</v>
      </c>
      <c r="H168">
        <v>0</v>
      </c>
      <c r="I168">
        <v>0</v>
      </c>
      <c r="J168">
        <v>0</v>
      </c>
      <c r="K168">
        <v>0</v>
      </c>
      <c r="L168">
        <v>0</v>
      </c>
      <c r="M168">
        <v>0</v>
      </c>
      <c r="N168">
        <v>0</v>
      </c>
      <c r="O168">
        <v>0</v>
      </c>
      <c r="P168"/>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c r="BG168"/>
      <c r="BH168"/>
      <c r="BI168"/>
      <c r="BJ168"/>
      <c r="BK168"/>
      <c r="BL168"/>
      <c r="BM168"/>
      <c r="BN168"/>
      <c r="BO168"/>
      <c r="BP168"/>
      <c r="BQ168"/>
      <c r="BR168"/>
      <c r="BS168"/>
      <c r="BT168"/>
      <c r="BU168"/>
    </row>
    <row r="169" spans="1:73" x14ac:dyDescent="0.25">
      <c r="A169" t="s">
        <v>1584</v>
      </c>
      <c r="B169">
        <v>0</v>
      </c>
      <c r="C169">
        <v>0</v>
      </c>
      <c r="D169">
        <v>0</v>
      </c>
      <c r="E169">
        <v>0</v>
      </c>
      <c r="F169">
        <v>0</v>
      </c>
      <c r="G169">
        <v>0</v>
      </c>
      <c r="H169">
        <v>0</v>
      </c>
      <c r="I169">
        <v>0</v>
      </c>
      <c r="J169">
        <v>0</v>
      </c>
      <c r="K169">
        <v>0</v>
      </c>
      <c r="L169">
        <v>0</v>
      </c>
      <c r="M169">
        <v>4334.75</v>
      </c>
      <c r="N169">
        <v>0</v>
      </c>
      <c r="O169">
        <v>0</v>
      </c>
      <c r="P169"/>
      <c r="Q169">
        <v>0</v>
      </c>
      <c r="R169">
        <v>0</v>
      </c>
      <c r="S169">
        <v>0</v>
      </c>
      <c r="T169">
        <v>0</v>
      </c>
      <c r="U169">
        <v>0</v>
      </c>
      <c r="V169">
        <v>0</v>
      </c>
      <c r="W169">
        <v>0</v>
      </c>
      <c r="X169">
        <v>0</v>
      </c>
      <c r="Y169">
        <v>0</v>
      </c>
      <c r="Z169">
        <v>1198.3599999999999</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c r="BG169"/>
      <c r="BH169"/>
      <c r="BI169"/>
      <c r="BJ169"/>
      <c r="BK169"/>
      <c r="BL169"/>
      <c r="BM169"/>
      <c r="BN169"/>
      <c r="BO169"/>
      <c r="BP169"/>
      <c r="BQ169"/>
      <c r="BR169"/>
      <c r="BS169"/>
      <c r="BT169"/>
      <c r="BU169"/>
    </row>
    <row r="170" spans="1:73" x14ac:dyDescent="0.25">
      <c r="A170" t="s">
        <v>1585</v>
      </c>
      <c r="B170">
        <v>494</v>
      </c>
      <c r="C170">
        <v>-241</v>
      </c>
      <c r="D170">
        <v>217</v>
      </c>
      <c r="E170">
        <v>64</v>
      </c>
      <c r="F170">
        <v>-164</v>
      </c>
      <c r="G170">
        <v>85</v>
      </c>
      <c r="H170">
        <v>-538</v>
      </c>
      <c r="I170">
        <v>-417.67</v>
      </c>
      <c r="J170">
        <v>-223</v>
      </c>
      <c r="K170">
        <v>105</v>
      </c>
      <c r="L170">
        <v>1451</v>
      </c>
      <c r="M170">
        <v>16768</v>
      </c>
      <c r="N170">
        <v>328</v>
      </c>
      <c r="O170">
        <v>-245</v>
      </c>
      <c r="P170"/>
      <c r="Q170">
        <v>-200</v>
      </c>
      <c r="R170">
        <v>-107</v>
      </c>
      <c r="S170">
        <v>-102</v>
      </c>
      <c r="T170">
        <v>578</v>
      </c>
      <c r="U170">
        <v>-1450</v>
      </c>
      <c r="V170">
        <v>232</v>
      </c>
      <c r="W170">
        <v>-18</v>
      </c>
      <c r="X170">
        <v>2239</v>
      </c>
      <c r="Y170">
        <v>686</v>
      </c>
      <c r="Z170">
        <v>3681.18</v>
      </c>
      <c r="AA170">
        <v>88</v>
      </c>
      <c r="AB170">
        <v>-43</v>
      </c>
      <c r="AC170">
        <v>336</v>
      </c>
      <c r="AD170">
        <v>-52</v>
      </c>
      <c r="AE170">
        <v>55</v>
      </c>
      <c r="AF170">
        <v>189</v>
      </c>
      <c r="AG170">
        <v>114</v>
      </c>
      <c r="AH170">
        <v>-203.84</v>
      </c>
      <c r="AI170">
        <v>160</v>
      </c>
      <c r="AJ170">
        <v>158</v>
      </c>
      <c r="AK170">
        <v>544</v>
      </c>
      <c r="AL170">
        <v>-830</v>
      </c>
      <c r="AM170">
        <v>2164</v>
      </c>
      <c r="AN170">
        <v>133</v>
      </c>
      <c r="AO170">
        <v>792</v>
      </c>
      <c r="AP170">
        <v>95.2</v>
      </c>
      <c r="AQ170">
        <v>6</v>
      </c>
      <c r="AR170">
        <v>257</v>
      </c>
      <c r="AS170">
        <v>100</v>
      </c>
      <c r="AT170">
        <v>0</v>
      </c>
      <c r="AU170">
        <v>0</v>
      </c>
      <c r="AV170">
        <v>0</v>
      </c>
      <c r="AW170">
        <v>0</v>
      </c>
      <c r="AX170">
        <v>0</v>
      </c>
      <c r="AY170">
        <v>0</v>
      </c>
      <c r="AZ170">
        <v>0</v>
      </c>
      <c r="BA170">
        <v>0</v>
      </c>
      <c r="BB170">
        <v>0</v>
      </c>
      <c r="BC170">
        <v>0</v>
      </c>
      <c r="BD170">
        <v>0</v>
      </c>
      <c r="BE170">
        <v>0</v>
      </c>
      <c r="BF170"/>
      <c r="BG170"/>
      <c r="BH170"/>
      <c r="BI170"/>
      <c r="BJ170"/>
      <c r="BK170"/>
      <c r="BL170"/>
      <c r="BM170"/>
      <c r="BN170"/>
      <c r="BO170"/>
      <c r="BP170"/>
      <c r="BQ170"/>
      <c r="BR170"/>
      <c r="BS170"/>
      <c r="BT170"/>
      <c r="BU170"/>
    </row>
    <row r="171" spans="1:73" x14ac:dyDescent="0.25">
      <c r="A171" t="s">
        <v>1586</v>
      </c>
      <c r="B171">
        <v>17618</v>
      </c>
      <c r="C171">
        <v>25184</v>
      </c>
      <c r="D171">
        <v>45074</v>
      </c>
      <c r="E171">
        <v>75701</v>
      </c>
      <c r="F171">
        <v>66189</v>
      </c>
      <c r="G171">
        <v>10921</v>
      </c>
      <c r="H171">
        <v>77458</v>
      </c>
      <c r="I171">
        <v>100427.6</v>
      </c>
      <c r="J171">
        <v>133612</v>
      </c>
      <c r="K171">
        <v>78864</v>
      </c>
      <c r="L171">
        <v>108608</v>
      </c>
      <c r="M171">
        <v>85944</v>
      </c>
      <c r="N171">
        <v>122687</v>
      </c>
      <c r="O171">
        <v>87771</v>
      </c>
      <c r="P171"/>
      <c r="Q171">
        <v>107096</v>
      </c>
      <c r="R171">
        <v>102449</v>
      </c>
      <c r="S171">
        <v>104428</v>
      </c>
      <c r="T171">
        <v>69673</v>
      </c>
      <c r="U171">
        <v>76468</v>
      </c>
      <c r="V171">
        <v>89653</v>
      </c>
      <c r="W171">
        <v>87625</v>
      </c>
      <c r="X171">
        <v>61397</v>
      </c>
      <c r="Y171">
        <v>81850</v>
      </c>
      <c r="Z171">
        <v>83920.3</v>
      </c>
      <c r="AA171">
        <v>78755</v>
      </c>
      <c r="AB171">
        <v>61700</v>
      </c>
      <c r="AC171">
        <v>77943</v>
      </c>
      <c r="AD171">
        <v>71758</v>
      </c>
      <c r="AE171">
        <v>75366</v>
      </c>
      <c r="AF171">
        <v>44149</v>
      </c>
      <c r="AG171">
        <v>74426</v>
      </c>
      <c r="AH171">
        <v>54931.45</v>
      </c>
      <c r="AI171">
        <v>70706</v>
      </c>
      <c r="AJ171">
        <v>49378</v>
      </c>
      <c r="AK171">
        <v>66865</v>
      </c>
      <c r="AL171">
        <v>49950</v>
      </c>
      <c r="AM171">
        <v>92143</v>
      </c>
      <c r="AN171">
        <v>45099</v>
      </c>
      <c r="AO171">
        <v>60931</v>
      </c>
      <c r="AP171">
        <v>34481.18</v>
      </c>
      <c r="AQ171">
        <v>60561</v>
      </c>
      <c r="AR171">
        <v>31507</v>
      </c>
      <c r="AS171">
        <v>36600</v>
      </c>
      <c r="AT171">
        <v>0</v>
      </c>
      <c r="AU171">
        <v>0</v>
      </c>
      <c r="AV171">
        <v>0</v>
      </c>
      <c r="AW171">
        <v>0</v>
      </c>
      <c r="AX171">
        <v>0</v>
      </c>
      <c r="AY171">
        <v>0</v>
      </c>
      <c r="AZ171">
        <v>0</v>
      </c>
      <c r="BA171">
        <v>0</v>
      </c>
      <c r="BB171">
        <v>0</v>
      </c>
      <c r="BC171">
        <v>0</v>
      </c>
      <c r="BD171">
        <v>0</v>
      </c>
      <c r="BE171">
        <v>0</v>
      </c>
      <c r="BF171"/>
      <c r="BG171"/>
      <c r="BH171"/>
      <c r="BI171"/>
      <c r="BJ171"/>
      <c r="BK171"/>
      <c r="BL171"/>
      <c r="BM171"/>
      <c r="BN171"/>
      <c r="BO171"/>
      <c r="BP171"/>
      <c r="BQ171"/>
      <c r="BR171"/>
      <c r="BS171"/>
      <c r="BT171"/>
      <c r="BU171"/>
    </row>
    <row r="172" spans="1:73" x14ac:dyDescent="0.25">
      <c r="A172" t="s">
        <v>1587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25">
      <c r="A173" t="s">
        <v>2003</v>
      </c>
      <c r="B173">
        <v>17124</v>
      </c>
      <c r="C173">
        <v>25425</v>
      </c>
      <c r="D173">
        <v>44857</v>
      </c>
      <c r="E173">
        <v>75637</v>
      </c>
      <c r="F173">
        <v>66353</v>
      </c>
      <c r="G173">
        <v>10836</v>
      </c>
      <c r="H173">
        <v>77996</v>
      </c>
      <c r="I173">
        <v>100845.27</v>
      </c>
      <c r="J173">
        <v>133835</v>
      </c>
      <c r="K173">
        <v>78759</v>
      </c>
      <c r="L173">
        <v>107157</v>
      </c>
      <c r="M173">
        <v>69176</v>
      </c>
      <c r="N173">
        <v>122359</v>
      </c>
      <c r="O173">
        <v>88016</v>
      </c>
      <c r="P173"/>
      <c r="Q173">
        <v>107296</v>
      </c>
      <c r="R173">
        <v>102556</v>
      </c>
      <c r="S173">
        <v>104530</v>
      </c>
      <c r="T173">
        <v>69095</v>
      </c>
      <c r="U173">
        <v>77918</v>
      </c>
      <c r="V173">
        <v>89421</v>
      </c>
      <c r="W173">
        <v>87643</v>
      </c>
      <c r="X173">
        <v>59158</v>
      </c>
      <c r="Y173">
        <v>81164</v>
      </c>
      <c r="Z173">
        <v>80239.12</v>
      </c>
      <c r="AA173">
        <v>78667</v>
      </c>
      <c r="AB173">
        <v>61743</v>
      </c>
      <c r="AC173">
        <v>77607</v>
      </c>
      <c r="AD173">
        <v>71810</v>
      </c>
      <c r="AE173">
        <v>75311</v>
      </c>
      <c r="AF173">
        <v>43960</v>
      </c>
      <c r="AG173">
        <v>74312</v>
      </c>
      <c r="AH173">
        <v>55135.29</v>
      </c>
      <c r="AI173">
        <v>70546</v>
      </c>
      <c r="AJ173">
        <v>49220</v>
      </c>
      <c r="AK173">
        <v>66321</v>
      </c>
      <c r="AL173">
        <v>50780</v>
      </c>
      <c r="AM173">
        <v>89979</v>
      </c>
      <c r="AN173">
        <v>44966</v>
      </c>
      <c r="AO173">
        <v>60139</v>
      </c>
      <c r="AP173">
        <v>34385.980000000003</v>
      </c>
      <c r="AQ173">
        <v>60555</v>
      </c>
      <c r="AR173">
        <v>31250</v>
      </c>
      <c r="AS173">
        <v>36500</v>
      </c>
      <c r="AT173">
        <v>46011.82</v>
      </c>
      <c r="AU173">
        <v>69573</v>
      </c>
      <c r="AV173">
        <v>37804</v>
      </c>
      <c r="AW173">
        <v>41057</v>
      </c>
      <c r="AX173">
        <v>40735</v>
      </c>
      <c r="AY173">
        <v>52359</v>
      </c>
      <c r="AZ173">
        <v>43019</v>
      </c>
      <c r="BA173">
        <v>40835</v>
      </c>
      <c r="BB173">
        <v>47521</v>
      </c>
      <c r="BC173">
        <v>59013</v>
      </c>
      <c r="BD173">
        <v>33174</v>
      </c>
      <c r="BE173">
        <v>34441</v>
      </c>
      <c r="BF173"/>
      <c r="BG173"/>
      <c r="BH173"/>
      <c r="BI173"/>
      <c r="BJ173"/>
      <c r="BK173"/>
      <c r="BL173"/>
      <c r="BM173"/>
      <c r="BN173"/>
      <c r="BO173"/>
      <c r="BP173"/>
      <c r="BQ173"/>
      <c r="BR173"/>
      <c r="BS173"/>
      <c r="BT173"/>
      <c r="BU173"/>
    </row>
    <row r="174" spans="1:73" x14ac:dyDescent="0.25">
      <c r="A174" t="s">
        <v>1588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25">
      <c r="A175" t="s">
        <v>2007</v>
      </c>
      <c r="B175">
        <v>17618</v>
      </c>
      <c r="C175">
        <v>25184</v>
      </c>
      <c r="D175">
        <v>45074</v>
      </c>
      <c r="E175">
        <v>75701</v>
      </c>
      <c r="F175">
        <v>66189</v>
      </c>
      <c r="G175">
        <v>10921</v>
      </c>
      <c r="H175">
        <v>77458</v>
      </c>
      <c r="I175">
        <v>100427.6</v>
      </c>
      <c r="J175">
        <v>133612</v>
      </c>
      <c r="K175">
        <v>78864</v>
      </c>
      <c r="L175">
        <v>108608</v>
      </c>
      <c r="M175">
        <v>85944</v>
      </c>
      <c r="N175">
        <v>122687</v>
      </c>
      <c r="O175">
        <v>87771</v>
      </c>
      <c r="P175"/>
      <c r="Q175">
        <v>107096</v>
      </c>
      <c r="R175">
        <v>102449</v>
      </c>
      <c r="S175">
        <v>104428</v>
      </c>
      <c r="T175">
        <v>69673</v>
      </c>
      <c r="U175">
        <v>76468</v>
      </c>
      <c r="V175">
        <v>89653</v>
      </c>
      <c r="W175">
        <v>87625</v>
      </c>
      <c r="X175">
        <v>61397</v>
      </c>
      <c r="Y175">
        <v>81850</v>
      </c>
      <c r="Z175">
        <v>83920.3</v>
      </c>
      <c r="AA175">
        <v>78755</v>
      </c>
      <c r="AB175">
        <v>61700</v>
      </c>
      <c r="AC175">
        <v>77943</v>
      </c>
      <c r="AD175">
        <v>71758</v>
      </c>
      <c r="AE175">
        <v>75366</v>
      </c>
      <c r="AF175">
        <v>44149</v>
      </c>
      <c r="AG175">
        <v>74426</v>
      </c>
      <c r="AH175">
        <v>54931.45</v>
      </c>
      <c r="AI175">
        <v>70706</v>
      </c>
      <c r="AJ175">
        <v>49378</v>
      </c>
      <c r="AK175">
        <v>66865</v>
      </c>
      <c r="AL175">
        <v>49950</v>
      </c>
      <c r="AM175">
        <v>92143</v>
      </c>
      <c r="AN175">
        <v>45099</v>
      </c>
      <c r="AO175">
        <v>60931</v>
      </c>
      <c r="AP175">
        <v>34481.18</v>
      </c>
      <c r="AQ175">
        <v>60561</v>
      </c>
      <c r="AR175">
        <v>31507</v>
      </c>
      <c r="AS175">
        <v>36600</v>
      </c>
      <c r="AT175">
        <v>0</v>
      </c>
      <c r="AU175">
        <v>0</v>
      </c>
      <c r="AV175">
        <v>0</v>
      </c>
      <c r="AW175">
        <v>0</v>
      </c>
      <c r="AX175">
        <v>0</v>
      </c>
      <c r="AY175">
        <v>0</v>
      </c>
      <c r="AZ175">
        <v>0</v>
      </c>
      <c r="BA175">
        <v>0</v>
      </c>
      <c r="BB175">
        <v>0</v>
      </c>
      <c r="BC175">
        <v>0</v>
      </c>
      <c r="BD175">
        <v>0</v>
      </c>
      <c r="BE175">
        <v>0</v>
      </c>
      <c r="BF175"/>
      <c r="BG175"/>
      <c r="BH175"/>
      <c r="BI175"/>
      <c r="BJ175"/>
      <c r="BK175"/>
      <c r="BL175"/>
      <c r="BM175"/>
      <c r="BN175"/>
      <c r="BO175"/>
      <c r="BP175"/>
      <c r="BQ175"/>
      <c r="BR175"/>
      <c r="BS175"/>
      <c r="BT175"/>
      <c r="BU175"/>
    </row>
    <row r="176" spans="1:73" x14ac:dyDescent="0.25">
      <c r="A176" t="s">
        <v>1589</v>
      </c>
      <c r="B176">
        <v>0.10703</v>
      </c>
      <c r="C176">
        <v>0.15891</v>
      </c>
      <c r="D176">
        <v>0.28036</v>
      </c>
      <c r="E176">
        <v>0.47009000000000001</v>
      </c>
      <c r="F176">
        <v>0.41471000000000002</v>
      </c>
      <c r="G176">
        <v>7.0000000000000007E-2</v>
      </c>
      <c r="H176">
        <v>0.48748000000000002</v>
      </c>
      <c r="I176">
        <v>0.63029000000000002</v>
      </c>
      <c r="J176">
        <v>0.83647000000000005</v>
      </c>
      <c r="K176">
        <v>0.49</v>
      </c>
      <c r="L176">
        <v>0.66973000000000005</v>
      </c>
      <c r="M176">
        <v>0.43</v>
      </c>
      <c r="N176">
        <v>0.77</v>
      </c>
      <c r="O176">
        <v>0.55000000000000004</v>
      </c>
      <c r="P176"/>
      <c r="Q176">
        <v>0.67</v>
      </c>
      <c r="R176">
        <v>0.63785999999999998</v>
      </c>
      <c r="S176">
        <v>0.65330999999999995</v>
      </c>
      <c r="T176">
        <v>0.43184</v>
      </c>
      <c r="U176">
        <v>0.48698999999999998</v>
      </c>
      <c r="V176">
        <v>0.55522000000000005</v>
      </c>
      <c r="W176">
        <v>0.54</v>
      </c>
      <c r="X176">
        <v>0.36974000000000001</v>
      </c>
      <c r="Y176">
        <v>0.50727999999999995</v>
      </c>
      <c r="Z176">
        <v>0.50148999999999999</v>
      </c>
      <c r="AA176">
        <v>0.49167</v>
      </c>
      <c r="AB176">
        <v>0.38</v>
      </c>
      <c r="AC176">
        <v>0.48504000000000003</v>
      </c>
      <c r="AD176">
        <v>0.45011000000000001</v>
      </c>
      <c r="AE176">
        <v>0.47069</v>
      </c>
      <c r="AF176">
        <v>0.28000000000000003</v>
      </c>
      <c r="AG176">
        <v>0.46444999999999997</v>
      </c>
      <c r="AH176">
        <v>0.34460000000000002</v>
      </c>
      <c r="AI176">
        <v>0.44091000000000002</v>
      </c>
      <c r="AJ176">
        <v>0.30763000000000001</v>
      </c>
      <c r="AK176">
        <v>0.41450999999999999</v>
      </c>
      <c r="AL176">
        <v>0.32</v>
      </c>
      <c r="AM176">
        <v>0.56000000000000005</v>
      </c>
      <c r="AN176">
        <v>0.28000000000000003</v>
      </c>
      <c r="AO176">
        <v>3.7586900000000001</v>
      </c>
      <c r="AP176">
        <v>2.1509399999999999</v>
      </c>
      <c r="AQ176">
        <v>3.79</v>
      </c>
      <c r="AR176">
        <v>1.95</v>
      </c>
      <c r="AS176">
        <v>2.2799999999999998</v>
      </c>
      <c r="AT176">
        <v>2.87</v>
      </c>
      <c r="AU176">
        <v>4.3499999999999996</v>
      </c>
      <c r="AV176">
        <v>2.36</v>
      </c>
      <c r="AW176">
        <v>2.57</v>
      </c>
      <c r="AX176">
        <v>2.5499999999999998</v>
      </c>
      <c r="AY176">
        <v>3.27</v>
      </c>
      <c r="AZ176">
        <v>2.69</v>
      </c>
      <c r="BA176">
        <v>2.5499999999999998</v>
      </c>
      <c r="BB176">
        <v>2.97</v>
      </c>
      <c r="BC176">
        <v>3.69</v>
      </c>
      <c r="BD176">
        <v>2.0699999999999998</v>
      </c>
      <c r="BE176">
        <v>2.15</v>
      </c>
      <c r="BF176"/>
      <c r="BG176"/>
      <c r="BH176"/>
      <c r="BI176"/>
      <c r="BJ176"/>
      <c r="BK176"/>
      <c r="BL176"/>
      <c r="BM176"/>
      <c r="BN176"/>
      <c r="BO176"/>
      <c r="BP176"/>
      <c r="BQ176"/>
      <c r="BR176"/>
      <c r="BS176"/>
      <c r="BT176"/>
      <c r="BU176"/>
    </row>
    <row r="177" spans="1:73" x14ac:dyDescent="0.25">
      <c r="A177" t="s">
        <v>1590</v>
      </c>
      <c r="B177">
        <v>0</v>
      </c>
      <c r="C177">
        <v>0</v>
      </c>
      <c r="D177">
        <v>0</v>
      </c>
      <c r="E177">
        <v>0.36</v>
      </c>
      <c r="F177">
        <v>0</v>
      </c>
      <c r="G177">
        <v>7.0000000000000007E-2</v>
      </c>
      <c r="H177">
        <v>0</v>
      </c>
      <c r="I177">
        <v>0</v>
      </c>
      <c r="J177">
        <v>0</v>
      </c>
      <c r="K177">
        <v>0.49</v>
      </c>
      <c r="L177">
        <v>0</v>
      </c>
      <c r="M177">
        <v>0</v>
      </c>
      <c r="N177">
        <v>0.77</v>
      </c>
      <c r="O177">
        <v>0</v>
      </c>
      <c r="P177"/>
      <c r="Q177">
        <v>0</v>
      </c>
      <c r="R177">
        <v>0.55249999999999999</v>
      </c>
      <c r="S177">
        <v>0</v>
      </c>
      <c r="T177">
        <v>0</v>
      </c>
      <c r="U177">
        <v>0</v>
      </c>
      <c r="V177">
        <v>0.495</v>
      </c>
      <c r="W177">
        <v>0</v>
      </c>
      <c r="X177">
        <v>0</v>
      </c>
      <c r="Y177">
        <v>0</v>
      </c>
      <c r="Z177">
        <v>0</v>
      </c>
      <c r="AA177">
        <v>0</v>
      </c>
      <c r="AB177">
        <v>0</v>
      </c>
      <c r="AC177">
        <v>0</v>
      </c>
      <c r="AD177">
        <v>0.41499999999999998</v>
      </c>
      <c r="AE177">
        <v>0</v>
      </c>
      <c r="AF177">
        <v>0</v>
      </c>
      <c r="AG177">
        <v>0</v>
      </c>
      <c r="AH177">
        <v>0</v>
      </c>
      <c r="AI177">
        <v>0</v>
      </c>
      <c r="AJ177">
        <v>0</v>
      </c>
      <c r="AK177">
        <v>0</v>
      </c>
      <c r="AL177">
        <v>0.32</v>
      </c>
      <c r="AM177">
        <v>0.56000000000000005</v>
      </c>
      <c r="AN177">
        <v>0.28000000000000003</v>
      </c>
      <c r="AO177">
        <v>0</v>
      </c>
      <c r="AP177">
        <v>0</v>
      </c>
      <c r="AQ177">
        <v>0</v>
      </c>
      <c r="AR177">
        <v>0</v>
      </c>
      <c r="AS177">
        <v>0</v>
      </c>
      <c r="AT177">
        <v>0</v>
      </c>
      <c r="AU177">
        <v>0</v>
      </c>
      <c r="AV177">
        <v>0</v>
      </c>
      <c r="AW177">
        <v>0</v>
      </c>
      <c r="AX177">
        <v>0</v>
      </c>
      <c r="AY177">
        <v>0</v>
      </c>
      <c r="AZ177">
        <v>0</v>
      </c>
      <c r="BA177">
        <v>2.5499999999999998</v>
      </c>
      <c r="BB177">
        <v>0</v>
      </c>
      <c r="BC177">
        <v>0</v>
      </c>
      <c r="BD177">
        <v>0</v>
      </c>
      <c r="BE177">
        <v>0</v>
      </c>
      <c r="BF177"/>
      <c r="BG177"/>
      <c r="BH177"/>
      <c r="BI177"/>
      <c r="BJ177"/>
      <c r="BK177"/>
      <c r="BL177"/>
      <c r="BM177"/>
      <c r="BN177"/>
      <c r="BO177"/>
      <c r="BP177"/>
      <c r="BQ177"/>
      <c r="BR177"/>
      <c r="BS177"/>
      <c r="BT177"/>
      <c r="BU177"/>
    </row>
    <row r="178" spans="1:73" x14ac:dyDescent="0.25">
      <c r="A178" s="79" t="s">
        <v>1666</v>
      </c>
      <c r="B178" s="80" t="s">
        <v>2333</v>
      </c>
      <c r="C178" s="80" t="s">
        <v>2005</v>
      </c>
      <c r="D178" s="80" t="s">
        <v>1667</v>
      </c>
      <c r="E178" s="80" t="s">
        <v>1668</v>
      </c>
      <c r="F178" s="80" t="s">
        <v>1669</v>
      </c>
      <c r="G178" s="80" t="s">
        <v>1670</v>
      </c>
      <c r="H178" s="80" t="s">
        <v>1671</v>
      </c>
      <c r="I178" s="80" t="s">
        <v>1672</v>
      </c>
      <c r="J178" s="80" t="s">
        <v>1673</v>
      </c>
      <c r="K178" s="80" t="s">
        <v>1674</v>
      </c>
      <c r="L178" s="80" t="s">
        <v>1675</v>
      </c>
      <c r="M178" s="80" t="s">
        <v>1676</v>
      </c>
      <c r="N178" s="80" t="s">
        <v>1677</v>
      </c>
      <c r="O178" s="80" t="s">
        <v>1678</v>
      </c>
      <c r="P178" s="80"/>
      <c r="Q178" s="80" t="s">
        <v>1679</v>
      </c>
      <c r="R178" s="79" t="s">
        <v>1680</v>
      </c>
      <c r="S178" s="79" t="s">
        <v>1681</v>
      </c>
      <c r="T178" s="80" t="s">
        <v>1682</v>
      </c>
      <c r="U178" s="80" t="s">
        <v>1683</v>
      </c>
      <c r="V178" s="80" t="s">
        <v>1684</v>
      </c>
      <c r="W178" s="80" t="s">
        <v>1685</v>
      </c>
      <c r="X178" s="80" t="s">
        <v>1686</v>
      </c>
      <c r="Y178" s="80" t="s">
        <v>1687</v>
      </c>
      <c r="Z178" s="80" t="s">
        <v>1688</v>
      </c>
      <c r="AA178" s="80" t="s">
        <v>1689</v>
      </c>
      <c r="AB178" s="80" t="s">
        <v>1690</v>
      </c>
      <c r="AC178" s="80" t="s">
        <v>1691</v>
      </c>
      <c r="AD178" s="80" t="s">
        <v>1692</v>
      </c>
      <c r="AE178" s="80" t="s">
        <v>1693</v>
      </c>
      <c r="AF178" s="80" t="s">
        <v>1694</v>
      </c>
      <c r="AG178" s="80" t="s">
        <v>1695</v>
      </c>
      <c r="AH178" s="80" t="s">
        <v>1696</v>
      </c>
      <c r="AI178" s="80" t="s">
        <v>1697</v>
      </c>
      <c r="AJ178" s="80" t="s">
        <v>1698</v>
      </c>
      <c r="AK178" s="80" t="s">
        <v>1699</v>
      </c>
      <c r="AL178" s="80" t="s">
        <v>1700</v>
      </c>
      <c r="AM178" s="80" t="s">
        <v>1701</v>
      </c>
      <c r="AN178" s="80" t="s">
        <v>1702</v>
      </c>
      <c r="AO178" s="80" t="s">
        <v>1703</v>
      </c>
      <c r="AP178" s="80" t="s">
        <v>1704</v>
      </c>
      <c r="AQ178" s="80" t="s">
        <v>1705</v>
      </c>
      <c r="AR178" s="80" t="s">
        <v>1706</v>
      </c>
      <c r="AS178" s="80" t="s">
        <v>1707</v>
      </c>
      <c r="AT178" s="80" t="s">
        <v>1708</v>
      </c>
      <c r="AU178" s="80" t="s">
        <v>1709</v>
      </c>
      <c r="AV178" s="80" t="s">
        <v>1710</v>
      </c>
      <c r="AW178" s="80" t="s">
        <v>1711</v>
      </c>
      <c r="AX178" s="80" t="s">
        <v>1712</v>
      </c>
      <c r="AY178" s="80" t="s">
        <v>1713</v>
      </c>
      <c r="AZ178" s="80" t="s">
        <v>1714</v>
      </c>
      <c r="BA178" s="80" t="s">
        <v>1715</v>
      </c>
      <c r="BB178" s="80" t="s">
        <v>1716</v>
      </c>
      <c r="BC178" s="80" t="s">
        <v>1717</v>
      </c>
      <c r="BD178" s="80" t="s">
        <v>1718</v>
      </c>
      <c r="BE178" s="80" t="s">
        <v>1719</v>
      </c>
      <c r="BF178" s="80"/>
      <c r="BG178" s="80"/>
      <c r="BH178" s="80"/>
      <c r="BI178" s="80"/>
      <c r="BJ178" s="80"/>
      <c r="BK178" s="80"/>
      <c r="BL178" s="80"/>
      <c r="BM178" s="80"/>
      <c r="BN178" s="80"/>
      <c r="BO178" s="80"/>
      <c r="BP178" s="80"/>
      <c r="BQ178" s="80"/>
      <c r="BR178" s="80"/>
    </row>
    <row r="179" spans="1:73" x14ac:dyDescent="0.25">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25">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25">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25">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25">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25">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25">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25">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25">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25">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25">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25">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25">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25">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25">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25">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25">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25">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25">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25">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25">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25">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25">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25">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25">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25">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25">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25">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25">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25">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25">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25">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25">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25">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25">
      <c r="A213" s="79" t="s">
        <v>864</v>
      </c>
      <c r="B213" s="132">
        <f>IFERROR(INDEX(B$129:B$212,MATCH($A$213,$A$129:$A$212,0),1),0)</f>
        <v>713</v>
      </c>
      <c r="C213" s="132">
        <f t="shared" ref="C213:BM213" si="7">IFERROR(INDEX(C$129:C$212,MATCH($A$213,$A$129:$A$212,0),1),0)</f>
        <v>997</v>
      </c>
      <c r="D213" s="132">
        <f t="shared" si="7"/>
        <v>1012</v>
      </c>
      <c r="E213" s="132">
        <f t="shared" si="7"/>
        <v>1412</v>
      </c>
      <c r="F213" s="132">
        <f t="shared" si="7"/>
        <v>1201</v>
      </c>
      <c r="G213" s="132">
        <f t="shared" si="7"/>
        <v>1327</v>
      </c>
      <c r="H213" s="132">
        <f t="shared" si="7"/>
        <v>1268</v>
      </c>
      <c r="I213" s="132">
        <f t="shared" si="7"/>
        <v>1159</v>
      </c>
      <c r="J213" s="132">
        <f t="shared" si="7"/>
        <v>1171</v>
      </c>
      <c r="K213" s="132">
        <f t="shared" si="7"/>
        <v>1159</v>
      </c>
      <c r="L213" s="132">
        <f t="shared" si="7"/>
        <v>1183</v>
      </c>
      <c r="M213" s="132">
        <f t="shared" si="7"/>
        <v>1593</v>
      </c>
      <c r="N213" s="132">
        <f t="shared" si="7"/>
        <v>981</v>
      </c>
      <c r="O213" s="132">
        <f t="shared" si="7"/>
        <v>1062</v>
      </c>
      <c r="P213" s="132"/>
      <c r="Q213" s="132">
        <f t="shared" si="7"/>
        <v>1165</v>
      </c>
      <c r="R213" s="132">
        <f t="shared" si="7"/>
        <v>953</v>
      </c>
      <c r="S213" s="132">
        <f t="shared" si="7"/>
        <v>984</v>
      </c>
      <c r="T213" s="132">
        <f t="shared" si="7"/>
        <v>887</v>
      </c>
      <c r="U213" s="132">
        <f t="shared" si="7"/>
        <v>1113</v>
      </c>
      <c r="V213" s="132">
        <f t="shared" si="7"/>
        <v>966</v>
      </c>
      <c r="W213" s="132">
        <f t="shared" si="7"/>
        <v>825</v>
      </c>
      <c r="X213" s="132">
        <f t="shared" si="7"/>
        <v>947</v>
      </c>
      <c r="Y213" s="132">
        <f t="shared" si="7"/>
        <v>1085</v>
      </c>
      <c r="Z213" s="132">
        <f t="shared" si="7"/>
        <v>753</v>
      </c>
      <c r="AA213" s="132">
        <f t="shared" si="7"/>
        <v>834</v>
      </c>
      <c r="AB213" s="132">
        <f t="shared" si="7"/>
        <v>826</v>
      </c>
      <c r="AC213" s="132">
        <f t="shared" si="7"/>
        <v>790</v>
      </c>
      <c r="AD213" s="132">
        <f t="shared" si="7"/>
        <v>729</v>
      </c>
      <c r="AE213" s="132">
        <f t="shared" si="7"/>
        <v>666</v>
      </c>
      <c r="AF213" s="132">
        <f t="shared" si="7"/>
        <v>666</v>
      </c>
      <c r="AG213" s="132">
        <f t="shared" si="7"/>
        <v>708</v>
      </c>
      <c r="AH213" s="132">
        <f t="shared" si="7"/>
        <v>740.8</v>
      </c>
      <c r="AI213" s="132">
        <f t="shared" si="7"/>
        <v>678</v>
      </c>
      <c r="AJ213" s="132">
        <f t="shared" si="7"/>
        <v>720</v>
      </c>
      <c r="AK213" s="132">
        <f t="shared" si="7"/>
        <v>733</v>
      </c>
      <c r="AL213" s="132">
        <f t="shared" si="7"/>
        <v>533</v>
      </c>
      <c r="AM213" s="132">
        <f t="shared" si="7"/>
        <v>469</v>
      </c>
      <c r="AN213" s="132">
        <f t="shared" si="7"/>
        <v>391</v>
      </c>
      <c r="AO213" s="132">
        <f t="shared" si="7"/>
        <v>549</v>
      </c>
      <c r="AP213" s="132">
        <f t="shared" si="7"/>
        <v>549</v>
      </c>
      <c r="AQ213" s="132">
        <f t="shared" si="7"/>
        <v>542</v>
      </c>
      <c r="AR213" s="132">
        <f t="shared" si="7"/>
        <v>592</v>
      </c>
      <c r="AS213" s="132">
        <f t="shared" si="7"/>
        <v>562</v>
      </c>
      <c r="AT213" s="132">
        <f t="shared" si="7"/>
        <v>498.3</v>
      </c>
      <c r="AU213" s="132">
        <f t="shared" si="7"/>
        <v>499</v>
      </c>
      <c r="AV213" s="132">
        <f t="shared" si="7"/>
        <v>499</v>
      </c>
      <c r="AW213" s="132">
        <f t="shared" si="7"/>
        <v>568</v>
      </c>
      <c r="AX213" s="132">
        <f t="shared" si="7"/>
        <v>548</v>
      </c>
      <c r="AY213" s="132">
        <f t="shared" si="7"/>
        <v>491</v>
      </c>
      <c r="AZ213" s="132">
        <f t="shared" si="7"/>
        <v>499</v>
      </c>
      <c r="BA213" s="132">
        <f t="shared" si="7"/>
        <v>561</v>
      </c>
      <c r="BB213" s="132">
        <f t="shared" si="7"/>
        <v>446</v>
      </c>
      <c r="BC213" s="132">
        <f t="shared" si="7"/>
        <v>445</v>
      </c>
      <c r="BD213" s="132">
        <f t="shared" si="7"/>
        <v>527</v>
      </c>
      <c r="BE213" s="132">
        <f t="shared" si="7"/>
        <v>459</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25">
      <c r="A215" s="81" t="s">
        <v>7</v>
      </c>
      <c r="B215" s="80">
        <f>B213</f>
        <v>713</v>
      </c>
      <c r="C215" s="80">
        <f t="shared" ref="C215:BM215" si="8">C213</f>
        <v>997</v>
      </c>
      <c r="D215" s="80">
        <f t="shared" si="8"/>
        <v>1012</v>
      </c>
      <c r="E215" s="80">
        <f t="shared" si="8"/>
        <v>1412</v>
      </c>
      <c r="F215" s="80">
        <f t="shared" si="8"/>
        <v>1201</v>
      </c>
      <c r="G215" s="80">
        <f t="shared" si="8"/>
        <v>1327</v>
      </c>
      <c r="H215" s="80">
        <f t="shared" si="8"/>
        <v>1268</v>
      </c>
      <c r="I215" s="80">
        <f t="shared" si="8"/>
        <v>1159</v>
      </c>
      <c r="J215" s="80">
        <f t="shared" si="8"/>
        <v>1171</v>
      </c>
      <c r="K215" s="80">
        <f t="shared" si="8"/>
        <v>1159</v>
      </c>
      <c r="L215" s="80">
        <f t="shared" si="8"/>
        <v>1183</v>
      </c>
      <c r="M215" s="80">
        <f t="shared" si="8"/>
        <v>1593</v>
      </c>
      <c r="N215" s="80">
        <f t="shared" si="8"/>
        <v>981</v>
      </c>
      <c r="O215" s="80">
        <f t="shared" si="8"/>
        <v>1062</v>
      </c>
      <c r="P215" s="80"/>
      <c r="Q215" s="80">
        <f t="shared" si="8"/>
        <v>1165</v>
      </c>
      <c r="R215" s="80">
        <f t="shared" si="8"/>
        <v>953</v>
      </c>
      <c r="S215" s="80">
        <f t="shared" si="8"/>
        <v>984</v>
      </c>
      <c r="T215" s="80">
        <f t="shared" si="8"/>
        <v>887</v>
      </c>
      <c r="U215" s="80">
        <f t="shared" si="8"/>
        <v>1113</v>
      </c>
      <c r="V215" s="80">
        <f t="shared" si="8"/>
        <v>966</v>
      </c>
      <c r="W215" s="80">
        <f t="shared" si="8"/>
        <v>825</v>
      </c>
      <c r="X215" s="80">
        <f t="shared" si="8"/>
        <v>947</v>
      </c>
      <c r="Y215" s="80">
        <f t="shared" si="8"/>
        <v>1085</v>
      </c>
      <c r="Z215" s="80">
        <f t="shared" si="8"/>
        <v>753</v>
      </c>
      <c r="AA215" s="80">
        <f t="shared" si="8"/>
        <v>834</v>
      </c>
      <c r="AB215" s="80">
        <f t="shared" si="8"/>
        <v>826</v>
      </c>
      <c r="AC215" s="80">
        <f t="shared" si="8"/>
        <v>790</v>
      </c>
      <c r="AD215" s="80">
        <f t="shared" si="8"/>
        <v>729</v>
      </c>
      <c r="AE215" s="80">
        <f t="shared" si="8"/>
        <v>666</v>
      </c>
      <c r="AF215" s="80">
        <f t="shared" si="8"/>
        <v>666</v>
      </c>
      <c r="AG215" s="80">
        <f t="shared" si="8"/>
        <v>708</v>
      </c>
      <c r="AH215" s="80">
        <f t="shared" si="8"/>
        <v>740.8</v>
      </c>
      <c r="AI215" s="80">
        <f t="shared" si="8"/>
        <v>678</v>
      </c>
      <c r="AJ215" s="80">
        <f t="shared" si="8"/>
        <v>720</v>
      </c>
      <c r="AK215" s="80">
        <f t="shared" si="8"/>
        <v>733</v>
      </c>
      <c r="AL215" s="80">
        <f t="shared" si="8"/>
        <v>533</v>
      </c>
      <c r="AM215" s="80">
        <f t="shared" si="8"/>
        <v>469</v>
      </c>
      <c r="AN215" s="80">
        <f t="shared" si="8"/>
        <v>391</v>
      </c>
      <c r="AO215" s="80">
        <f t="shared" si="8"/>
        <v>549</v>
      </c>
      <c r="AP215" s="80">
        <f t="shared" si="8"/>
        <v>549</v>
      </c>
      <c r="AQ215" s="80">
        <f t="shared" si="8"/>
        <v>542</v>
      </c>
      <c r="AR215" s="80">
        <f t="shared" si="8"/>
        <v>592</v>
      </c>
      <c r="AS215" s="80">
        <f t="shared" si="8"/>
        <v>562</v>
      </c>
      <c r="AT215" s="80">
        <f t="shared" si="8"/>
        <v>498.3</v>
      </c>
      <c r="AU215" s="80">
        <f t="shared" si="8"/>
        <v>499</v>
      </c>
      <c r="AV215" s="80">
        <f t="shared" si="8"/>
        <v>499</v>
      </c>
      <c r="AW215" s="80">
        <f t="shared" si="8"/>
        <v>568</v>
      </c>
      <c r="AX215" s="80">
        <f t="shared" si="8"/>
        <v>548</v>
      </c>
      <c r="AY215" s="80">
        <f t="shared" si="8"/>
        <v>491</v>
      </c>
      <c r="AZ215" s="80">
        <f t="shared" si="8"/>
        <v>499</v>
      </c>
      <c r="BA215" s="80">
        <f t="shared" si="8"/>
        <v>561</v>
      </c>
      <c r="BB215" s="80">
        <f t="shared" si="8"/>
        <v>446</v>
      </c>
      <c r="BC215" s="80">
        <f t="shared" si="8"/>
        <v>445</v>
      </c>
      <c r="BD215" s="80">
        <f t="shared" si="8"/>
        <v>527</v>
      </c>
      <c r="BE215" s="80">
        <f t="shared" si="8"/>
        <v>459</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25">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25">
      <c r="A218" s="1" t="s">
        <v>8</v>
      </c>
    </row>
    <row r="219" spans="1:119"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c r="Q219" t="s">
        <v>1441</v>
      </c>
      <c r="R219" t="s">
        <v>1442</v>
      </c>
      <c r="S219" t="s">
        <v>1443</v>
      </c>
      <c r="T219" t="s">
        <v>1444</v>
      </c>
      <c r="U219" t="s">
        <v>1445</v>
      </c>
      <c r="V219" t="s">
        <v>1446</v>
      </c>
      <c r="W219" t="s">
        <v>1447</v>
      </c>
      <c r="X219" t="s">
        <v>1448</v>
      </c>
      <c r="Y219" t="s">
        <v>1449</v>
      </c>
      <c r="Z219" t="s">
        <v>1450</v>
      </c>
      <c r="AA219" t="s">
        <v>1451</v>
      </c>
      <c r="AB219" t="s">
        <v>1452</v>
      </c>
      <c r="AC219" t="s">
        <v>1453</v>
      </c>
      <c r="AD219" t="s">
        <v>1454</v>
      </c>
      <c r="AE219" t="s">
        <v>1455</v>
      </c>
      <c r="AF219" t="s">
        <v>1456</v>
      </c>
      <c r="AG219" t="s">
        <v>1457</v>
      </c>
      <c r="AH219" t="s">
        <v>1458</v>
      </c>
      <c r="AI219" t="s">
        <v>1459</v>
      </c>
      <c r="AJ219" t="s">
        <v>1460</v>
      </c>
      <c r="AK219" t="s">
        <v>1461</v>
      </c>
      <c r="AL219" t="s">
        <v>1462</v>
      </c>
      <c r="AM219" t="s">
        <v>1463</v>
      </c>
      <c r="AN219" t="s">
        <v>1464</v>
      </c>
      <c r="AO219" t="s">
        <v>1465</v>
      </c>
      <c r="AP219" t="s">
        <v>1466</v>
      </c>
      <c r="AQ219" t="s">
        <v>1467</v>
      </c>
      <c r="AR219" t="s">
        <v>1468</v>
      </c>
      <c r="AS219" t="s">
        <v>1469</v>
      </c>
      <c r="AT219" t="s">
        <v>1470</v>
      </c>
      <c r="AU219" t="s">
        <v>1471</v>
      </c>
      <c r="AV219" t="s">
        <v>1472</v>
      </c>
      <c r="AW219" t="s">
        <v>1473</v>
      </c>
      <c r="AX219" t="s">
        <v>1474</v>
      </c>
      <c r="AY219" t="s">
        <v>1475</v>
      </c>
      <c r="AZ219" t="s">
        <v>1476</v>
      </c>
      <c r="BA219" t="s">
        <v>1477</v>
      </c>
      <c r="BB219" t="s">
        <v>1478</v>
      </c>
      <c r="BC219" t="s">
        <v>1479</v>
      </c>
      <c r="BD219" t="s">
        <v>1480</v>
      </c>
      <c r="BE219" s="79" t="s">
        <v>1481</v>
      </c>
    </row>
    <row r="220" spans="1:119"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25">
      <c r="A221" t="s">
        <v>1592</v>
      </c>
      <c r="B221">
        <v>87406</v>
      </c>
      <c r="C221">
        <v>70282</v>
      </c>
      <c r="D221">
        <v>44857</v>
      </c>
      <c r="E221">
        <v>230822</v>
      </c>
      <c r="F221">
        <v>155185</v>
      </c>
      <c r="G221">
        <v>0</v>
      </c>
      <c r="H221">
        <v>0</v>
      </c>
      <c r="I221">
        <v>0</v>
      </c>
      <c r="J221">
        <v>0</v>
      </c>
      <c r="K221">
        <v>0</v>
      </c>
      <c r="L221">
        <v>0</v>
      </c>
      <c r="M221">
        <v>0</v>
      </c>
      <c r="N221">
        <v>0</v>
      </c>
      <c r="O221">
        <v>0</v>
      </c>
      <c r="P221"/>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92664</v>
      </c>
      <c r="BE221" s="79">
        <v>46250</v>
      </c>
    </row>
    <row r="222" spans="1:119" x14ac:dyDescent="0.25">
      <c r="A222" t="s">
        <v>1741</v>
      </c>
      <c r="B222">
        <v>0</v>
      </c>
      <c r="C222">
        <v>0</v>
      </c>
      <c r="D222">
        <v>0</v>
      </c>
      <c r="E222">
        <v>0</v>
      </c>
      <c r="F222">
        <v>0</v>
      </c>
      <c r="G222">
        <v>99415</v>
      </c>
      <c r="H222">
        <v>86008</v>
      </c>
      <c r="I222">
        <v>513781.2</v>
      </c>
      <c r="J222">
        <v>387829</v>
      </c>
      <c r="K222">
        <v>220655</v>
      </c>
      <c r="L222">
        <v>122399</v>
      </c>
      <c r="M222">
        <v>471080</v>
      </c>
      <c r="N222">
        <v>384818</v>
      </c>
      <c r="O222">
        <v>232290</v>
      </c>
      <c r="P222"/>
      <c r="Q222">
        <v>122341</v>
      </c>
      <c r="R222">
        <v>429768</v>
      </c>
      <c r="S222">
        <v>304287</v>
      </c>
      <c r="T222">
        <v>174247</v>
      </c>
      <c r="U222">
        <v>88408</v>
      </c>
      <c r="V222">
        <v>387202</v>
      </c>
      <c r="W222">
        <v>282715</v>
      </c>
      <c r="X222">
        <v>175105</v>
      </c>
      <c r="Y222">
        <v>101368</v>
      </c>
      <c r="Z222">
        <v>372543.23</v>
      </c>
      <c r="AA222">
        <v>272417</v>
      </c>
      <c r="AB222">
        <v>174113</v>
      </c>
      <c r="AC222">
        <v>96987</v>
      </c>
      <c r="AD222">
        <v>330923</v>
      </c>
      <c r="AE222">
        <v>241196</v>
      </c>
      <c r="AF222">
        <v>147198</v>
      </c>
      <c r="AG222">
        <v>92745</v>
      </c>
      <c r="AH222">
        <v>300997.51</v>
      </c>
      <c r="AI222">
        <v>232191</v>
      </c>
      <c r="AJ222">
        <v>144105</v>
      </c>
      <c r="AK222">
        <v>82596</v>
      </c>
      <c r="AL222">
        <v>320826</v>
      </c>
      <c r="AM222">
        <v>253814</v>
      </c>
      <c r="AN222">
        <v>136800</v>
      </c>
      <c r="AO222">
        <v>78239</v>
      </c>
      <c r="AP222">
        <v>234801.17</v>
      </c>
      <c r="AQ222">
        <v>185004</v>
      </c>
      <c r="AR222">
        <v>97997</v>
      </c>
      <c r="AS222">
        <v>52934</v>
      </c>
      <c r="AT222">
        <v>257294.97</v>
      </c>
      <c r="AU222">
        <v>196577</v>
      </c>
      <c r="AV222">
        <v>104555</v>
      </c>
      <c r="AW222">
        <v>54546</v>
      </c>
      <c r="AX222">
        <v>235213</v>
      </c>
      <c r="AY222">
        <v>181031</v>
      </c>
      <c r="AZ222">
        <v>111363</v>
      </c>
      <c r="BA222">
        <v>54549</v>
      </c>
      <c r="BB222">
        <v>232089</v>
      </c>
      <c r="BC222">
        <v>169000</v>
      </c>
      <c r="BD222">
        <v>0</v>
      </c>
      <c r="BE222" s="79">
        <v>0</v>
      </c>
    </row>
    <row r="223" spans="1:119" x14ac:dyDescent="0.25">
      <c r="A223" t="s">
        <v>869</v>
      </c>
      <c r="B223">
        <v>121647</v>
      </c>
      <c r="C223">
        <v>78491</v>
      </c>
      <c r="D223">
        <v>38898</v>
      </c>
      <c r="E223">
        <v>142589</v>
      </c>
      <c r="F223">
        <v>105770</v>
      </c>
      <c r="G223">
        <v>70311</v>
      </c>
      <c r="H223">
        <v>34320</v>
      </c>
      <c r="I223">
        <v>136942.92000000001</v>
      </c>
      <c r="J223">
        <v>102074</v>
      </c>
      <c r="K223">
        <v>68818</v>
      </c>
      <c r="L223">
        <v>33852</v>
      </c>
      <c r="M223">
        <v>136276</v>
      </c>
      <c r="N223">
        <v>101520</v>
      </c>
      <c r="O223">
        <v>67083</v>
      </c>
      <c r="P223"/>
      <c r="Q223">
        <v>33656</v>
      </c>
      <c r="R223">
        <v>134080</v>
      </c>
      <c r="S223">
        <v>100962</v>
      </c>
      <c r="T223">
        <v>66985</v>
      </c>
      <c r="U223">
        <v>33630</v>
      </c>
      <c r="V223">
        <v>135490</v>
      </c>
      <c r="W223">
        <v>101956</v>
      </c>
      <c r="X223">
        <v>67626</v>
      </c>
      <c r="Y223">
        <v>33393</v>
      </c>
      <c r="Z223">
        <v>141031.87</v>
      </c>
      <c r="AA223">
        <v>105269</v>
      </c>
      <c r="AB223">
        <v>69309</v>
      </c>
      <c r="AC223">
        <v>34447</v>
      </c>
      <c r="AD223">
        <v>139338</v>
      </c>
      <c r="AE223">
        <v>103741</v>
      </c>
      <c r="AF223">
        <v>68362</v>
      </c>
      <c r="AG223">
        <v>34060</v>
      </c>
      <c r="AH223">
        <v>133611.13</v>
      </c>
      <c r="AI223">
        <v>102127</v>
      </c>
      <c r="AJ223">
        <v>66655</v>
      </c>
      <c r="AK223">
        <v>31823</v>
      </c>
      <c r="AL223">
        <v>114545</v>
      </c>
      <c r="AM223">
        <v>83658</v>
      </c>
      <c r="AN223">
        <v>55239</v>
      </c>
      <c r="AO223">
        <v>27243</v>
      </c>
      <c r="AP223">
        <v>100757.09</v>
      </c>
      <c r="AQ223">
        <v>73599</v>
      </c>
      <c r="AR223">
        <v>47589</v>
      </c>
      <c r="AS223">
        <v>23412</v>
      </c>
      <c r="AT223">
        <v>95206.06</v>
      </c>
      <c r="AU223">
        <v>71313</v>
      </c>
      <c r="AV223">
        <v>47149</v>
      </c>
      <c r="AW223">
        <v>23293</v>
      </c>
      <c r="AX223">
        <v>91027</v>
      </c>
      <c r="AY223">
        <v>67178</v>
      </c>
      <c r="AZ223">
        <v>43877</v>
      </c>
      <c r="BA223">
        <v>21490</v>
      </c>
      <c r="BB223">
        <v>76239</v>
      </c>
      <c r="BC223">
        <v>54709</v>
      </c>
      <c r="BD223">
        <v>34882</v>
      </c>
      <c r="BE223" s="79">
        <v>17196</v>
      </c>
    </row>
    <row r="224" spans="1:119" x14ac:dyDescent="0.25">
      <c r="A224" t="s">
        <v>1593</v>
      </c>
      <c r="B224">
        <v>116261</v>
      </c>
      <c r="C224">
        <v>75943</v>
      </c>
      <c r="D224">
        <v>37926</v>
      </c>
      <c r="E224">
        <v>135499</v>
      </c>
      <c r="F224">
        <v>100274</v>
      </c>
      <c r="G224">
        <v>66318</v>
      </c>
      <c r="H224">
        <v>32723</v>
      </c>
      <c r="I224">
        <v>128703.41</v>
      </c>
      <c r="J224">
        <v>96350</v>
      </c>
      <c r="K224">
        <v>63943</v>
      </c>
      <c r="L224">
        <v>31797</v>
      </c>
      <c r="M224">
        <v>129315</v>
      </c>
      <c r="N224">
        <v>96622</v>
      </c>
      <c r="O224">
        <v>63817</v>
      </c>
      <c r="P224"/>
      <c r="Q224">
        <v>32031</v>
      </c>
      <c r="R224">
        <v>125259</v>
      </c>
      <c r="S224">
        <v>94099</v>
      </c>
      <c r="T224">
        <v>62350</v>
      </c>
      <c r="U224">
        <v>31043</v>
      </c>
      <c r="V224">
        <v>122322</v>
      </c>
      <c r="W224">
        <v>92209</v>
      </c>
      <c r="X224">
        <v>62154</v>
      </c>
      <c r="Y224">
        <v>30982</v>
      </c>
      <c r="Z224">
        <v>129943.67</v>
      </c>
      <c r="AA224">
        <v>96699</v>
      </c>
      <c r="AB224">
        <v>63408</v>
      </c>
      <c r="AC224">
        <v>31366</v>
      </c>
      <c r="AD224">
        <v>126745</v>
      </c>
      <c r="AE224">
        <v>94821</v>
      </c>
      <c r="AF224">
        <v>62600</v>
      </c>
      <c r="AG224">
        <v>31179</v>
      </c>
      <c r="AH224">
        <v>118003.92</v>
      </c>
      <c r="AI224">
        <v>89651</v>
      </c>
      <c r="AJ224">
        <v>58164</v>
      </c>
      <c r="AK224">
        <v>27582</v>
      </c>
      <c r="AL224">
        <v>99723</v>
      </c>
      <c r="AM224">
        <v>72968</v>
      </c>
      <c r="AN224">
        <v>48326</v>
      </c>
      <c r="AO224">
        <v>24024</v>
      </c>
      <c r="AP224">
        <v>88893.79</v>
      </c>
      <c r="AQ224">
        <v>0</v>
      </c>
      <c r="AR224">
        <v>42070</v>
      </c>
      <c r="AS224">
        <v>20686</v>
      </c>
      <c r="AT224">
        <v>85901.67</v>
      </c>
      <c r="AU224">
        <v>64701</v>
      </c>
      <c r="AV224">
        <v>42877</v>
      </c>
      <c r="AW224">
        <v>21359</v>
      </c>
      <c r="AX224">
        <v>83125</v>
      </c>
      <c r="AY224">
        <v>61356</v>
      </c>
      <c r="AZ224">
        <v>40038</v>
      </c>
      <c r="BA224">
        <v>19580</v>
      </c>
      <c r="BB224">
        <v>72214</v>
      </c>
      <c r="BC224">
        <v>52638</v>
      </c>
      <c r="BD224">
        <v>33739</v>
      </c>
      <c r="BE224" s="79">
        <v>16639</v>
      </c>
    </row>
    <row r="225" spans="1:57" x14ac:dyDescent="0.25">
      <c r="A225" t="s">
        <v>1594</v>
      </c>
      <c r="B225">
        <v>5386</v>
      </c>
      <c r="C225">
        <v>2548</v>
      </c>
      <c r="D225">
        <v>972</v>
      </c>
      <c r="E225">
        <v>7090</v>
      </c>
      <c r="F225">
        <v>5496</v>
      </c>
      <c r="G225">
        <v>3993</v>
      </c>
      <c r="H225">
        <v>1597</v>
      </c>
      <c r="I225">
        <v>8239.51</v>
      </c>
      <c r="J225">
        <v>5724</v>
      </c>
      <c r="K225">
        <v>4875</v>
      </c>
      <c r="L225">
        <v>2055</v>
      </c>
      <c r="M225">
        <v>6961</v>
      </c>
      <c r="N225">
        <v>4898</v>
      </c>
      <c r="O225">
        <v>3266</v>
      </c>
      <c r="P225"/>
      <c r="Q225">
        <v>1625</v>
      </c>
      <c r="R225">
        <v>8821</v>
      </c>
      <c r="S225">
        <v>6863</v>
      </c>
      <c r="T225">
        <v>4635</v>
      </c>
      <c r="U225">
        <v>2587</v>
      </c>
      <c r="V225">
        <v>13168</v>
      </c>
      <c r="W225">
        <v>9747</v>
      </c>
      <c r="X225">
        <v>5472</v>
      </c>
      <c r="Y225">
        <v>2411</v>
      </c>
      <c r="Z225">
        <v>11088.2</v>
      </c>
      <c r="AA225">
        <v>8570</v>
      </c>
      <c r="AB225">
        <v>5901</v>
      </c>
      <c r="AC225">
        <v>3081</v>
      </c>
      <c r="AD225">
        <v>12593</v>
      </c>
      <c r="AE225">
        <v>8920</v>
      </c>
      <c r="AF225">
        <v>5762</v>
      </c>
      <c r="AG225">
        <v>2881</v>
      </c>
      <c r="AH225">
        <v>15607.22</v>
      </c>
      <c r="AI225">
        <v>12476</v>
      </c>
      <c r="AJ225">
        <v>8491</v>
      </c>
      <c r="AK225">
        <v>4241</v>
      </c>
      <c r="AL225">
        <v>14822</v>
      </c>
      <c r="AM225">
        <v>10690</v>
      </c>
      <c r="AN225">
        <v>6913</v>
      </c>
      <c r="AO225">
        <v>3219</v>
      </c>
      <c r="AP225">
        <v>11863.3</v>
      </c>
      <c r="AQ225">
        <v>0</v>
      </c>
      <c r="AR225">
        <v>5519</v>
      </c>
      <c r="AS225">
        <v>2726</v>
      </c>
      <c r="AT225">
        <v>9304.39</v>
      </c>
      <c r="AU225">
        <v>6612</v>
      </c>
      <c r="AV225">
        <v>4272</v>
      </c>
      <c r="AW225">
        <v>1934</v>
      </c>
      <c r="AX225">
        <v>7902</v>
      </c>
      <c r="AY225">
        <v>5822</v>
      </c>
      <c r="AZ225">
        <v>3839</v>
      </c>
      <c r="BA225">
        <v>1910</v>
      </c>
      <c r="BB225">
        <v>4025</v>
      </c>
      <c r="BC225">
        <v>2071</v>
      </c>
      <c r="BD225">
        <v>1143</v>
      </c>
      <c r="BE225" s="79">
        <v>557</v>
      </c>
    </row>
    <row r="226" spans="1:57" x14ac:dyDescent="0.25">
      <c r="A226" t="s">
        <v>870</v>
      </c>
      <c r="B226">
        <v>0</v>
      </c>
      <c r="C226">
        <v>-451</v>
      </c>
      <c r="D226">
        <v>-187</v>
      </c>
      <c r="E226">
        <v>5265</v>
      </c>
      <c r="F226">
        <v>2037</v>
      </c>
      <c r="G226">
        <v>2085</v>
      </c>
      <c r="H226">
        <v>1239</v>
      </c>
      <c r="I226">
        <v>549.11</v>
      </c>
      <c r="J226">
        <v>574</v>
      </c>
      <c r="K226">
        <v>473</v>
      </c>
      <c r="L226">
        <v>-113</v>
      </c>
      <c r="M226">
        <v>124</v>
      </c>
      <c r="N226">
        <v>-304</v>
      </c>
      <c r="O226">
        <v>-98</v>
      </c>
      <c r="P226"/>
      <c r="Q226">
        <v>-298</v>
      </c>
      <c r="R226">
        <v>315</v>
      </c>
      <c r="S226">
        <v>-55</v>
      </c>
      <c r="T226">
        <v>-710</v>
      </c>
      <c r="U226">
        <v>136</v>
      </c>
      <c r="V226">
        <v>739</v>
      </c>
      <c r="W226">
        <v>379</v>
      </c>
      <c r="X226">
        <v>0</v>
      </c>
      <c r="Y226">
        <v>0</v>
      </c>
      <c r="Z226">
        <v>-139.32</v>
      </c>
      <c r="AA226">
        <v>-463</v>
      </c>
      <c r="AB226">
        <v>-122</v>
      </c>
      <c r="AC226">
        <v>-60</v>
      </c>
      <c r="AD226">
        <v>212</v>
      </c>
      <c r="AE226">
        <v>-374</v>
      </c>
      <c r="AF226">
        <v>-364</v>
      </c>
      <c r="AG226">
        <v>-263</v>
      </c>
      <c r="AH226">
        <v>1578.53</v>
      </c>
      <c r="AI226">
        <v>701</v>
      </c>
      <c r="AJ226">
        <v>109</v>
      </c>
      <c r="AK226">
        <v>109</v>
      </c>
      <c r="AL226">
        <v>0</v>
      </c>
      <c r="AM226">
        <v>0</v>
      </c>
      <c r="AN226">
        <v>0</v>
      </c>
      <c r="AO226">
        <v>-391</v>
      </c>
      <c r="AP226">
        <v>1486.05</v>
      </c>
      <c r="AQ226">
        <v>861</v>
      </c>
      <c r="AR226">
        <v>974</v>
      </c>
      <c r="AS226">
        <v>974</v>
      </c>
      <c r="AT226">
        <v>-2985.96</v>
      </c>
      <c r="AU226">
        <v>-2287</v>
      </c>
      <c r="AV226">
        <v>-754</v>
      </c>
      <c r="AW226">
        <v>-334</v>
      </c>
      <c r="AX226">
        <v>-563</v>
      </c>
      <c r="AY226">
        <v>-230</v>
      </c>
      <c r="AZ226">
        <v>-326</v>
      </c>
      <c r="BA226">
        <v>0</v>
      </c>
      <c r="BB226">
        <v>0</v>
      </c>
      <c r="BC226">
        <v>0</v>
      </c>
      <c r="BD226">
        <v>0</v>
      </c>
      <c r="BE226" s="79">
        <v>0</v>
      </c>
    </row>
    <row r="227" spans="1:57" x14ac:dyDescent="0.25">
      <c r="A227" t="s">
        <v>2342</v>
      </c>
      <c r="B227">
        <v>0</v>
      </c>
      <c r="C227">
        <v>0</v>
      </c>
      <c r="D227">
        <v>0</v>
      </c>
      <c r="E227">
        <v>0</v>
      </c>
      <c r="F227">
        <v>0</v>
      </c>
      <c r="G227">
        <v>0</v>
      </c>
      <c r="H227">
        <v>0</v>
      </c>
      <c r="I227">
        <v>0</v>
      </c>
      <c r="J227">
        <v>0</v>
      </c>
      <c r="K227">
        <v>0</v>
      </c>
      <c r="L227">
        <v>0</v>
      </c>
      <c r="M227">
        <v>0</v>
      </c>
      <c r="N227">
        <v>0</v>
      </c>
      <c r="O227">
        <v>0</v>
      </c>
      <c r="P227"/>
      <c r="Q227">
        <v>0</v>
      </c>
      <c r="R227">
        <v>0</v>
      </c>
      <c r="S227">
        <v>0</v>
      </c>
      <c r="T227">
        <v>0</v>
      </c>
      <c r="U227">
        <v>0</v>
      </c>
      <c r="V227">
        <v>0</v>
      </c>
      <c r="W227">
        <v>0</v>
      </c>
      <c r="X227">
        <v>0</v>
      </c>
      <c r="Y227">
        <v>0</v>
      </c>
      <c r="Z227">
        <v>0</v>
      </c>
      <c r="AA227">
        <v>0</v>
      </c>
      <c r="AB227">
        <v>0</v>
      </c>
      <c r="AC227">
        <v>-21</v>
      </c>
      <c r="AD227">
        <v>0</v>
      </c>
      <c r="AE227">
        <v>0</v>
      </c>
      <c r="AF227">
        <v>0</v>
      </c>
      <c r="AG227">
        <v>0</v>
      </c>
      <c r="AH227">
        <v>0</v>
      </c>
      <c r="AI227">
        <v>0</v>
      </c>
      <c r="AJ227">
        <v>0</v>
      </c>
      <c r="AK227">
        <v>0</v>
      </c>
      <c r="AL227">
        <v>131</v>
      </c>
      <c r="AM227">
        <v>132</v>
      </c>
      <c r="AN227">
        <v>132</v>
      </c>
      <c r="AO227">
        <v>0</v>
      </c>
      <c r="AP227">
        <v>0</v>
      </c>
      <c r="AQ227">
        <v>0</v>
      </c>
      <c r="AR227">
        <v>0</v>
      </c>
      <c r="AS227">
        <v>0</v>
      </c>
      <c r="AT227">
        <v>0</v>
      </c>
      <c r="AU227">
        <v>0</v>
      </c>
      <c r="AV227">
        <v>0</v>
      </c>
      <c r="AW227">
        <v>0</v>
      </c>
      <c r="AX227">
        <v>0</v>
      </c>
      <c r="AY227">
        <v>0</v>
      </c>
      <c r="AZ227">
        <v>0</v>
      </c>
      <c r="BA227">
        <v>0</v>
      </c>
      <c r="BB227">
        <v>0</v>
      </c>
      <c r="BC227">
        <v>0</v>
      </c>
      <c r="BD227">
        <v>0</v>
      </c>
      <c r="BE227" s="79">
        <v>0</v>
      </c>
    </row>
    <row r="228" spans="1:57" x14ac:dyDescent="0.25">
      <c r="A228" t="s">
        <v>2353</v>
      </c>
      <c r="B228">
        <v>0</v>
      </c>
      <c r="C228">
        <v>0</v>
      </c>
      <c r="D228">
        <v>0</v>
      </c>
      <c r="E228">
        <v>0</v>
      </c>
      <c r="F228">
        <v>0</v>
      </c>
      <c r="G228">
        <v>0</v>
      </c>
      <c r="H228">
        <v>0</v>
      </c>
      <c r="I228">
        <v>0</v>
      </c>
      <c r="J228">
        <v>0</v>
      </c>
      <c r="K228">
        <v>0</v>
      </c>
      <c r="L228">
        <v>0</v>
      </c>
      <c r="M228">
        <v>0</v>
      </c>
      <c r="N228">
        <v>0</v>
      </c>
      <c r="O228">
        <v>0</v>
      </c>
      <c r="P228"/>
      <c r="Q228">
        <v>0</v>
      </c>
      <c r="R228">
        <v>0</v>
      </c>
      <c r="S228">
        <v>0</v>
      </c>
      <c r="T228">
        <v>0</v>
      </c>
      <c r="U228">
        <v>0</v>
      </c>
      <c r="V228">
        <v>0</v>
      </c>
      <c r="W228">
        <v>0</v>
      </c>
      <c r="X228">
        <v>0</v>
      </c>
      <c r="Y228">
        <v>0</v>
      </c>
      <c r="Z228">
        <v>0</v>
      </c>
      <c r="AA228">
        <v>0</v>
      </c>
      <c r="AB228">
        <v>0</v>
      </c>
      <c r="AC228">
        <v>0</v>
      </c>
      <c r="AD228">
        <v>5</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s="79">
        <v>0</v>
      </c>
    </row>
    <row r="229" spans="1:57" x14ac:dyDescent="0.25">
      <c r="A229" t="s">
        <v>1599</v>
      </c>
      <c r="B229">
        <v>-205</v>
      </c>
      <c r="C229">
        <v>23</v>
      </c>
      <c r="D229">
        <v>-108</v>
      </c>
      <c r="E229">
        <v>17</v>
      </c>
      <c r="F229">
        <v>147</v>
      </c>
      <c r="G229">
        <v>159</v>
      </c>
      <c r="H229">
        <v>494</v>
      </c>
      <c r="I229">
        <v>2183.77</v>
      </c>
      <c r="J229">
        <v>2134</v>
      </c>
      <c r="K229">
        <v>-3086</v>
      </c>
      <c r="L229">
        <v>-2450</v>
      </c>
      <c r="M229">
        <v>3036</v>
      </c>
      <c r="N229">
        <v>3738</v>
      </c>
      <c r="O229">
        <v>4812</v>
      </c>
      <c r="P229"/>
      <c r="Q229">
        <v>-1213</v>
      </c>
      <c r="R229">
        <v>-3469</v>
      </c>
      <c r="S229">
        <v>-2656</v>
      </c>
      <c r="T229">
        <v>-1621</v>
      </c>
      <c r="U229">
        <v>-1415</v>
      </c>
      <c r="V229">
        <v>-502</v>
      </c>
      <c r="W229">
        <v>-1406</v>
      </c>
      <c r="X229">
        <v>-851</v>
      </c>
      <c r="Y229">
        <v>-1106</v>
      </c>
      <c r="Z229">
        <v>-537.24</v>
      </c>
      <c r="AA229">
        <v>-74</v>
      </c>
      <c r="AB229">
        <v>-53</v>
      </c>
      <c r="AC229">
        <v>-236</v>
      </c>
      <c r="AD229">
        <v>2</v>
      </c>
      <c r="AE229">
        <v>-202</v>
      </c>
      <c r="AF229">
        <v>-118</v>
      </c>
      <c r="AG229">
        <v>-66</v>
      </c>
      <c r="AH229">
        <v>258.68</v>
      </c>
      <c r="AI229">
        <v>329</v>
      </c>
      <c r="AJ229">
        <v>260</v>
      </c>
      <c r="AK229">
        <v>-87</v>
      </c>
      <c r="AL229">
        <v>-815</v>
      </c>
      <c r="AM229">
        <v>-866</v>
      </c>
      <c r="AN229">
        <v>-536</v>
      </c>
      <c r="AO229">
        <v>-336</v>
      </c>
      <c r="AP229">
        <v>73.12</v>
      </c>
      <c r="AQ229">
        <v>229</v>
      </c>
      <c r="AR229">
        <v>-24</v>
      </c>
      <c r="AS229">
        <v>37</v>
      </c>
      <c r="AT229">
        <v>-550.09</v>
      </c>
      <c r="AU229">
        <v>-277</v>
      </c>
      <c r="AV229">
        <v>-242</v>
      </c>
      <c r="AW229">
        <v>-90</v>
      </c>
      <c r="AX229">
        <v>-641</v>
      </c>
      <c r="AY229">
        <v>-465</v>
      </c>
      <c r="AZ229">
        <v>-267</v>
      </c>
      <c r="BA229">
        <v>0</v>
      </c>
      <c r="BB229">
        <v>0</v>
      </c>
      <c r="BC229">
        <v>0</v>
      </c>
      <c r="BD229">
        <v>0</v>
      </c>
      <c r="BE229" s="79">
        <v>0</v>
      </c>
    </row>
    <row r="230" spans="1:57" x14ac:dyDescent="0.25">
      <c r="A230" t="s">
        <v>1600</v>
      </c>
      <c r="B230">
        <v>3802</v>
      </c>
      <c r="C230">
        <v>3826</v>
      </c>
      <c r="D230">
        <v>559</v>
      </c>
      <c r="E230">
        <v>753</v>
      </c>
      <c r="F230">
        <v>747</v>
      </c>
      <c r="G230">
        <v>599</v>
      </c>
      <c r="H230">
        <v>-137</v>
      </c>
      <c r="I230">
        <v>-109.17</v>
      </c>
      <c r="J230">
        <v>191</v>
      </c>
      <c r="K230">
        <v>-278</v>
      </c>
      <c r="L230">
        <v>0</v>
      </c>
      <c r="M230">
        <v>-134</v>
      </c>
      <c r="N230">
        <v>-86</v>
      </c>
      <c r="O230">
        <v>-2</v>
      </c>
      <c r="P230"/>
      <c r="Q230">
        <v>-35</v>
      </c>
      <c r="R230">
        <v>-198</v>
      </c>
      <c r="S230">
        <v>-172</v>
      </c>
      <c r="T230">
        <v>-172</v>
      </c>
      <c r="U230">
        <v>0</v>
      </c>
      <c r="V230">
        <v>6886</v>
      </c>
      <c r="W230">
        <v>7090</v>
      </c>
      <c r="X230">
        <v>2877</v>
      </c>
      <c r="Y230">
        <v>2908</v>
      </c>
      <c r="Z230">
        <v>-78.58</v>
      </c>
      <c r="AA230">
        <v>-76</v>
      </c>
      <c r="AB230">
        <v>-76</v>
      </c>
      <c r="AC230">
        <v>-79</v>
      </c>
      <c r="AD230">
        <v>0</v>
      </c>
      <c r="AE230">
        <v>-49</v>
      </c>
      <c r="AF230">
        <v>166</v>
      </c>
      <c r="AG230">
        <v>-166</v>
      </c>
      <c r="AH230">
        <v>-589.49</v>
      </c>
      <c r="AI230">
        <v>161</v>
      </c>
      <c r="AJ230">
        <v>64</v>
      </c>
      <c r="AK230">
        <v>-86</v>
      </c>
      <c r="AL230">
        <v>950</v>
      </c>
      <c r="AM230">
        <v>415</v>
      </c>
      <c r="AN230">
        <v>354</v>
      </c>
      <c r="AO230">
        <v>-34</v>
      </c>
      <c r="AP230">
        <v>5723.32</v>
      </c>
      <c r="AQ230">
        <v>1287</v>
      </c>
      <c r="AR230">
        <v>1315</v>
      </c>
      <c r="AS230">
        <v>1155</v>
      </c>
      <c r="AT230">
        <v>191.82</v>
      </c>
      <c r="AU230">
        <v>215</v>
      </c>
      <c r="AV230">
        <v>204</v>
      </c>
      <c r="AW230">
        <v>-5</v>
      </c>
      <c r="AX230">
        <v>41</v>
      </c>
      <c r="AY230">
        <v>41</v>
      </c>
      <c r="AZ230">
        <v>140</v>
      </c>
      <c r="BA230">
        <v>0</v>
      </c>
      <c r="BB230">
        <v>0</v>
      </c>
      <c r="BC230">
        <v>0</v>
      </c>
      <c r="BD230">
        <v>0</v>
      </c>
      <c r="BE230" s="79">
        <v>0</v>
      </c>
    </row>
    <row r="231" spans="1:57" x14ac:dyDescent="0.25">
      <c r="A231" t="s">
        <v>1601</v>
      </c>
      <c r="B231">
        <v>0</v>
      </c>
      <c r="C231">
        <v>0</v>
      </c>
      <c r="D231">
        <v>559</v>
      </c>
      <c r="E231">
        <v>725</v>
      </c>
      <c r="F231">
        <v>723</v>
      </c>
      <c r="G231">
        <v>599</v>
      </c>
      <c r="H231">
        <v>-137</v>
      </c>
      <c r="I231">
        <v>-109.17</v>
      </c>
      <c r="J231">
        <v>191</v>
      </c>
      <c r="K231">
        <v>-278</v>
      </c>
      <c r="L231">
        <v>0</v>
      </c>
      <c r="M231">
        <v>-134</v>
      </c>
      <c r="N231">
        <v>-86</v>
      </c>
      <c r="O231">
        <v>-2</v>
      </c>
      <c r="P231"/>
      <c r="Q231">
        <v>-35</v>
      </c>
      <c r="R231">
        <v>-198</v>
      </c>
      <c r="S231">
        <v>-172</v>
      </c>
      <c r="T231">
        <v>-172</v>
      </c>
      <c r="U231">
        <v>0</v>
      </c>
      <c r="V231">
        <v>6886</v>
      </c>
      <c r="W231">
        <v>7090</v>
      </c>
      <c r="X231">
        <v>2877</v>
      </c>
      <c r="Y231">
        <v>2908</v>
      </c>
      <c r="Z231">
        <v>-78.58</v>
      </c>
      <c r="AA231">
        <v>-76</v>
      </c>
      <c r="AB231">
        <v>-76</v>
      </c>
      <c r="AC231">
        <v>-79</v>
      </c>
      <c r="AD231">
        <v>0</v>
      </c>
      <c r="AE231">
        <v>-49</v>
      </c>
      <c r="AF231">
        <v>166</v>
      </c>
      <c r="AG231">
        <v>-166</v>
      </c>
      <c r="AH231">
        <v>-589.49</v>
      </c>
      <c r="AI231">
        <v>161</v>
      </c>
      <c r="AJ231">
        <v>64</v>
      </c>
      <c r="AK231">
        <v>-86</v>
      </c>
      <c r="AL231">
        <v>950</v>
      </c>
      <c r="AM231">
        <v>415</v>
      </c>
      <c r="AN231">
        <v>354</v>
      </c>
      <c r="AO231">
        <v>-34</v>
      </c>
      <c r="AP231">
        <v>5723.32</v>
      </c>
      <c r="AQ231">
        <v>1287</v>
      </c>
      <c r="AR231">
        <v>1315</v>
      </c>
      <c r="AS231">
        <v>1155</v>
      </c>
      <c r="AT231">
        <v>191.82</v>
      </c>
      <c r="AU231">
        <v>215</v>
      </c>
      <c r="AV231">
        <v>204</v>
      </c>
      <c r="AW231">
        <v>-5</v>
      </c>
      <c r="AX231">
        <v>-95</v>
      </c>
      <c r="AY231">
        <v>-104</v>
      </c>
      <c r="AZ231">
        <v>-5</v>
      </c>
      <c r="BA231">
        <v>0</v>
      </c>
      <c r="BB231">
        <v>0</v>
      </c>
      <c r="BC231">
        <v>0</v>
      </c>
      <c r="BD231">
        <v>0</v>
      </c>
      <c r="BE231" s="79">
        <v>0</v>
      </c>
    </row>
    <row r="232" spans="1:57" x14ac:dyDescent="0.25">
      <c r="A232" t="s">
        <v>1602</v>
      </c>
      <c r="B232">
        <v>3802</v>
      </c>
      <c r="C232">
        <v>3826</v>
      </c>
      <c r="D232">
        <v>0</v>
      </c>
      <c r="E232">
        <v>28</v>
      </c>
      <c r="F232">
        <v>24</v>
      </c>
      <c r="G232">
        <v>0</v>
      </c>
      <c r="H232">
        <v>0</v>
      </c>
      <c r="I232">
        <v>0</v>
      </c>
      <c r="J232">
        <v>0</v>
      </c>
      <c r="K232">
        <v>0</v>
      </c>
      <c r="L232">
        <v>0</v>
      </c>
      <c r="M232">
        <v>0</v>
      </c>
      <c r="N232">
        <v>0</v>
      </c>
      <c r="O232">
        <v>0</v>
      </c>
      <c r="P232"/>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136</v>
      </c>
      <c r="AY232">
        <v>145</v>
      </c>
      <c r="AZ232">
        <v>145</v>
      </c>
      <c r="BA232">
        <v>0</v>
      </c>
      <c r="BB232">
        <v>0</v>
      </c>
      <c r="BC232">
        <v>0</v>
      </c>
      <c r="BD232">
        <v>0</v>
      </c>
      <c r="BE232" s="79">
        <v>0</v>
      </c>
    </row>
    <row r="233" spans="1:57" x14ac:dyDescent="0.25">
      <c r="A233" t="s">
        <v>1608</v>
      </c>
      <c r="B233">
        <v>-2092</v>
      </c>
      <c r="C233">
        <v>-1338</v>
      </c>
      <c r="D233">
        <v>-583</v>
      </c>
      <c r="E233">
        <v>0</v>
      </c>
      <c r="F233">
        <v>0</v>
      </c>
      <c r="G233">
        <v>0</v>
      </c>
      <c r="H233">
        <v>0</v>
      </c>
      <c r="I233">
        <v>0</v>
      </c>
      <c r="J233">
        <v>0</v>
      </c>
      <c r="K233">
        <v>0</v>
      </c>
      <c r="L233">
        <v>0</v>
      </c>
      <c r="M233">
        <v>0</v>
      </c>
      <c r="N233">
        <v>0</v>
      </c>
      <c r="O233">
        <v>0</v>
      </c>
      <c r="P233"/>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s="79">
        <v>0</v>
      </c>
    </row>
    <row r="234" spans="1:57" x14ac:dyDescent="0.25">
      <c r="A234" t="s">
        <v>1567</v>
      </c>
      <c r="B234">
        <v>-199</v>
      </c>
      <c r="C234">
        <v>-123</v>
      </c>
      <c r="D234">
        <v>-73</v>
      </c>
      <c r="E234">
        <v>0</v>
      </c>
      <c r="F234">
        <v>0</v>
      </c>
      <c r="G234">
        <v>0</v>
      </c>
      <c r="H234">
        <v>0</v>
      </c>
      <c r="I234">
        <v>0</v>
      </c>
      <c r="J234">
        <v>0</v>
      </c>
      <c r="K234">
        <v>0</v>
      </c>
      <c r="L234">
        <v>0</v>
      </c>
      <c r="M234">
        <v>0</v>
      </c>
      <c r="N234">
        <v>0</v>
      </c>
      <c r="O234">
        <v>0</v>
      </c>
      <c r="P234"/>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s="79">
        <v>0</v>
      </c>
    </row>
    <row r="235" spans="1:57" x14ac:dyDescent="0.25">
      <c r="A235" t="s">
        <v>858</v>
      </c>
      <c r="B235">
        <v>-1893</v>
      </c>
      <c r="C235">
        <v>-1215</v>
      </c>
      <c r="D235">
        <v>-510</v>
      </c>
      <c r="E235">
        <v>0</v>
      </c>
      <c r="F235">
        <v>0</v>
      </c>
      <c r="G235">
        <v>0</v>
      </c>
      <c r="H235">
        <v>0</v>
      </c>
      <c r="I235">
        <v>0</v>
      </c>
      <c r="J235">
        <v>0</v>
      </c>
      <c r="K235">
        <v>0</v>
      </c>
      <c r="L235">
        <v>0</v>
      </c>
      <c r="M235">
        <v>0</v>
      </c>
      <c r="N235">
        <v>0</v>
      </c>
      <c r="O235">
        <v>0</v>
      </c>
      <c r="P235"/>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s="79">
        <v>0</v>
      </c>
    </row>
    <row r="236" spans="1:57" x14ac:dyDescent="0.25">
      <c r="A236" t="s">
        <v>867</v>
      </c>
      <c r="B236">
        <v>0</v>
      </c>
      <c r="C236">
        <v>0</v>
      </c>
      <c r="D236">
        <v>0</v>
      </c>
      <c r="E236">
        <v>-6462</v>
      </c>
      <c r="F236">
        <v>0</v>
      </c>
      <c r="G236">
        <v>0</v>
      </c>
      <c r="H236">
        <v>0</v>
      </c>
      <c r="I236">
        <v>0</v>
      </c>
      <c r="J236">
        <v>0</v>
      </c>
      <c r="K236">
        <v>0</v>
      </c>
      <c r="L236">
        <v>0</v>
      </c>
      <c r="M236">
        <v>0</v>
      </c>
      <c r="N236">
        <v>0</v>
      </c>
      <c r="O236">
        <v>0</v>
      </c>
      <c r="P236"/>
      <c r="Q236">
        <v>0</v>
      </c>
      <c r="R236">
        <v>0</v>
      </c>
      <c r="S236">
        <v>0</v>
      </c>
      <c r="T236">
        <v>0</v>
      </c>
      <c r="U236">
        <v>0</v>
      </c>
      <c r="V236">
        <v>0</v>
      </c>
      <c r="W236">
        <v>0</v>
      </c>
      <c r="X236">
        <v>0</v>
      </c>
      <c r="Y236">
        <v>0</v>
      </c>
      <c r="Z236">
        <v>0</v>
      </c>
      <c r="AA236">
        <v>0</v>
      </c>
      <c r="AB236">
        <v>0</v>
      </c>
      <c r="AC236">
        <v>0</v>
      </c>
      <c r="AD236">
        <v>3342</v>
      </c>
      <c r="AE236">
        <v>3047</v>
      </c>
      <c r="AF236">
        <v>1998</v>
      </c>
      <c r="AG236">
        <v>1123</v>
      </c>
      <c r="AH236">
        <v>1357.86</v>
      </c>
      <c r="AI236">
        <v>0</v>
      </c>
      <c r="AJ236">
        <v>0</v>
      </c>
      <c r="AK236">
        <v>0</v>
      </c>
      <c r="AL236">
        <v>0</v>
      </c>
      <c r="AM236">
        <v>0</v>
      </c>
      <c r="AN236">
        <v>0</v>
      </c>
      <c r="AO236">
        <v>0</v>
      </c>
      <c r="AP236">
        <v>0</v>
      </c>
      <c r="AQ236">
        <v>0</v>
      </c>
      <c r="AR236">
        <v>0</v>
      </c>
      <c r="AS236">
        <v>0</v>
      </c>
      <c r="AT236">
        <v>0</v>
      </c>
      <c r="AU236">
        <v>0</v>
      </c>
      <c r="AV236">
        <v>0</v>
      </c>
      <c r="AW236">
        <v>0</v>
      </c>
      <c r="AX236">
        <v>2862</v>
      </c>
      <c r="AY236">
        <v>2663</v>
      </c>
      <c r="AZ236">
        <v>1975</v>
      </c>
      <c r="BA236">
        <v>0</v>
      </c>
      <c r="BB236">
        <v>0</v>
      </c>
      <c r="BC236">
        <v>0</v>
      </c>
      <c r="BD236">
        <v>0</v>
      </c>
      <c r="BE236" s="79">
        <v>0</v>
      </c>
    </row>
    <row r="237" spans="1:57" x14ac:dyDescent="0.25">
      <c r="A237" t="s">
        <v>868</v>
      </c>
      <c r="B237">
        <v>17350</v>
      </c>
      <c r="C237">
        <v>13238</v>
      </c>
      <c r="D237">
        <v>7943</v>
      </c>
      <c r="E237">
        <v>45835</v>
      </c>
      <c r="F237">
        <v>27006</v>
      </c>
      <c r="G237">
        <v>0</v>
      </c>
      <c r="H237">
        <v>0</v>
      </c>
      <c r="I237">
        <v>0</v>
      </c>
      <c r="J237">
        <v>0</v>
      </c>
      <c r="K237">
        <v>0</v>
      </c>
      <c r="L237">
        <v>0</v>
      </c>
      <c r="M237">
        <v>0</v>
      </c>
      <c r="N237">
        <v>0</v>
      </c>
      <c r="O237">
        <v>0</v>
      </c>
      <c r="P237"/>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s="79">
        <v>0</v>
      </c>
    </row>
    <row r="238" spans="1:57" x14ac:dyDescent="0.25">
      <c r="A238" t="s">
        <v>1609</v>
      </c>
      <c r="B238">
        <v>7987</v>
      </c>
      <c r="C238">
        <v>5355</v>
      </c>
      <c r="D238">
        <v>2702</v>
      </c>
      <c r="E238">
        <v>0</v>
      </c>
      <c r="F238">
        <v>0</v>
      </c>
      <c r="G238">
        <v>0</v>
      </c>
      <c r="H238">
        <v>0</v>
      </c>
      <c r="I238">
        <v>0</v>
      </c>
      <c r="J238">
        <v>0</v>
      </c>
      <c r="K238">
        <v>0</v>
      </c>
      <c r="L238">
        <v>0</v>
      </c>
      <c r="M238">
        <v>0</v>
      </c>
      <c r="N238">
        <v>0</v>
      </c>
      <c r="O238">
        <v>0</v>
      </c>
      <c r="P238"/>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s="79">
        <v>0</v>
      </c>
    </row>
    <row r="239" spans="1:57" x14ac:dyDescent="0.25">
      <c r="A239" t="s">
        <v>1610</v>
      </c>
      <c r="B239">
        <v>-605</v>
      </c>
      <c r="C239">
        <v>0</v>
      </c>
      <c r="D239">
        <v>470</v>
      </c>
      <c r="E239">
        <v>10298</v>
      </c>
      <c r="F239">
        <v>2051</v>
      </c>
      <c r="G239">
        <v>613</v>
      </c>
      <c r="H239">
        <v>-695</v>
      </c>
      <c r="I239">
        <v>11954.58</v>
      </c>
      <c r="J239">
        <v>13713</v>
      </c>
      <c r="K239">
        <v>13234</v>
      </c>
      <c r="L239">
        <v>12082</v>
      </c>
      <c r="M239">
        <v>41616</v>
      </c>
      <c r="N239">
        <v>5716</v>
      </c>
      <c r="O239">
        <v>3980</v>
      </c>
      <c r="P239"/>
      <c r="Q239">
        <v>2015</v>
      </c>
      <c r="R239">
        <v>7806</v>
      </c>
      <c r="S239">
        <v>5955</v>
      </c>
      <c r="T239">
        <v>4006</v>
      </c>
      <c r="U239">
        <v>2007</v>
      </c>
      <c r="V239">
        <v>6573</v>
      </c>
      <c r="W239">
        <v>4991</v>
      </c>
      <c r="X239">
        <v>3308</v>
      </c>
      <c r="Y239">
        <v>1648</v>
      </c>
      <c r="Z239">
        <v>8121.43</v>
      </c>
      <c r="AA239">
        <v>6179</v>
      </c>
      <c r="AB239">
        <v>4055</v>
      </c>
      <c r="AC239">
        <v>2033</v>
      </c>
      <c r="AD239">
        <v>6711</v>
      </c>
      <c r="AE239">
        <v>5313</v>
      </c>
      <c r="AF239">
        <v>3502</v>
      </c>
      <c r="AG239">
        <v>1799</v>
      </c>
      <c r="AH239">
        <v>4331.3599999999997</v>
      </c>
      <c r="AI239">
        <v>2644</v>
      </c>
      <c r="AJ239">
        <v>784</v>
      </c>
      <c r="AK239">
        <v>126</v>
      </c>
      <c r="AL239">
        <v>5174</v>
      </c>
      <c r="AM239">
        <v>2776</v>
      </c>
      <c r="AN239">
        <v>1772</v>
      </c>
      <c r="AO239">
        <v>1433</v>
      </c>
      <c r="AP239">
        <v>4740.0200000000004</v>
      </c>
      <c r="AQ239">
        <v>3469</v>
      </c>
      <c r="AR239">
        <v>2327</v>
      </c>
      <c r="AS239">
        <v>1034</v>
      </c>
      <c r="AT239">
        <v>-138.82</v>
      </c>
      <c r="AU239">
        <v>-104</v>
      </c>
      <c r="AV239">
        <v>-84</v>
      </c>
      <c r="AW239">
        <v>-75</v>
      </c>
      <c r="AX239">
        <v>-45</v>
      </c>
      <c r="AY239">
        <v>-86</v>
      </c>
      <c r="AZ239">
        <v>-82</v>
      </c>
      <c r="BA239">
        <v>960</v>
      </c>
      <c r="BB239">
        <v>4367</v>
      </c>
      <c r="BC239">
        <v>3147</v>
      </c>
      <c r="BD239">
        <v>1281</v>
      </c>
      <c r="BE239" s="79">
        <v>493</v>
      </c>
    </row>
    <row r="240" spans="1:57" x14ac:dyDescent="0.25">
      <c r="A240" t="s">
        <v>1611</v>
      </c>
      <c r="B240">
        <v>235290</v>
      </c>
      <c r="C240">
        <v>169426</v>
      </c>
      <c r="D240">
        <v>94551</v>
      </c>
      <c r="E240">
        <v>429117</v>
      </c>
      <c r="F240">
        <v>292943</v>
      </c>
      <c r="G240">
        <v>173182</v>
      </c>
      <c r="H240">
        <v>121229</v>
      </c>
      <c r="I240">
        <v>665302.41</v>
      </c>
      <c r="J240">
        <v>506515</v>
      </c>
      <c r="K240">
        <v>299816</v>
      </c>
      <c r="L240">
        <v>165770</v>
      </c>
      <c r="M240">
        <v>651998</v>
      </c>
      <c r="N240">
        <v>495402</v>
      </c>
      <c r="O240">
        <v>308065</v>
      </c>
      <c r="P240"/>
      <c r="Q240">
        <v>156466</v>
      </c>
      <c r="R240">
        <v>568302</v>
      </c>
      <c r="S240">
        <v>408321</v>
      </c>
      <c r="T240">
        <v>242735</v>
      </c>
      <c r="U240">
        <v>122766</v>
      </c>
      <c r="V240">
        <v>536388</v>
      </c>
      <c r="W240">
        <v>395725</v>
      </c>
      <c r="X240">
        <v>248065</v>
      </c>
      <c r="Y240">
        <v>138211</v>
      </c>
      <c r="Z240">
        <v>520941.39</v>
      </c>
      <c r="AA240">
        <v>383252</v>
      </c>
      <c r="AB240">
        <v>247226</v>
      </c>
      <c r="AC240">
        <v>133071</v>
      </c>
      <c r="AD240">
        <v>480533</v>
      </c>
      <c r="AE240">
        <v>352672</v>
      </c>
      <c r="AF240">
        <v>220744</v>
      </c>
      <c r="AG240">
        <v>129232</v>
      </c>
      <c r="AH240">
        <v>441545.58</v>
      </c>
      <c r="AI240">
        <v>338153</v>
      </c>
      <c r="AJ240">
        <v>211977</v>
      </c>
      <c r="AK240">
        <v>114481</v>
      </c>
      <c r="AL240">
        <v>440811</v>
      </c>
      <c r="AM240">
        <v>339929</v>
      </c>
      <c r="AN240">
        <v>193761</v>
      </c>
      <c r="AO240">
        <v>106154</v>
      </c>
      <c r="AP240">
        <v>347580.77</v>
      </c>
      <c r="AQ240">
        <v>264449</v>
      </c>
      <c r="AR240">
        <v>150178</v>
      </c>
      <c r="AS240">
        <v>79546</v>
      </c>
      <c r="AT240">
        <v>349017.98</v>
      </c>
      <c r="AU240">
        <v>265437</v>
      </c>
      <c r="AV240">
        <v>150828</v>
      </c>
      <c r="AW240">
        <v>77335</v>
      </c>
      <c r="AX240">
        <v>327894</v>
      </c>
      <c r="AY240">
        <v>250132</v>
      </c>
      <c r="AZ240">
        <v>156680</v>
      </c>
      <c r="BA240">
        <v>76999</v>
      </c>
      <c r="BB240">
        <v>312695</v>
      </c>
      <c r="BC240">
        <v>226856</v>
      </c>
      <c r="BD240">
        <v>128827</v>
      </c>
      <c r="BE240" s="79">
        <v>63939</v>
      </c>
    </row>
    <row r="241" spans="1:57" x14ac:dyDescent="0.25">
      <c r="A241" t="s">
        <v>1612</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7" x14ac:dyDescent="0.25">
      <c r="A242" t="s">
        <v>1613</v>
      </c>
      <c r="B242">
        <v>39821</v>
      </c>
      <c r="C242">
        <v>56918</v>
      </c>
      <c r="D242">
        <v>48733</v>
      </c>
      <c r="E242">
        <v>-3976</v>
      </c>
      <c r="F242">
        <v>23916</v>
      </c>
      <c r="G242">
        <v>48724</v>
      </c>
      <c r="H242">
        <v>31298</v>
      </c>
      <c r="I242">
        <v>-13625.38</v>
      </c>
      <c r="J242">
        <v>-19204</v>
      </c>
      <c r="K242">
        <v>7275</v>
      </c>
      <c r="L242">
        <v>6227</v>
      </c>
      <c r="M242">
        <v>-11144</v>
      </c>
      <c r="N242">
        <v>-22218</v>
      </c>
      <c r="O242">
        <v>6167</v>
      </c>
      <c r="P242"/>
      <c r="Q242">
        <v>12943</v>
      </c>
      <c r="R242">
        <v>-27328</v>
      </c>
      <c r="S242">
        <v>-15309</v>
      </c>
      <c r="T242">
        <v>3282</v>
      </c>
      <c r="U242">
        <v>19532</v>
      </c>
      <c r="V242">
        <v>-7543</v>
      </c>
      <c r="W242">
        <v>-14053</v>
      </c>
      <c r="X242">
        <v>-187</v>
      </c>
      <c r="Y242">
        <v>2732</v>
      </c>
      <c r="Z242">
        <v>-4384.3999999999996</v>
      </c>
      <c r="AA242">
        <v>-8152</v>
      </c>
      <c r="AB242">
        <v>2054</v>
      </c>
      <c r="AC242">
        <v>2264</v>
      </c>
      <c r="AD242">
        <v>3575</v>
      </c>
      <c r="AE242">
        <v>2733</v>
      </c>
      <c r="AF242">
        <v>15731</v>
      </c>
      <c r="AG242">
        <v>6591</v>
      </c>
      <c r="AH242">
        <v>-7610.43</v>
      </c>
      <c r="AI242">
        <v>-15817</v>
      </c>
      <c r="AJ242">
        <v>-11458</v>
      </c>
      <c r="AK242">
        <v>-14698</v>
      </c>
      <c r="AL242">
        <v>-29215</v>
      </c>
      <c r="AM242">
        <v>-82107</v>
      </c>
      <c r="AN242">
        <v>-44356</v>
      </c>
      <c r="AO242">
        <v>-6091</v>
      </c>
      <c r="AP242">
        <v>-5034.66</v>
      </c>
      <c r="AQ242">
        <v>-22217</v>
      </c>
      <c r="AR242">
        <v>5611</v>
      </c>
      <c r="AS242">
        <v>13412</v>
      </c>
      <c r="AT242">
        <v>-13418.03</v>
      </c>
      <c r="AU242">
        <v>-26545</v>
      </c>
      <c r="AV242">
        <v>-7188</v>
      </c>
      <c r="AW242">
        <v>3924</v>
      </c>
      <c r="AX242">
        <v>13037</v>
      </c>
      <c r="AY242">
        <v>354</v>
      </c>
      <c r="AZ242">
        <v>-3074</v>
      </c>
      <c r="BA242">
        <v>0</v>
      </c>
      <c r="BB242">
        <v>0</v>
      </c>
      <c r="BC242">
        <v>0</v>
      </c>
      <c r="BD242">
        <v>0</v>
      </c>
      <c r="BE242" s="79">
        <v>0</v>
      </c>
    </row>
    <row r="243" spans="1:57" x14ac:dyDescent="0.25">
      <c r="A243" t="s">
        <v>1614</v>
      </c>
      <c r="B243">
        <v>8465</v>
      </c>
      <c r="C243">
        <v>12206</v>
      </c>
      <c r="D243">
        <v>10897</v>
      </c>
      <c r="E243">
        <v>-7666</v>
      </c>
      <c r="F243">
        <v>7006</v>
      </c>
      <c r="G243">
        <v>5275</v>
      </c>
      <c r="H243">
        <v>1594</v>
      </c>
      <c r="I243">
        <v>-2043.63</v>
      </c>
      <c r="J243">
        <v>9723</v>
      </c>
      <c r="K243">
        <v>5445</v>
      </c>
      <c r="L243">
        <v>2996</v>
      </c>
      <c r="M243">
        <v>-7844</v>
      </c>
      <c r="N243">
        <v>-889</v>
      </c>
      <c r="O243">
        <v>2373</v>
      </c>
      <c r="P243"/>
      <c r="Q243">
        <v>3381</v>
      </c>
      <c r="R243">
        <v>-7775</v>
      </c>
      <c r="S243">
        <v>984</v>
      </c>
      <c r="T243">
        <v>4937</v>
      </c>
      <c r="U243">
        <v>-163</v>
      </c>
      <c r="V243">
        <v>4722</v>
      </c>
      <c r="W243">
        <v>6150</v>
      </c>
      <c r="X243">
        <v>6045</v>
      </c>
      <c r="Y243">
        <v>6636</v>
      </c>
      <c r="Z243">
        <v>7775.55</v>
      </c>
      <c r="AA243">
        <v>15736</v>
      </c>
      <c r="AB243">
        <v>6971</v>
      </c>
      <c r="AC243">
        <v>10076</v>
      </c>
      <c r="AD243">
        <v>-3014</v>
      </c>
      <c r="AE243">
        <v>8710</v>
      </c>
      <c r="AF243">
        <v>7380</v>
      </c>
      <c r="AG243">
        <v>8586</v>
      </c>
      <c r="AH243">
        <v>-1009.61</v>
      </c>
      <c r="AI243">
        <v>8106</v>
      </c>
      <c r="AJ243">
        <v>6375</v>
      </c>
      <c r="AK243">
        <v>2244</v>
      </c>
      <c r="AL243">
        <v>-7056</v>
      </c>
      <c r="AM243">
        <v>-831</v>
      </c>
      <c r="AN243">
        <v>2091</v>
      </c>
      <c r="AO243">
        <v>1113</v>
      </c>
      <c r="AP243">
        <v>-4740.7</v>
      </c>
      <c r="AQ243">
        <v>-2248</v>
      </c>
      <c r="AR243">
        <v>201</v>
      </c>
      <c r="AS243">
        <v>2375</v>
      </c>
      <c r="AT243">
        <v>833.71</v>
      </c>
      <c r="AU243">
        <v>1632</v>
      </c>
      <c r="AV243">
        <v>5355</v>
      </c>
      <c r="AW243">
        <v>4489</v>
      </c>
      <c r="AX243">
        <v>6925</v>
      </c>
      <c r="AY243">
        <v>4217</v>
      </c>
      <c r="AZ243">
        <v>2009</v>
      </c>
      <c r="BA243">
        <v>0</v>
      </c>
      <c r="BB243">
        <v>0</v>
      </c>
      <c r="BC243">
        <v>0</v>
      </c>
      <c r="BD243">
        <v>0</v>
      </c>
      <c r="BE243" s="79">
        <v>0</v>
      </c>
    </row>
    <row r="244" spans="1:57" x14ac:dyDescent="0.25">
      <c r="A244" t="s">
        <v>1615</v>
      </c>
      <c r="B244">
        <v>1786</v>
      </c>
      <c r="C244">
        <v>1989</v>
      </c>
      <c r="D244">
        <v>164</v>
      </c>
      <c r="E244">
        <v>975517</v>
      </c>
      <c r="F244">
        <v>984994</v>
      </c>
      <c r="G244">
        <v>261846</v>
      </c>
      <c r="H244">
        <v>66185</v>
      </c>
      <c r="I244">
        <v>-256639.11</v>
      </c>
      <c r="J244">
        <v>-156796</v>
      </c>
      <c r="K244">
        <v>23176</v>
      </c>
      <c r="L244">
        <v>-140490</v>
      </c>
      <c r="M244">
        <v>-250413</v>
      </c>
      <c r="N244">
        <v>-129860</v>
      </c>
      <c r="O244">
        <v>-7479</v>
      </c>
      <c r="P244"/>
      <c r="Q244">
        <v>-132251</v>
      </c>
      <c r="R244">
        <v>-182974</v>
      </c>
      <c r="S244">
        <v>-140596</v>
      </c>
      <c r="T244">
        <v>-14976</v>
      </c>
      <c r="U244">
        <v>-116952</v>
      </c>
      <c r="V244">
        <v>-92313</v>
      </c>
      <c r="W244">
        <v>-114072</v>
      </c>
      <c r="X244">
        <v>14234</v>
      </c>
      <c r="Y244">
        <v>-131518</v>
      </c>
      <c r="Z244">
        <v>-216756.08</v>
      </c>
      <c r="AA244">
        <v>-67208</v>
      </c>
      <c r="AB244">
        <v>2205</v>
      </c>
      <c r="AC244">
        <v>-121075</v>
      </c>
      <c r="AD244">
        <v>-4632</v>
      </c>
      <c r="AE244">
        <v>-587</v>
      </c>
      <c r="AF244">
        <v>-3272</v>
      </c>
      <c r="AG244">
        <v>-2416</v>
      </c>
      <c r="AH244">
        <v>198454.98</v>
      </c>
      <c r="AI244">
        <v>198318</v>
      </c>
      <c r="AJ244">
        <v>196399</v>
      </c>
      <c r="AK244">
        <v>-1294</v>
      </c>
      <c r="AL244">
        <v>-210260</v>
      </c>
      <c r="AM244">
        <v>-2838</v>
      </c>
      <c r="AN244">
        <v>-1995</v>
      </c>
      <c r="AO244">
        <v>-4410</v>
      </c>
      <c r="AP244">
        <v>-11000.72</v>
      </c>
      <c r="AQ244">
        <v>-4838</v>
      </c>
      <c r="AR244">
        <v>-3631</v>
      </c>
      <c r="AS244">
        <v>-647</v>
      </c>
      <c r="AT244">
        <v>-5931.04</v>
      </c>
      <c r="AU244">
        <v>-5845</v>
      </c>
      <c r="AV244">
        <v>-1019</v>
      </c>
      <c r="AW244">
        <v>-522</v>
      </c>
      <c r="AX244">
        <v>-332</v>
      </c>
      <c r="AY244">
        <v>-2004</v>
      </c>
      <c r="AZ244">
        <v>-4415</v>
      </c>
      <c r="BA244">
        <v>1941</v>
      </c>
      <c r="BB244">
        <v>-8421</v>
      </c>
      <c r="BC244">
        <v>-14635</v>
      </c>
      <c r="BD244">
        <v>4068</v>
      </c>
      <c r="BE244" s="79">
        <v>9411</v>
      </c>
    </row>
    <row r="245" spans="1:57" x14ac:dyDescent="0.25">
      <c r="A245" t="s">
        <v>1616</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7" x14ac:dyDescent="0.25">
      <c r="A246" t="s">
        <v>1617</v>
      </c>
      <c r="B246">
        <v>-63397</v>
      </c>
      <c r="C246">
        <v>-108325</v>
      </c>
      <c r="D246">
        <v>-64362</v>
      </c>
      <c r="E246">
        <v>-43842</v>
      </c>
      <c r="F246">
        <v>-55513</v>
      </c>
      <c r="G246">
        <v>-79592</v>
      </c>
      <c r="H246">
        <v>-62767</v>
      </c>
      <c r="I246">
        <v>15934.85</v>
      </c>
      <c r="J246">
        <v>10872</v>
      </c>
      <c r="K246">
        <v>-22004</v>
      </c>
      <c r="L246">
        <v>-19557</v>
      </c>
      <c r="M246">
        <v>-1738</v>
      </c>
      <c r="N246">
        <v>15485</v>
      </c>
      <c r="O246">
        <v>-11451</v>
      </c>
      <c r="P246"/>
      <c r="Q246">
        <v>-17344</v>
      </c>
      <c r="R246">
        <v>3354</v>
      </c>
      <c r="S246">
        <v>12650</v>
      </c>
      <c r="T246">
        <v>-11056</v>
      </c>
      <c r="U246">
        <v>-25007</v>
      </c>
      <c r="V246">
        <v>-3098</v>
      </c>
      <c r="W246">
        <v>-2448</v>
      </c>
      <c r="X246">
        <v>-24503</v>
      </c>
      <c r="Y246">
        <v>-24063</v>
      </c>
      <c r="Z246">
        <v>-2685.85</v>
      </c>
      <c r="AA246">
        <v>-19114</v>
      </c>
      <c r="AB246">
        <v>-19900</v>
      </c>
      <c r="AC246">
        <v>-29167</v>
      </c>
      <c r="AD246">
        <v>2981</v>
      </c>
      <c r="AE246">
        <v>762</v>
      </c>
      <c r="AF246">
        <v>-4181</v>
      </c>
      <c r="AG246">
        <v>-12324</v>
      </c>
      <c r="AH246">
        <v>-41314.089999999997</v>
      </c>
      <c r="AI246">
        <v>-33451</v>
      </c>
      <c r="AJ246">
        <v>-45994</v>
      </c>
      <c r="AK246">
        <v>-47445</v>
      </c>
      <c r="AL246">
        <v>14700</v>
      </c>
      <c r="AM246">
        <v>3538</v>
      </c>
      <c r="AN246">
        <v>-12760</v>
      </c>
      <c r="AO246">
        <v>-13307</v>
      </c>
      <c r="AP246">
        <v>19984.46</v>
      </c>
      <c r="AQ246">
        <v>9232</v>
      </c>
      <c r="AR246">
        <v>2798</v>
      </c>
      <c r="AS246">
        <v>-1762</v>
      </c>
      <c r="AT246">
        <v>-7588.42</v>
      </c>
      <c r="AU246">
        <v>4193</v>
      </c>
      <c r="AV246">
        <v>-8600</v>
      </c>
      <c r="AW246">
        <v>-8845</v>
      </c>
      <c r="AX246">
        <v>-15077</v>
      </c>
      <c r="AY246">
        <v>-18889</v>
      </c>
      <c r="AZ246">
        <v>-11141</v>
      </c>
      <c r="BA246">
        <v>0</v>
      </c>
      <c r="BB246">
        <v>0</v>
      </c>
      <c r="BC246">
        <v>0</v>
      </c>
      <c r="BD246">
        <v>0</v>
      </c>
      <c r="BE246" s="79">
        <v>0</v>
      </c>
    </row>
    <row r="247" spans="1:57" x14ac:dyDescent="0.25">
      <c r="A247" t="s">
        <v>1619</v>
      </c>
      <c r="B247">
        <v>-2799</v>
      </c>
      <c r="C247">
        <v>-2957</v>
      </c>
      <c r="D247">
        <v>-3429</v>
      </c>
      <c r="E247">
        <v>-1859</v>
      </c>
      <c r="F247">
        <v>-2687</v>
      </c>
      <c r="G247">
        <v>-2097</v>
      </c>
      <c r="H247">
        <v>-140</v>
      </c>
      <c r="I247">
        <v>-3211.39</v>
      </c>
      <c r="J247">
        <v>-4815</v>
      </c>
      <c r="K247">
        <v>-4277</v>
      </c>
      <c r="L247">
        <v>-3001</v>
      </c>
      <c r="M247">
        <v>-4981</v>
      </c>
      <c r="N247">
        <v>-6618</v>
      </c>
      <c r="O247">
        <v>-5811</v>
      </c>
      <c r="P247"/>
      <c r="Q247">
        <v>-5372</v>
      </c>
      <c r="R247">
        <v>-1333</v>
      </c>
      <c r="S247">
        <v>-3313</v>
      </c>
      <c r="T247">
        <v>-3241</v>
      </c>
      <c r="U247">
        <v>-2293</v>
      </c>
      <c r="V247">
        <v>332</v>
      </c>
      <c r="W247">
        <v>-1132</v>
      </c>
      <c r="X247">
        <v>-1007</v>
      </c>
      <c r="Y247">
        <v>318</v>
      </c>
      <c r="Z247">
        <v>-4664.88</v>
      </c>
      <c r="AA247">
        <v>-1962</v>
      </c>
      <c r="AB247">
        <v>-2017</v>
      </c>
      <c r="AC247">
        <v>-1136</v>
      </c>
      <c r="AD247">
        <v>-991</v>
      </c>
      <c r="AE247">
        <v>-1337</v>
      </c>
      <c r="AF247">
        <v>-1180</v>
      </c>
      <c r="AG247">
        <v>-868</v>
      </c>
      <c r="AH247">
        <v>-3324.65</v>
      </c>
      <c r="AI247">
        <v>-1240</v>
      </c>
      <c r="AJ247">
        <v>-1015</v>
      </c>
      <c r="AK247">
        <v>-1002</v>
      </c>
      <c r="AL247">
        <v>-76</v>
      </c>
      <c r="AM247">
        <v>-454</v>
      </c>
      <c r="AN247">
        <v>-642</v>
      </c>
      <c r="AO247">
        <v>-960</v>
      </c>
      <c r="AP247">
        <v>-250.35</v>
      </c>
      <c r="AQ247">
        <v>19580</v>
      </c>
      <c r="AR247">
        <v>7890</v>
      </c>
      <c r="AS247">
        <v>-1016</v>
      </c>
      <c r="AT247">
        <v>7262.45</v>
      </c>
      <c r="AU247">
        <v>22862</v>
      </c>
      <c r="AV247">
        <v>5385</v>
      </c>
      <c r="AW247">
        <v>521</v>
      </c>
      <c r="AX247">
        <v>-2898</v>
      </c>
      <c r="AY247">
        <v>7889</v>
      </c>
      <c r="AZ247">
        <v>3663</v>
      </c>
      <c r="BA247">
        <v>-16996</v>
      </c>
      <c r="BB247">
        <v>14717</v>
      </c>
      <c r="BC247">
        <v>16195</v>
      </c>
      <c r="BD247">
        <v>-28924</v>
      </c>
      <c r="BE247" s="79">
        <v>-11144</v>
      </c>
    </row>
    <row r="248" spans="1:57" x14ac:dyDescent="0.25">
      <c r="A248" t="s">
        <v>1620</v>
      </c>
      <c r="B248">
        <v>219166</v>
      </c>
      <c r="C248">
        <v>129257</v>
      </c>
      <c r="D248">
        <v>86554</v>
      </c>
      <c r="E248">
        <v>1347291</v>
      </c>
      <c r="F248">
        <v>1250659</v>
      </c>
      <c r="G248">
        <v>407338</v>
      </c>
      <c r="H248">
        <v>157399</v>
      </c>
      <c r="I248">
        <v>405717.74</v>
      </c>
      <c r="J248">
        <v>346295</v>
      </c>
      <c r="K248">
        <v>309431</v>
      </c>
      <c r="L248">
        <v>11945</v>
      </c>
      <c r="M248">
        <v>375878</v>
      </c>
      <c r="N248">
        <v>351302</v>
      </c>
      <c r="O248">
        <v>291864</v>
      </c>
      <c r="P248"/>
      <c r="Q248">
        <v>17823</v>
      </c>
      <c r="R248">
        <v>352246</v>
      </c>
      <c r="S248">
        <v>262737</v>
      </c>
      <c r="T248">
        <v>221681</v>
      </c>
      <c r="U248">
        <v>-2117</v>
      </c>
      <c r="V248">
        <v>438488</v>
      </c>
      <c r="W248">
        <v>270170</v>
      </c>
      <c r="X248">
        <v>242647</v>
      </c>
      <c r="Y248">
        <v>-7684</v>
      </c>
      <c r="Z248">
        <v>300225.73</v>
      </c>
      <c r="AA248">
        <v>302552</v>
      </c>
      <c r="AB248">
        <v>236539</v>
      </c>
      <c r="AC248">
        <v>-5967</v>
      </c>
      <c r="AD248">
        <v>478452</v>
      </c>
      <c r="AE248">
        <v>362953</v>
      </c>
      <c r="AF248">
        <v>235222</v>
      </c>
      <c r="AG248">
        <v>128801</v>
      </c>
      <c r="AH248">
        <v>586741.78</v>
      </c>
      <c r="AI248">
        <v>494069</v>
      </c>
      <c r="AJ248">
        <v>356284</v>
      </c>
      <c r="AK248">
        <v>52286</v>
      </c>
      <c r="AL248">
        <v>208904</v>
      </c>
      <c r="AM248">
        <v>257237</v>
      </c>
      <c r="AN248">
        <v>136099</v>
      </c>
      <c r="AO248">
        <v>82499</v>
      </c>
      <c r="AP248">
        <v>346538.8</v>
      </c>
      <c r="AQ248">
        <v>263958</v>
      </c>
      <c r="AR248">
        <v>163047</v>
      </c>
      <c r="AS248">
        <v>91908</v>
      </c>
      <c r="AT248">
        <v>330176.65000000002</v>
      </c>
      <c r="AU248">
        <v>261734</v>
      </c>
      <c r="AV248">
        <v>144761</v>
      </c>
      <c r="AW248">
        <v>76902</v>
      </c>
      <c r="AX248">
        <v>329549</v>
      </c>
      <c r="AY248">
        <v>241699</v>
      </c>
      <c r="AZ248">
        <v>143722</v>
      </c>
      <c r="BA248">
        <v>61944</v>
      </c>
      <c r="BB248">
        <v>318991</v>
      </c>
      <c r="BC248">
        <v>228416</v>
      </c>
      <c r="BD248">
        <v>103971</v>
      </c>
      <c r="BE248" s="79">
        <v>62206</v>
      </c>
    </row>
    <row r="249" spans="1:57" x14ac:dyDescent="0.25">
      <c r="A249" t="s">
        <v>1635</v>
      </c>
      <c r="B249">
        <v>1544</v>
      </c>
      <c r="C249">
        <v>1224</v>
      </c>
      <c r="D249">
        <v>479</v>
      </c>
      <c r="E249">
        <v>10948</v>
      </c>
      <c r="F249">
        <v>10415</v>
      </c>
      <c r="G249">
        <v>7798</v>
      </c>
      <c r="H249">
        <v>6856</v>
      </c>
      <c r="I249">
        <v>3025.62</v>
      </c>
      <c r="J249">
        <v>2575</v>
      </c>
      <c r="K249">
        <v>1580</v>
      </c>
      <c r="L249">
        <v>696</v>
      </c>
      <c r="M249">
        <v>188</v>
      </c>
      <c r="N249">
        <v>84</v>
      </c>
      <c r="O249">
        <v>84</v>
      </c>
      <c r="P249"/>
      <c r="Q249">
        <v>0</v>
      </c>
      <c r="R249">
        <v>141</v>
      </c>
      <c r="S249">
        <v>74</v>
      </c>
      <c r="T249">
        <v>74</v>
      </c>
      <c r="U249">
        <v>0</v>
      </c>
      <c r="V249">
        <v>143</v>
      </c>
      <c r="W249">
        <v>76</v>
      </c>
      <c r="X249">
        <v>76</v>
      </c>
      <c r="Y249">
        <v>0</v>
      </c>
      <c r="Z249">
        <v>251.38</v>
      </c>
      <c r="AA249">
        <v>155</v>
      </c>
      <c r="AB249">
        <v>155</v>
      </c>
      <c r="AC249">
        <v>44</v>
      </c>
      <c r="AD249">
        <v>334</v>
      </c>
      <c r="AE249">
        <v>165</v>
      </c>
      <c r="AF249">
        <v>154</v>
      </c>
      <c r="AG249">
        <v>3</v>
      </c>
      <c r="AH249">
        <v>4152.4799999999996</v>
      </c>
      <c r="AI249">
        <v>3843</v>
      </c>
      <c r="AJ249">
        <v>3829</v>
      </c>
      <c r="AK249">
        <v>0</v>
      </c>
      <c r="AL249">
        <v>3259</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s="79">
        <v>0</v>
      </c>
    </row>
    <row r="250" spans="1:57" x14ac:dyDescent="0.25">
      <c r="A250" t="s">
        <v>1659</v>
      </c>
      <c r="B250">
        <v>0</v>
      </c>
      <c r="C250">
        <v>0</v>
      </c>
      <c r="D250">
        <v>0</v>
      </c>
      <c r="E250">
        <v>0</v>
      </c>
      <c r="F250">
        <v>0</v>
      </c>
      <c r="G250">
        <v>0</v>
      </c>
      <c r="H250">
        <v>0</v>
      </c>
      <c r="I250">
        <v>0</v>
      </c>
      <c r="J250">
        <v>0</v>
      </c>
      <c r="K250">
        <v>0</v>
      </c>
      <c r="L250">
        <v>0</v>
      </c>
      <c r="M250">
        <v>0</v>
      </c>
      <c r="N250">
        <v>0</v>
      </c>
      <c r="O250">
        <v>0</v>
      </c>
      <c r="P250"/>
      <c r="Q250">
        <v>0</v>
      </c>
      <c r="R250">
        <v>0</v>
      </c>
      <c r="S250">
        <v>0</v>
      </c>
      <c r="T250">
        <v>0</v>
      </c>
      <c r="U250">
        <v>0</v>
      </c>
      <c r="V250">
        <v>0</v>
      </c>
      <c r="W250">
        <v>0</v>
      </c>
      <c r="X250">
        <v>0</v>
      </c>
      <c r="Y250">
        <v>0</v>
      </c>
      <c r="Z250">
        <v>0</v>
      </c>
      <c r="AA250">
        <v>0</v>
      </c>
      <c r="AB250">
        <v>0</v>
      </c>
      <c r="AC250">
        <v>0</v>
      </c>
      <c r="AD250">
        <v>-3683</v>
      </c>
      <c r="AE250">
        <v>-3379</v>
      </c>
      <c r="AF250">
        <v>-2323</v>
      </c>
      <c r="AG250">
        <v>-1452</v>
      </c>
      <c r="AH250">
        <v>-1017.19</v>
      </c>
      <c r="AI250">
        <v>0</v>
      </c>
      <c r="AJ250">
        <v>0</v>
      </c>
      <c r="AK250">
        <v>0</v>
      </c>
      <c r="AL250">
        <v>0</v>
      </c>
      <c r="AM250">
        <v>0</v>
      </c>
      <c r="AN250">
        <v>0</v>
      </c>
      <c r="AO250">
        <v>0</v>
      </c>
      <c r="AP250">
        <v>0</v>
      </c>
      <c r="AQ250">
        <v>0</v>
      </c>
      <c r="AR250">
        <v>0</v>
      </c>
      <c r="AS250">
        <v>0</v>
      </c>
      <c r="AT250">
        <v>0</v>
      </c>
      <c r="AU250">
        <v>0</v>
      </c>
      <c r="AV250">
        <v>0</v>
      </c>
      <c r="AW250">
        <v>0</v>
      </c>
      <c r="AX250">
        <v>-2889</v>
      </c>
      <c r="AY250">
        <v>-2663</v>
      </c>
      <c r="AZ250">
        <v>-1993</v>
      </c>
      <c r="BA250">
        <v>-1101</v>
      </c>
      <c r="BB250">
        <v>-2665</v>
      </c>
      <c r="BC250">
        <v>-1345</v>
      </c>
      <c r="BD250">
        <v>0</v>
      </c>
      <c r="BE250" s="79">
        <v>0</v>
      </c>
    </row>
    <row r="251" spans="1:57" x14ac:dyDescent="0.25">
      <c r="A251" t="s">
        <v>1634</v>
      </c>
      <c r="B251">
        <v>0</v>
      </c>
      <c r="C251">
        <v>0</v>
      </c>
      <c r="D251">
        <v>0</v>
      </c>
      <c r="E251">
        <v>0</v>
      </c>
      <c r="F251">
        <v>0</v>
      </c>
      <c r="G251">
        <v>0</v>
      </c>
      <c r="H251">
        <v>0</v>
      </c>
      <c r="I251">
        <v>0</v>
      </c>
      <c r="J251">
        <v>0</v>
      </c>
      <c r="K251">
        <v>0</v>
      </c>
      <c r="L251">
        <v>0</v>
      </c>
      <c r="M251">
        <v>0</v>
      </c>
      <c r="N251">
        <v>0</v>
      </c>
      <c r="O251">
        <v>0</v>
      </c>
      <c r="P251"/>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-103</v>
      </c>
      <c r="AN251">
        <v>0</v>
      </c>
      <c r="AO251">
        <v>0</v>
      </c>
      <c r="AP251">
        <v>0</v>
      </c>
      <c r="AQ251">
        <v>0</v>
      </c>
      <c r="AR251">
        <v>0</v>
      </c>
      <c r="AS251">
        <v>0</v>
      </c>
      <c r="AT251">
        <v>0</v>
      </c>
      <c r="AU251">
        <v>0</v>
      </c>
      <c r="AV251">
        <v>0</v>
      </c>
      <c r="AW251">
        <v>0</v>
      </c>
      <c r="AX251">
        <v>0</v>
      </c>
      <c r="AY251">
        <v>0</v>
      </c>
      <c r="AZ251">
        <v>0</v>
      </c>
      <c r="BA251">
        <v>0</v>
      </c>
      <c r="BB251">
        <v>0</v>
      </c>
      <c r="BC251">
        <v>0</v>
      </c>
      <c r="BD251">
        <v>0</v>
      </c>
      <c r="BE251" s="79">
        <v>0</v>
      </c>
    </row>
    <row r="252" spans="1:57" x14ac:dyDescent="0.25">
      <c r="A252" t="s">
        <v>1621</v>
      </c>
      <c r="B252">
        <v>-46817</v>
      </c>
      <c r="C252">
        <v>-38096</v>
      </c>
      <c r="D252">
        <v>-4774</v>
      </c>
      <c r="E252">
        <v>-68656</v>
      </c>
      <c r="F252">
        <v>-64414</v>
      </c>
      <c r="G252">
        <v>-57289</v>
      </c>
      <c r="H252">
        <v>-5037</v>
      </c>
      <c r="I252">
        <v>-84854.76</v>
      </c>
      <c r="J252">
        <v>-79743</v>
      </c>
      <c r="K252">
        <v>-47499</v>
      </c>
      <c r="L252">
        <v>-4754</v>
      </c>
      <c r="M252">
        <v>-87500</v>
      </c>
      <c r="N252">
        <v>-82795</v>
      </c>
      <c r="O252">
        <v>-49200</v>
      </c>
      <c r="P252"/>
      <c r="Q252">
        <v>-4596</v>
      </c>
      <c r="R252">
        <v>-63324</v>
      </c>
      <c r="S252">
        <v>-59090</v>
      </c>
      <c r="T252">
        <v>-34971</v>
      </c>
      <c r="U252">
        <v>-3903</v>
      </c>
      <c r="V252">
        <v>-75770</v>
      </c>
      <c r="W252">
        <v>-71430</v>
      </c>
      <c r="X252">
        <v>-39190</v>
      </c>
      <c r="Y252">
        <v>-3484</v>
      </c>
      <c r="Z252">
        <v>-73593.86</v>
      </c>
      <c r="AA252">
        <v>-69889</v>
      </c>
      <c r="AB252">
        <v>-37293</v>
      </c>
      <c r="AC252">
        <v>-3135</v>
      </c>
      <c r="AD252">
        <v>-61403</v>
      </c>
      <c r="AE252">
        <v>-58112</v>
      </c>
      <c r="AF252">
        <v>-31614</v>
      </c>
      <c r="AG252">
        <v>-2817</v>
      </c>
      <c r="AH252">
        <v>-73006.850000000006</v>
      </c>
      <c r="AI252">
        <v>-70180</v>
      </c>
      <c r="AJ252">
        <v>-42930</v>
      </c>
      <c r="AK252">
        <v>-2263</v>
      </c>
      <c r="AL252">
        <v>-74461</v>
      </c>
      <c r="AM252">
        <v>-71730</v>
      </c>
      <c r="AN252">
        <v>-41639</v>
      </c>
      <c r="AO252">
        <v>-2068</v>
      </c>
      <c r="AP252">
        <v>-67544.2</v>
      </c>
      <c r="AQ252">
        <v>-65037</v>
      </c>
      <c r="AR252">
        <v>-36685</v>
      </c>
      <c r="AS252">
        <v>-2024</v>
      </c>
      <c r="AT252">
        <v>-56906.23</v>
      </c>
      <c r="AU252">
        <v>-54527</v>
      </c>
      <c r="AV252">
        <v>-30036</v>
      </c>
      <c r="AW252">
        <v>-1666</v>
      </c>
      <c r="AX252">
        <v>-61031</v>
      </c>
      <c r="AY252">
        <v>-59059</v>
      </c>
      <c r="AZ252">
        <v>-33062</v>
      </c>
      <c r="BA252">
        <v>-1714</v>
      </c>
      <c r="BB252">
        <v>-58550</v>
      </c>
      <c r="BC252">
        <v>-56841</v>
      </c>
      <c r="BD252">
        <v>0</v>
      </c>
      <c r="BE252" s="79">
        <v>0</v>
      </c>
    </row>
    <row r="253" spans="1:57" x14ac:dyDescent="0.25">
      <c r="A253" t="s">
        <v>871</v>
      </c>
      <c r="B253">
        <v>173893</v>
      </c>
      <c r="C253">
        <v>92385</v>
      </c>
      <c r="D253">
        <v>82259</v>
      </c>
      <c r="E253">
        <v>1289583</v>
      </c>
      <c r="F253">
        <v>1196660</v>
      </c>
      <c r="G253">
        <v>357847</v>
      </c>
      <c r="H253">
        <v>159218</v>
      </c>
      <c r="I253">
        <v>323888.61</v>
      </c>
      <c r="J253">
        <v>269127</v>
      </c>
      <c r="K253">
        <v>263512</v>
      </c>
      <c r="L253">
        <v>7887</v>
      </c>
      <c r="M253">
        <v>288566</v>
      </c>
      <c r="N253">
        <v>268591</v>
      </c>
      <c r="O253">
        <v>242748</v>
      </c>
      <c r="P253"/>
      <c r="Q253">
        <v>13227</v>
      </c>
      <c r="R253">
        <v>289063</v>
      </c>
      <c r="S253">
        <v>203721</v>
      </c>
      <c r="T253">
        <v>186784</v>
      </c>
      <c r="U253">
        <v>-6020</v>
      </c>
      <c r="V253">
        <v>362861</v>
      </c>
      <c r="W253">
        <v>198816</v>
      </c>
      <c r="X253">
        <v>203533</v>
      </c>
      <c r="Y253">
        <v>-11168</v>
      </c>
      <c r="Z253">
        <v>226883.26</v>
      </c>
      <c r="AA253">
        <v>232818</v>
      </c>
      <c r="AB253">
        <v>199401</v>
      </c>
      <c r="AC253">
        <v>-9058</v>
      </c>
      <c r="AD253">
        <v>413700</v>
      </c>
      <c r="AE253">
        <v>301627</v>
      </c>
      <c r="AF253">
        <v>201439</v>
      </c>
      <c r="AG253">
        <v>124535</v>
      </c>
      <c r="AH253">
        <v>516870.22</v>
      </c>
      <c r="AI253">
        <v>427732</v>
      </c>
      <c r="AJ253">
        <v>317183</v>
      </c>
      <c r="AK253">
        <v>50023</v>
      </c>
      <c r="AL253">
        <v>137702</v>
      </c>
      <c r="AM253">
        <v>185404</v>
      </c>
      <c r="AN253">
        <v>94460</v>
      </c>
      <c r="AO253">
        <v>80431</v>
      </c>
      <c r="AP253">
        <v>278994.61</v>
      </c>
      <c r="AQ253">
        <v>198921</v>
      </c>
      <c r="AR253">
        <v>126362</v>
      </c>
      <c r="AS253">
        <v>89884</v>
      </c>
      <c r="AT253">
        <v>273270.43</v>
      </c>
      <c r="AU253">
        <v>207207</v>
      </c>
      <c r="AV253">
        <v>114725</v>
      </c>
      <c r="AW253">
        <v>75236</v>
      </c>
      <c r="AX253">
        <v>265629</v>
      </c>
      <c r="AY253">
        <v>179977</v>
      </c>
      <c r="AZ253">
        <v>108667</v>
      </c>
      <c r="BA253">
        <v>59129</v>
      </c>
      <c r="BB253">
        <v>257776</v>
      </c>
      <c r="BC253">
        <v>170230</v>
      </c>
      <c r="BD253">
        <v>103971</v>
      </c>
      <c r="BE253" s="79">
        <v>62206</v>
      </c>
    </row>
    <row r="254" spans="1:57" x14ac:dyDescent="0.25">
      <c r="A254" t="s">
        <v>1622</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7" x14ac:dyDescent="0.25">
      <c r="A255" t="s">
        <v>1623</v>
      </c>
      <c r="B255">
        <v>0</v>
      </c>
      <c r="C255">
        <v>0</v>
      </c>
      <c r="D255">
        <v>0</v>
      </c>
      <c r="E255">
        <v>0</v>
      </c>
      <c r="F255">
        <v>0</v>
      </c>
      <c r="G255">
        <v>0</v>
      </c>
      <c r="H255">
        <v>0</v>
      </c>
      <c r="I255">
        <v>0</v>
      </c>
      <c r="J255">
        <v>0</v>
      </c>
      <c r="K255">
        <v>0</v>
      </c>
      <c r="L255">
        <v>0</v>
      </c>
      <c r="M255">
        <v>0</v>
      </c>
      <c r="N255">
        <v>0</v>
      </c>
      <c r="O255">
        <v>0</v>
      </c>
      <c r="P255"/>
      <c r="Q255">
        <v>0</v>
      </c>
      <c r="R255">
        <v>0</v>
      </c>
      <c r="S255">
        <v>0</v>
      </c>
      <c r="T255">
        <v>0</v>
      </c>
      <c r="U255">
        <v>0</v>
      </c>
      <c r="V255">
        <v>0</v>
      </c>
      <c r="W255">
        <v>0</v>
      </c>
      <c r="X255">
        <v>0</v>
      </c>
      <c r="Y255">
        <v>0</v>
      </c>
      <c r="Z255">
        <v>0</v>
      </c>
      <c r="AA255">
        <v>0</v>
      </c>
      <c r="AB255">
        <v>0</v>
      </c>
      <c r="AC255">
        <v>0</v>
      </c>
      <c r="AD255">
        <v>0</v>
      </c>
      <c r="AE255">
        <v>0</v>
      </c>
      <c r="AF255">
        <v>0</v>
      </c>
      <c r="AG255">
        <v>0</v>
      </c>
      <c r="AH255">
        <v>0</v>
      </c>
      <c r="AI255">
        <v>-2</v>
      </c>
      <c r="AJ255">
        <v>0</v>
      </c>
      <c r="AK255">
        <v>0</v>
      </c>
      <c r="AL255">
        <v>0</v>
      </c>
      <c r="AM255">
        <v>0</v>
      </c>
      <c r="AN255">
        <v>0</v>
      </c>
      <c r="AO255">
        <v>50</v>
      </c>
      <c r="AP255">
        <v>0</v>
      </c>
      <c r="AQ255">
        <v>0</v>
      </c>
      <c r="AR255">
        <v>0</v>
      </c>
      <c r="AS255">
        <v>0</v>
      </c>
      <c r="AT255">
        <v>0</v>
      </c>
      <c r="AU255">
        <v>0</v>
      </c>
      <c r="AV255">
        <v>0</v>
      </c>
      <c r="AW255">
        <v>-1</v>
      </c>
      <c r="AX255">
        <v>0</v>
      </c>
      <c r="AY255">
        <v>-18</v>
      </c>
      <c r="AZ255">
        <v>-7</v>
      </c>
      <c r="BA255">
        <v>0</v>
      </c>
      <c r="BB255">
        <v>0</v>
      </c>
      <c r="BC255">
        <v>0</v>
      </c>
      <c r="BD255">
        <v>0</v>
      </c>
      <c r="BE255" s="79">
        <v>0</v>
      </c>
    </row>
    <row r="256" spans="1:57" x14ac:dyDescent="0.25">
      <c r="A256" t="s">
        <v>1624</v>
      </c>
      <c r="B256">
        <v>0</v>
      </c>
      <c r="C256">
        <v>0</v>
      </c>
      <c r="D256">
        <v>0</v>
      </c>
      <c r="E256">
        <v>0</v>
      </c>
      <c r="F256">
        <v>0</v>
      </c>
      <c r="G256">
        <v>0</v>
      </c>
      <c r="H256">
        <v>0</v>
      </c>
      <c r="I256">
        <v>0</v>
      </c>
      <c r="J256">
        <v>0</v>
      </c>
      <c r="K256">
        <v>0</v>
      </c>
      <c r="L256">
        <v>0</v>
      </c>
      <c r="M256">
        <v>0</v>
      </c>
      <c r="N256">
        <v>0</v>
      </c>
      <c r="O256">
        <v>0</v>
      </c>
      <c r="P256"/>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50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s="79">
        <v>0</v>
      </c>
    </row>
    <row r="257" spans="1:57" x14ac:dyDescent="0.25">
      <c r="A257" t="s">
        <v>1626</v>
      </c>
      <c r="B257">
        <v>-100000</v>
      </c>
      <c r="C257">
        <v>-100000</v>
      </c>
      <c r="D257">
        <v>-100000</v>
      </c>
      <c r="E257">
        <v>0</v>
      </c>
      <c r="F257">
        <v>0</v>
      </c>
      <c r="G257">
        <v>0</v>
      </c>
      <c r="H257">
        <v>0</v>
      </c>
      <c r="I257">
        <v>0</v>
      </c>
      <c r="J257">
        <v>0</v>
      </c>
      <c r="K257">
        <v>0</v>
      </c>
      <c r="L257">
        <v>0</v>
      </c>
      <c r="M257">
        <v>0</v>
      </c>
      <c r="N257">
        <v>0</v>
      </c>
      <c r="O257">
        <v>0</v>
      </c>
      <c r="P257"/>
      <c r="Q257">
        <v>0</v>
      </c>
      <c r="R257">
        <v>0</v>
      </c>
      <c r="S257">
        <v>0</v>
      </c>
      <c r="T257">
        <v>0</v>
      </c>
      <c r="U257">
        <v>0</v>
      </c>
      <c r="V257">
        <v>0</v>
      </c>
      <c r="W257">
        <v>0</v>
      </c>
      <c r="X257">
        <v>0</v>
      </c>
      <c r="Y257">
        <v>0</v>
      </c>
      <c r="Z257">
        <v>0</v>
      </c>
      <c r="AA257">
        <v>0</v>
      </c>
      <c r="AB257">
        <v>0</v>
      </c>
      <c r="AC257">
        <v>0</v>
      </c>
      <c r="AD257">
        <v>-70</v>
      </c>
      <c r="AE257">
        <v>0</v>
      </c>
      <c r="AF257">
        <v>0</v>
      </c>
      <c r="AG257">
        <v>0</v>
      </c>
      <c r="AH257">
        <v>-2</v>
      </c>
      <c r="AI257">
        <v>0</v>
      </c>
      <c r="AJ257">
        <v>0</v>
      </c>
      <c r="AK257">
        <v>-3</v>
      </c>
      <c r="AL257">
        <v>0</v>
      </c>
      <c r="AM257">
        <v>50</v>
      </c>
      <c r="AN257">
        <v>0</v>
      </c>
      <c r="AO257">
        <v>-3</v>
      </c>
      <c r="AP257">
        <v>-33.130000000000003</v>
      </c>
      <c r="AQ257">
        <v>-12</v>
      </c>
      <c r="AR257">
        <v>-4</v>
      </c>
      <c r="AS257">
        <v>-2</v>
      </c>
      <c r="AT257">
        <v>-884.86</v>
      </c>
      <c r="AU257">
        <v>0</v>
      </c>
      <c r="AV257">
        <v>0</v>
      </c>
      <c r="AW257">
        <v>0</v>
      </c>
      <c r="AX257">
        <v>0</v>
      </c>
      <c r="AY257">
        <v>0</v>
      </c>
      <c r="AZ257">
        <v>0</v>
      </c>
      <c r="BA257">
        <v>0</v>
      </c>
      <c r="BB257">
        <v>0</v>
      </c>
      <c r="BC257">
        <v>0</v>
      </c>
      <c r="BD257">
        <v>0</v>
      </c>
      <c r="BE257" s="79">
        <v>-3477</v>
      </c>
    </row>
    <row r="258" spans="1:57" x14ac:dyDescent="0.25">
      <c r="A258" t="s">
        <v>1629</v>
      </c>
      <c r="B258">
        <v>1160</v>
      </c>
      <c r="C258">
        <v>1043</v>
      </c>
      <c r="D258">
        <v>441</v>
      </c>
      <c r="E258">
        <v>719</v>
      </c>
      <c r="F258">
        <v>702</v>
      </c>
      <c r="G258">
        <v>615</v>
      </c>
      <c r="H258">
        <v>181</v>
      </c>
      <c r="I258">
        <v>966.37</v>
      </c>
      <c r="J258">
        <v>666</v>
      </c>
      <c r="K258">
        <v>445</v>
      </c>
      <c r="L258">
        <v>0</v>
      </c>
      <c r="M258">
        <v>599</v>
      </c>
      <c r="N258">
        <v>543</v>
      </c>
      <c r="O258">
        <v>450</v>
      </c>
      <c r="P258"/>
      <c r="Q258">
        <v>35</v>
      </c>
      <c r="R258">
        <v>306</v>
      </c>
      <c r="S258">
        <v>279</v>
      </c>
      <c r="T258">
        <v>279</v>
      </c>
      <c r="U258">
        <v>0</v>
      </c>
      <c r="V258">
        <v>460</v>
      </c>
      <c r="W258">
        <v>254</v>
      </c>
      <c r="X258">
        <v>164</v>
      </c>
      <c r="Y258">
        <v>132</v>
      </c>
      <c r="Z258">
        <v>123.72</v>
      </c>
      <c r="AA258">
        <v>121</v>
      </c>
      <c r="AB258">
        <v>121</v>
      </c>
      <c r="AC258">
        <v>120</v>
      </c>
      <c r="AD258">
        <v>516</v>
      </c>
      <c r="AE258">
        <v>467</v>
      </c>
      <c r="AF258">
        <v>347</v>
      </c>
      <c r="AG258">
        <v>223</v>
      </c>
      <c r="AH258">
        <v>1358.15</v>
      </c>
      <c r="AI258">
        <v>397</v>
      </c>
      <c r="AJ258">
        <v>336</v>
      </c>
      <c r="AK258">
        <v>296</v>
      </c>
      <c r="AL258">
        <v>1561</v>
      </c>
      <c r="AM258">
        <v>611</v>
      </c>
      <c r="AN258">
        <v>163</v>
      </c>
      <c r="AO258">
        <v>76</v>
      </c>
      <c r="AP258">
        <v>707.16</v>
      </c>
      <c r="AQ258">
        <v>691</v>
      </c>
      <c r="AR258">
        <v>661</v>
      </c>
      <c r="AS258">
        <v>404</v>
      </c>
      <c r="AT258">
        <v>152.38</v>
      </c>
      <c r="AU258">
        <v>112</v>
      </c>
      <c r="AV258">
        <v>8</v>
      </c>
      <c r="AW258">
        <v>5</v>
      </c>
      <c r="AX258">
        <v>291</v>
      </c>
      <c r="AY258">
        <v>263</v>
      </c>
      <c r="AZ258">
        <v>163</v>
      </c>
      <c r="BA258">
        <v>157</v>
      </c>
      <c r="BB258">
        <v>71</v>
      </c>
      <c r="BC258">
        <v>71</v>
      </c>
      <c r="BD258">
        <v>72</v>
      </c>
      <c r="BE258" s="79">
        <v>72</v>
      </c>
    </row>
    <row r="259" spans="1:57" x14ac:dyDescent="0.25">
      <c r="A259" t="s">
        <v>1630</v>
      </c>
      <c r="B259">
        <v>1160</v>
      </c>
      <c r="C259">
        <v>1043</v>
      </c>
      <c r="D259">
        <v>441</v>
      </c>
      <c r="E259">
        <v>719</v>
      </c>
      <c r="F259">
        <v>702</v>
      </c>
      <c r="G259">
        <v>615</v>
      </c>
      <c r="H259">
        <v>181</v>
      </c>
      <c r="I259">
        <v>966.37</v>
      </c>
      <c r="J259">
        <v>666</v>
      </c>
      <c r="K259">
        <v>445</v>
      </c>
      <c r="L259">
        <v>0</v>
      </c>
      <c r="M259">
        <v>599</v>
      </c>
      <c r="N259">
        <v>543</v>
      </c>
      <c r="O259">
        <v>450</v>
      </c>
      <c r="P259"/>
      <c r="Q259">
        <v>35</v>
      </c>
      <c r="R259">
        <v>306</v>
      </c>
      <c r="S259">
        <v>279</v>
      </c>
      <c r="T259">
        <v>279</v>
      </c>
      <c r="U259">
        <v>0</v>
      </c>
      <c r="V259">
        <v>460</v>
      </c>
      <c r="W259">
        <v>254</v>
      </c>
      <c r="X259">
        <v>164</v>
      </c>
      <c r="Y259">
        <v>132</v>
      </c>
      <c r="Z259">
        <v>123.72</v>
      </c>
      <c r="AA259">
        <v>121</v>
      </c>
      <c r="AB259">
        <v>121</v>
      </c>
      <c r="AC259">
        <v>120</v>
      </c>
      <c r="AD259">
        <v>516</v>
      </c>
      <c r="AE259">
        <v>467</v>
      </c>
      <c r="AF259">
        <v>347</v>
      </c>
      <c r="AG259">
        <v>223</v>
      </c>
      <c r="AH259">
        <v>1358.15</v>
      </c>
      <c r="AI259">
        <v>397</v>
      </c>
      <c r="AJ259">
        <v>336</v>
      </c>
      <c r="AK259">
        <v>296</v>
      </c>
      <c r="AL259">
        <v>1561</v>
      </c>
      <c r="AM259">
        <v>611</v>
      </c>
      <c r="AN259">
        <v>163</v>
      </c>
      <c r="AO259">
        <v>76</v>
      </c>
      <c r="AP259">
        <v>707.16</v>
      </c>
      <c r="AQ259">
        <v>691</v>
      </c>
      <c r="AR259">
        <v>661</v>
      </c>
      <c r="AS259">
        <v>404</v>
      </c>
      <c r="AT259">
        <v>152.38</v>
      </c>
      <c r="AU259">
        <v>112</v>
      </c>
      <c r="AV259">
        <v>8</v>
      </c>
      <c r="AW259">
        <v>5</v>
      </c>
      <c r="AX259">
        <v>291</v>
      </c>
      <c r="AY259">
        <v>263</v>
      </c>
      <c r="AZ259">
        <v>163</v>
      </c>
      <c r="BA259">
        <v>157</v>
      </c>
      <c r="BB259">
        <v>71</v>
      </c>
      <c r="BC259">
        <v>71</v>
      </c>
      <c r="BD259">
        <v>72</v>
      </c>
      <c r="BE259" s="79">
        <v>72</v>
      </c>
    </row>
    <row r="260" spans="1:57" x14ac:dyDescent="0.25">
      <c r="A260" t="s">
        <v>872</v>
      </c>
      <c r="B260">
        <v>-130063</v>
      </c>
      <c r="C260">
        <v>-25372</v>
      </c>
      <c r="D260">
        <v>-14813</v>
      </c>
      <c r="E260">
        <v>-152371</v>
      </c>
      <c r="F260">
        <v>-89206</v>
      </c>
      <c r="G260">
        <v>-72331</v>
      </c>
      <c r="H260">
        <v>-19108</v>
      </c>
      <c r="I260">
        <v>-74556.34</v>
      </c>
      <c r="J260">
        <v>-44199</v>
      </c>
      <c r="K260">
        <v>-30757</v>
      </c>
      <c r="L260">
        <v>-9454</v>
      </c>
      <c r="M260">
        <v>-58975</v>
      </c>
      <c r="N260">
        <v>-43383</v>
      </c>
      <c r="O260">
        <v>-26774</v>
      </c>
      <c r="P260"/>
      <c r="Q260">
        <v>-1839</v>
      </c>
      <c r="R260">
        <v>-124444</v>
      </c>
      <c r="S260">
        <v>-36066</v>
      </c>
      <c r="T260">
        <v>-26029</v>
      </c>
      <c r="U260">
        <v>-2470</v>
      </c>
      <c r="V260">
        <v>-175324</v>
      </c>
      <c r="W260">
        <v>-31991</v>
      </c>
      <c r="X260">
        <v>-24474</v>
      </c>
      <c r="Y260">
        <v>-1390</v>
      </c>
      <c r="Z260">
        <v>-74256.12</v>
      </c>
      <c r="AA260">
        <v>-69392</v>
      </c>
      <c r="AB260">
        <v>-39299</v>
      </c>
      <c r="AC260">
        <v>-8921</v>
      </c>
      <c r="AD260">
        <v>-109148</v>
      </c>
      <c r="AE260">
        <v>-97880</v>
      </c>
      <c r="AF260">
        <v>-83375</v>
      </c>
      <c r="AG260">
        <v>-42406</v>
      </c>
      <c r="AH260">
        <v>-556113.39</v>
      </c>
      <c r="AI260">
        <v>-506685</v>
      </c>
      <c r="AJ260">
        <v>-446362</v>
      </c>
      <c r="AK260">
        <v>-378483</v>
      </c>
      <c r="AL260">
        <v>-128983</v>
      </c>
      <c r="AM260">
        <v>-83674</v>
      </c>
      <c r="AN260">
        <v>-51822</v>
      </c>
      <c r="AO260">
        <v>-18060</v>
      </c>
      <c r="AP260">
        <v>-164028.07999999999</v>
      </c>
      <c r="AQ260">
        <v>-144784</v>
      </c>
      <c r="AR260">
        <v>-79456</v>
      </c>
      <c r="AS260">
        <v>-32728</v>
      </c>
      <c r="AT260">
        <v>-70714.92</v>
      </c>
      <c r="AU260">
        <v>-41686</v>
      </c>
      <c r="AV260">
        <v>-22454</v>
      </c>
      <c r="AW260">
        <v>-13040</v>
      </c>
      <c r="AX260">
        <v>-84120</v>
      </c>
      <c r="AY260">
        <v>-64664</v>
      </c>
      <c r="AZ260">
        <v>-46915</v>
      </c>
      <c r="BA260">
        <v>-27090</v>
      </c>
      <c r="BB260">
        <v>-115174</v>
      </c>
      <c r="BC260">
        <v>-84432</v>
      </c>
      <c r="BD260">
        <v>-36505</v>
      </c>
      <c r="BE260" s="79">
        <v>-20793</v>
      </c>
    </row>
    <row r="261" spans="1:57" x14ac:dyDescent="0.25">
      <c r="A261" t="s">
        <v>1630</v>
      </c>
      <c r="B261">
        <v>-114976</v>
      </c>
      <c r="C261">
        <v>-17826</v>
      </c>
      <c r="D261">
        <v>-14813</v>
      </c>
      <c r="E261">
        <v>-136579</v>
      </c>
      <c r="F261">
        <v>-80282</v>
      </c>
      <c r="G261">
        <v>-63426</v>
      </c>
      <c r="H261">
        <v>-17183</v>
      </c>
      <c r="I261">
        <v>-74556.34</v>
      </c>
      <c r="J261">
        <v>-44059</v>
      </c>
      <c r="K261">
        <v>-30757</v>
      </c>
      <c r="L261">
        <v>-9454</v>
      </c>
      <c r="M261">
        <v>-58975</v>
      </c>
      <c r="N261">
        <v>-40334</v>
      </c>
      <c r="O261">
        <v>-23806</v>
      </c>
      <c r="P261"/>
      <c r="Q261">
        <v>-1839</v>
      </c>
      <c r="R261">
        <v>-123458</v>
      </c>
      <c r="S261">
        <v>-35725</v>
      </c>
      <c r="T261">
        <v>-25687</v>
      </c>
      <c r="U261">
        <v>-2288</v>
      </c>
      <c r="V261">
        <v>-172271</v>
      </c>
      <c r="W261">
        <v>-31781</v>
      </c>
      <c r="X261">
        <v>-24355</v>
      </c>
      <c r="Y261">
        <v>-1353</v>
      </c>
      <c r="Z261">
        <v>-68027.600000000006</v>
      </c>
      <c r="AA261">
        <v>-63823</v>
      </c>
      <c r="AB261">
        <v>-37420</v>
      </c>
      <c r="AC261">
        <v>-7182</v>
      </c>
      <c r="AD261">
        <v>-105286</v>
      </c>
      <c r="AE261">
        <v>-94514</v>
      </c>
      <c r="AF261">
        <v>-83207</v>
      </c>
      <c r="AG261">
        <v>-42406</v>
      </c>
      <c r="AH261">
        <v>-545255.93999999994</v>
      </c>
      <c r="AI261">
        <v>-502438</v>
      </c>
      <c r="AJ261">
        <v>-446362</v>
      </c>
      <c r="AK261">
        <v>-378483</v>
      </c>
      <c r="AL261">
        <v>-120333</v>
      </c>
      <c r="AM261">
        <v>-75797</v>
      </c>
      <c r="AN261">
        <v>-51822</v>
      </c>
      <c r="AO261">
        <v>-17659</v>
      </c>
      <c r="AP261">
        <v>-160098.04</v>
      </c>
      <c r="AQ261">
        <v>-142997</v>
      </c>
      <c r="AR261">
        <v>-78622</v>
      </c>
      <c r="AS261">
        <v>-32156</v>
      </c>
      <c r="AT261">
        <v>-54637.84</v>
      </c>
      <c r="AU261">
        <v>-27418</v>
      </c>
      <c r="AV261">
        <v>-14165</v>
      </c>
      <c r="AW261">
        <v>-4751</v>
      </c>
      <c r="AX261">
        <v>-80833</v>
      </c>
      <c r="AY261">
        <v>-63721</v>
      </c>
      <c r="AZ261">
        <v>-46340</v>
      </c>
      <c r="BA261">
        <v>-27090</v>
      </c>
      <c r="BB261">
        <v>-115174</v>
      </c>
      <c r="BC261">
        <v>-84432</v>
      </c>
      <c r="BD261">
        <v>-36505</v>
      </c>
      <c r="BE261" s="79">
        <v>-20793</v>
      </c>
    </row>
    <row r="262" spans="1:57" x14ac:dyDescent="0.25">
      <c r="A262" t="s">
        <v>1631</v>
      </c>
      <c r="B262">
        <v>-15087</v>
      </c>
      <c r="C262">
        <v>-7546</v>
      </c>
      <c r="D262">
        <v>0</v>
      </c>
      <c r="E262">
        <v>-15792</v>
      </c>
      <c r="F262">
        <v>-8924</v>
      </c>
      <c r="G262">
        <v>-8905</v>
      </c>
      <c r="H262">
        <v>-1925</v>
      </c>
      <c r="I262">
        <v>0</v>
      </c>
      <c r="J262">
        <v>-140</v>
      </c>
      <c r="K262">
        <v>0</v>
      </c>
      <c r="L262">
        <v>0</v>
      </c>
      <c r="M262">
        <v>0</v>
      </c>
      <c r="N262">
        <v>-3049</v>
      </c>
      <c r="O262">
        <v>-2968</v>
      </c>
      <c r="P262"/>
      <c r="Q262">
        <v>0</v>
      </c>
      <c r="R262">
        <v>-986</v>
      </c>
      <c r="S262">
        <v>-341</v>
      </c>
      <c r="T262">
        <v>-342</v>
      </c>
      <c r="U262">
        <v>-182</v>
      </c>
      <c r="V262">
        <v>-3053</v>
      </c>
      <c r="W262">
        <v>-210</v>
      </c>
      <c r="X262">
        <v>-119</v>
      </c>
      <c r="Y262">
        <v>-37</v>
      </c>
      <c r="Z262">
        <v>-6228.52</v>
      </c>
      <c r="AA262">
        <v>-5569</v>
      </c>
      <c r="AB262">
        <v>-1879</v>
      </c>
      <c r="AC262">
        <v>-1739</v>
      </c>
      <c r="AD262">
        <v>-3862</v>
      </c>
      <c r="AE262">
        <v>-3366</v>
      </c>
      <c r="AF262">
        <v>-168</v>
      </c>
      <c r="AG262">
        <v>0</v>
      </c>
      <c r="AH262">
        <v>-10857.45</v>
      </c>
      <c r="AI262">
        <v>-4247</v>
      </c>
      <c r="AJ262">
        <v>0</v>
      </c>
      <c r="AK262">
        <v>0</v>
      </c>
      <c r="AL262">
        <v>-8650</v>
      </c>
      <c r="AM262">
        <v>-7877</v>
      </c>
      <c r="AN262">
        <v>0</v>
      </c>
      <c r="AO262">
        <v>-401</v>
      </c>
      <c r="AP262">
        <v>-3930.04</v>
      </c>
      <c r="AQ262">
        <v>-1787</v>
      </c>
      <c r="AR262">
        <v>-834</v>
      </c>
      <c r="AS262">
        <v>-572</v>
      </c>
      <c r="AT262">
        <v>-16077.08</v>
      </c>
      <c r="AU262">
        <v>-14268</v>
      </c>
      <c r="AV262">
        <v>-8289</v>
      </c>
      <c r="AW262">
        <v>-8289</v>
      </c>
      <c r="AX262">
        <v>-3287</v>
      </c>
      <c r="AY262">
        <v>-943</v>
      </c>
      <c r="AZ262">
        <v>-575</v>
      </c>
      <c r="BA262">
        <v>0</v>
      </c>
      <c r="BB262">
        <v>0</v>
      </c>
      <c r="BC262">
        <v>0</v>
      </c>
      <c r="BD262">
        <v>0</v>
      </c>
      <c r="BE262" s="79">
        <v>0</v>
      </c>
    </row>
    <row r="263" spans="1:57" x14ac:dyDescent="0.25">
      <c r="A263" t="s">
        <v>1748</v>
      </c>
      <c r="B263">
        <v>0</v>
      </c>
      <c r="C263">
        <v>0</v>
      </c>
      <c r="D263">
        <v>0</v>
      </c>
      <c r="E263">
        <v>0</v>
      </c>
      <c r="F263">
        <v>0</v>
      </c>
      <c r="G263">
        <v>0</v>
      </c>
      <c r="H263">
        <v>0</v>
      </c>
      <c r="I263">
        <v>0</v>
      </c>
      <c r="J263">
        <v>0</v>
      </c>
      <c r="K263">
        <v>0</v>
      </c>
      <c r="L263">
        <v>0</v>
      </c>
      <c r="M263">
        <v>0</v>
      </c>
      <c r="N263">
        <v>0</v>
      </c>
      <c r="O263">
        <v>0</v>
      </c>
      <c r="P263"/>
      <c r="Q263">
        <v>0</v>
      </c>
      <c r="R263">
        <v>0</v>
      </c>
      <c r="S263">
        <v>0</v>
      </c>
      <c r="T263">
        <v>0</v>
      </c>
      <c r="U263">
        <v>0</v>
      </c>
      <c r="V263">
        <v>0</v>
      </c>
      <c r="W263">
        <v>0</v>
      </c>
      <c r="X263">
        <v>0</v>
      </c>
      <c r="Y263">
        <v>0</v>
      </c>
      <c r="Z263">
        <v>3347.36</v>
      </c>
      <c r="AA263">
        <v>3347</v>
      </c>
      <c r="AB263">
        <v>3347</v>
      </c>
      <c r="AC263">
        <v>3347</v>
      </c>
      <c r="AD263">
        <v>0</v>
      </c>
      <c r="AE263">
        <v>-17</v>
      </c>
      <c r="AF263">
        <v>-6</v>
      </c>
      <c r="AG263">
        <v>-3</v>
      </c>
      <c r="AH263">
        <v>-79.75</v>
      </c>
      <c r="AI263">
        <v>-20</v>
      </c>
      <c r="AJ263">
        <v>-7</v>
      </c>
      <c r="AK263">
        <v>0</v>
      </c>
      <c r="AL263">
        <v>-764</v>
      </c>
      <c r="AM263">
        <v>-21</v>
      </c>
      <c r="AN263">
        <v>-6</v>
      </c>
      <c r="AO263">
        <v>0</v>
      </c>
      <c r="AP263">
        <v>0</v>
      </c>
      <c r="AQ263">
        <v>0</v>
      </c>
      <c r="AR263">
        <v>0</v>
      </c>
      <c r="AS263">
        <v>0</v>
      </c>
      <c r="AT263">
        <v>0</v>
      </c>
      <c r="AU263">
        <v>-8</v>
      </c>
      <c r="AV263">
        <v>0</v>
      </c>
      <c r="AW263">
        <v>0</v>
      </c>
      <c r="AX263">
        <v>-34</v>
      </c>
      <c r="AY263">
        <v>0</v>
      </c>
      <c r="AZ263">
        <v>0</v>
      </c>
      <c r="BA263">
        <v>0</v>
      </c>
      <c r="BB263">
        <v>0</v>
      </c>
      <c r="BC263">
        <v>0</v>
      </c>
      <c r="BD263">
        <v>0</v>
      </c>
      <c r="BE263" s="79">
        <v>0</v>
      </c>
    </row>
    <row r="264" spans="1:57" x14ac:dyDescent="0.25">
      <c r="A264" t="s">
        <v>1634</v>
      </c>
      <c r="B264">
        <v>199</v>
      </c>
      <c r="C264">
        <v>123</v>
      </c>
      <c r="D264">
        <v>51</v>
      </c>
      <c r="E264">
        <v>190</v>
      </c>
      <c r="F264">
        <v>139</v>
      </c>
      <c r="G264">
        <v>86</v>
      </c>
      <c r="H264">
        <v>10</v>
      </c>
      <c r="I264">
        <v>318.22000000000003</v>
      </c>
      <c r="J264">
        <v>264</v>
      </c>
      <c r="K264">
        <v>203</v>
      </c>
      <c r="L264">
        <v>83</v>
      </c>
      <c r="M264">
        <v>105</v>
      </c>
      <c r="N264">
        <v>81</v>
      </c>
      <c r="O264">
        <v>60</v>
      </c>
      <c r="P264"/>
      <c r="Q264">
        <v>0</v>
      </c>
      <c r="R264">
        <v>133</v>
      </c>
      <c r="S264">
        <v>105</v>
      </c>
      <c r="T264">
        <v>87</v>
      </c>
      <c r="U264">
        <v>7</v>
      </c>
      <c r="V264">
        <v>135</v>
      </c>
      <c r="W264">
        <v>107</v>
      </c>
      <c r="X264">
        <v>95</v>
      </c>
      <c r="Y264">
        <v>0</v>
      </c>
      <c r="Z264">
        <v>79.16</v>
      </c>
      <c r="AA264">
        <v>60</v>
      </c>
      <c r="AB264">
        <v>45</v>
      </c>
      <c r="AC264">
        <v>7</v>
      </c>
      <c r="AD264">
        <v>78</v>
      </c>
      <c r="AE264">
        <v>57</v>
      </c>
      <c r="AF264">
        <v>43</v>
      </c>
      <c r="AG264">
        <v>0</v>
      </c>
      <c r="AH264">
        <v>181.7</v>
      </c>
      <c r="AI264">
        <v>163</v>
      </c>
      <c r="AJ264">
        <v>119</v>
      </c>
      <c r="AK264">
        <v>0</v>
      </c>
      <c r="AL264">
        <v>123</v>
      </c>
      <c r="AM264">
        <v>102</v>
      </c>
      <c r="AN264">
        <v>83</v>
      </c>
      <c r="AO264">
        <v>0</v>
      </c>
      <c r="AP264">
        <v>90.9</v>
      </c>
      <c r="AQ264">
        <v>91</v>
      </c>
      <c r="AR264">
        <v>56</v>
      </c>
      <c r="AS264">
        <v>0</v>
      </c>
      <c r="AT264">
        <v>138.82</v>
      </c>
      <c r="AU264">
        <v>87</v>
      </c>
      <c r="AV264">
        <v>-2</v>
      </c>
      <c r="AW264">
        <v>0</v>
      </c>
      <c r="AX264">
        <v>46</v>
      </c>
      <c r="AY264">
        <v>43</v>
      </c>
      <c r="AZ264">
        <v>39</v>
      </c>
      <c r="BA264">
        <v>0</v>
      </c>
      <c r="BB264">
        <v>101</v>
      </c>
      <c r="BC264">
        <v>83</v>
      </c>
      <c r="BD264">
        <v>82</v>
      </c>
      <c r="BE264" s="79">
        <v>0</v>
      </c>
    </row>
    <row r="265" spans="1:57" x14ac:dyDescent="0.25">
      <c r="A265" t="s">
        <v>1635</v>
      </c>
      <c r="B265">
        <v>0</v>
      </c>
      <c r="C265">
        <v>0</v>
      </c>
      <c r="D265">
        <v>0</v>
      </c>
      <c r="E265">
        <v>0</v>
      </c>
      <c r="F265">
        <v>0</v>
      </c>
      <c r="G265">
        <v>0</v>
      </c>
      <c r="H265">
        <v>0</v>
      </c>
      <c r="I265">
        <v>0</v>
      </c>
      <c r="J265">
        <v>0</v>
      </c>
      <c r="K265">
        <v>0</v>
      </c>
      <c r="L265">
        <v>0</v>
      </c>
      <c r="M265">
        <v>0</v>
      </c>
      <c r="N265">
        <v>0</v>
      </c>
      <c r="O265">
        <v>0</v>
      </c>
      <c r="P265"/>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78</v>
      </c>
      <c r="AL265">
        <v>0</v>
      </c>
      <c r="AM265">
        <v>0</v>
      </c>
      <c r="AN265">
        <v>0</v>
      </c>
      <c r="AO265">
        <v>0</v>
      </c>
      <c r="AP265">
        <v>0</v>
      </c>
      <c r="AQ265">
        <v>0</v>
      </c>
      <c r="AR265">
        <v>0</v>
      </c>
      <c r="AS265">
        <v>0</v>
      </c>
      <c r="AT265">
        <v>0</v>
      </c>
      <c r="AU265">
        <v>0</v>
      </c>
      <c r="AV265">
        <v>84</v>
      </c>
      <c r="AW265">
        <v>0</v>
      </c>
      <c r="AX265">
        <v>0</v>
      </c>
      <c r="AY265">
        <v>0</v>
      </c>
      <c r="AZ265">
        <v>0</v>
      </c>
      <c r="BA265">
        <v>0</v>
      </c>
      <c r="BB265">
        <v>0</v>
      </c>
      <c r="BC265">
        <v>0</v>
      </c>
      <c r="BD265">
        <v>0</v>
      </c>
      <c r="BE265" s="79">
        <v>0</v>
      </c>
    </row>
    <row r="266" spans="1:57" x14ac:dyDescent="0.25">
      <c r="A266" t="s">
        <v>1636</v>
      </c>
      <c r="B266">
        <v>0</v>
      </c>
      <c r="C266">
        <v>0</v>
      </c>
      <c r="D266">
        <v>0</v>
      </c>
      <c r="E266">
        <v>0</v>
      </c>
      <c r="F266">
        <v>0</v>
      </c>
      <c r="G266">
        <v>0</v>
      </c>
      <c r="H266">
        <v>0</v>
      </c>
      <c r="I266">
        <v>0</v>
      </c>
      <c r="J266">
        <v>0</v>
      </c>
      <c r="K266">
        <v>0</v>
      </c>
      <c r="L266">
        <v>0</v>
      </c>
      <c r="M266">
        <v>0</v>
      </c>
      <c r="N266">
        <v>0</v>
      </c>
      <c r="O266">
        <v>0</v>
      </c>
      <c r="P266"/>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-4</v>
      </c>
      <c r="BB266">
        <v>-26375</v>
      </c>
      <c r="BC266">
        <v>-7477</v>
      </c>
      <c r="BD266">
        <v>-7465</v>
      </c>
      <c r="BE266" s="79">
        <v>0</v>
      </c>
    </row>
    <row r="267" spans="1:57" x14ac:dyDescent="0.25">
      <c r="A267" t="s">
        <v>873</v>
      </c>
      <c r="B267">
        <v>-228704</v>
      </c>
      <c r="C267">
        <v>-124206</v>
      </c>
      <c r="D267">
        <v>-114321</v>
      </c>
      <c r="E267">
        <v>-151462</v>
      </c>
      <c r="F267">
        <v>-88365</v>
      </c>
      <c r="G267">
        <v>-71630</v>
      </c>
      <c r="H267">
        <v>-18917</v>
      </c>
      <c r="I267">
        <v>-73271.75</v>
      </c>
      <c r="J267">
        <v>-43269</v>
      </c>
      <c r="K267">
        <v>-30109</v>
      </c>
      <c r="L267">
        <v>-9371</v>
      </c>
      <c r="M267">
        <v>-58271</v>
      </c>
      <c r="N267">
        <v>-42759</v>
      </c>
      <c r="O267">
        <v>-26264</v>
      </c>
      <c r="P267"/>
      <c r="Q267">
        <v>-1804</v>
      </c>
      <c r="R267">
        <v>-124005</v>
      </c>
      <c r="S267">
        <v>-35682</v>
      </c>
      <c r="T267">
        <v>-25663</v>
      </c>
      <c r="U267">
        <v>-2463</v>
      </c>
      <c r="V267">
        <v>-174729</v>
      </c>
      <c r="W267">
        <v>-31630</v>
      </c>
      <c r="X267">
        <v>-24215</v>
      </c>
      <c r="Y267">
        <v>-1258</v>
      </c>
      <c r="Z267">
        <v>-70705.89</v>
      </c>
      <c r="AA267">
        <v>-65864</v>
      </c>
      <c r="AB267">
        <v>-35786</v>
      </c>
      <c r="AC267">
        <v>-5447</v>
      </c>
      <c r="AD267">
        <v>-108624</v>
      </c>
      <c r="AE267">
        <v>-97373</v>
      </c>
      <c r="AF267">
        <v>-82991</v>
      </c>
      <c r="AG267">
        <v>-42186</v>
      </c>
      <c r="AH267">
        <v>-554655.28</v>
      </c>
      <c r="AI267">
        <v>-506147</v>
      </c>
      <c r="AJ267">
        <v>-445914</v>
      </c>
      <c r="AK267">
        <v>-378112</v>
      </c>
      <c r="AL267">
        <v>-128013</v>
      </c>
      <c r="AM267">
        <v>-82932</v>
      </c>
      <c r="AN267">
        <v>-51582</v>
      </c>
      <c r="AO267">
        <v>-17937</v>
      </c>
      <c r="AP267">
        <v>-163263.15</v>
      </c>
      <c r="AQ267">
        <v>-144014</v>
      </c>
      <c r="AR267">
        <v>-78743</v>
      </c>
      <c r="AS267">
        <v>-32326</v>
      </c>
      <c r="AT267">
        <v>-71308.59</v>
      </c>
      <c r="AU267">
        <v>-41495</v>
      </c>
      <c r="AV267">
        <v>-22364</v>
      </c>
      <c r="AW267">
        <v>-13036</v>
      </c>
      <c r="AX267">
        <v>-83817</v>
      </c>
      <c r="AY267">
        <v>-64376</v>
      </c>
      <c r="AZ267">
        <v>-46720</v>
      </c>
      <c r="BA267">
        <v>-26937</v>
      </c>
      <c r="BB267">
        <v>-141377</v>
      </c>
      <c r="BC267">
        <v>-91755</v>
      </c>
      <c r="BD267">
        <v>-43816</v>
      </c>
      <c r="BE267" s="79">
        <v>-24198</v>
      </c>
    </row>
    <row r="268" spans="1:57" x14ac:dyDescent="0.25">
      <c r="A268" t="s">
        <v>1637</v>
      </c>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7" x14ac:dyDescent="0.25">
      <c r="A269" t="s">
        <v>1638</v>
      </c>
      <c r="B269">
        <v>0</v>
      </c>
      <c r="C269">
        <v>0</v>
      </c>
      <c r="D269">
        <v>0</v>
      </c>
      <c r="E269">
        <v>0</v>
      </c>
      <c r="F269">
        <v>0</v>
      </c>
      <c r="G269">
        <v>0</v>
      </c>
      <c r="H269">
        <v>0</v>
      </c>
      <c r="I269">
        <v>0</v>
      </c>
      <c r="J269">
        <v>0</v>
      </c>
      <c r="K269">
        <v>0</v>
      </c>
      <c r="L269">
        <v>0</v>
      </c>
      <c r="M269">
        <v>0</v>
      </c>
      <c r="N269">
        <v>0</v>
      </c>
      <c r="O269">
        <v>0</v>
      </c>
      <c r="P269"/>
      <c r="Q269">
        <v>0</v>
      </c>
      <c r="R269">
        <v>0</v>
      </c>
      <c r="S269">
        <v>0</v>
      </c>
      <c r="T269">
        <v>0</v>
      </c>
      <c r="U269">
        <v>0</v>
      </c>
      <c r="V269">
        <v>0</v>
      </c>
      <c r="W269">
        <v>0</v>
      </c>
      <c r="X269">
        <v>0</v>
      </c>
      <c r="Y269">
        <v>0</v>
      </c>
      <c r="Z269">
        <v>0</v>
      </c>
      <c r="AA269">
        <v>0</v>
      </c>
      <c r="AB269">
        <v>0</v>
      </c>
      <c r="AC269">
        <v>0</v>
      </c>
      <c r="AD269">
        <v>-160000</v>
      </c>
      <c r="AE269">
        <v>-57000</v>
      </c>
      <c r="AF269">
        <v>20000</v>
      </c>
      <c r="AG269">
        <v>-50000</v>
      </c>
      <c r="AH269">
        <v>160000</v>
      </c>
      <c r="AI269">
        <v>240000</v>
      </c>
      <c r="AJ269">
        <v>320000</v>
      </c>
      <c r="AK269">
        <v>330000</v>
      </c>
      <c r="AL269">
        <v>0</v>
      </c>
      <c r="AM269">
        <v>0</v>
      </c>
      <c r="AN269">
        <v>0</v>
      </c>
      <c r="AO269">
        <v>0</v>
      </c>
      <c r="AP269">
        <v>0</v>
      </c>
      <c r="AQ269">
        <v>0</v>
      </c>
      <c r="AR269">
        <v>0</v>
      </c>
      <c r="AS269">
        <v>0</v>
      </c>
      <c r="AT269">
        <v>0</v>
      </c>
      <c r="AU269">
        <v>0</v>
      </c>
      <c r="AV269">
        <v>0</v>
      </c>
      <c r="AW269">
        <v>0</v>
      </c>
      <c r="AX269">
        <v>0</v>
      </c>
      <c r="AY269">
        <v>-55000</v>
      </c>
      <c r="AZ269">
        <v>-20000</v>
      </c>
      <c r="BA269">
        <v>0</v>
      </c>
      <c r="BB269">
        <v>0</v>
      </c>
      <c r="BC269">
        <v>0</v>
      </c>
      <c r="BD269">
        <v>0</v>
      </c>
      <c r="BE269" s="79">
        <v>0</v>
      </c>
    </row>
    <row r="270" spans="1:57" x14ac:dyDescent="0.25">
      <c r="A270" t="s">
        <v>1648</v>
      </c>
      <c r="B270">
        <v>0</v>
      </c>
      <c r="C270">
        <v>0</v>
      </c>
      <c r="D270">
        <v>0</v>
      </c>
      <c r="E270">
        <v>0</v>
      </c>
      <c r="F270">
        <v>0</v>
      </c>
      <c r="G270">
        <v>0</v>
      </c>
      <c r="H270">
        <v>0</v>
      </c>
      <c r="I270">
        <v>0</v>
      </c>
      <c r="J270">
        <v>0</v>
      </c>
      <c r="K270">
        <v>0</v>
      </c>
      <c r="L270">
        <v>0</v>
      </c>
      <c r="M270">
        <v>0</v>
      </c>
      <c r="N270">
        <v>0</v>
      </c>
      <c r="O270">
        <v>0</v>
      </c>
      <c r="P270"/>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-95000</v>
      </c>
      <c r="AY270">
        <v>0</v>
      </c>
      <c r="AZ270">
        <v>0</v>
      </c>
      <c r="BA270">
        <v>-20000</v>
      </c>
      <c r="BB270">
        <v>0</v>
      </c>
      <c r="BC270">
        <v>0</v>
      </c>
      <c r="BD270">
        <v>0</v>
      </c>
      <c r="BE270" s="79">
        <v>0</v>
      </c>
    </row>
    <row r="271" spans="1:57" x14ac:dyDescent="0.25">
      <c r="A271" t="s">
        <v>1649</v>
      </c>
      <c r="B271">
        <v>0</v>
      </c>
      <c r="C271">
        <v>0</v>
      </c>
      <c r="D271">
        <v>0</v>
      </c>
      <c r="E271">
        <v>0</v>
      </c>
      <c r="F271">
        <v>0</v>
      </c>
      <c r="G271">
        <v>0</v>
      </c>
      <c r="H271">
        <v>0</v>
      </c>
      <c r="I271">
        <v>0</v>
      </c>
      <c r="J271">
        <v>0</v>
      </c>
      <c r="K271">
        <v>0</v>
      </c>
      <c r="L271">
        <v>0</v>
      </c>
      <c r="M271">
        <v>0</v>
      </c>
      <c r="N271">
        <v>0</v>
      </c>
      <c r="O271">
        <v>0</v>
      </c>
      <c r="P271"/>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-95000</v>
      </c>
      <c r="AY271">
        <v>0</v>
      </c>
      <c r="AZ271">
        <v>0</v>
      </c>
      <c r="BA271">
        <v>0</v>
      </c>
      <c r="BB271">
        <v>0</v>
      </c>
      <c r="BC271">
        <v>0</v>
      </c>
      <c r="BD271">
        <v>0</v>
      </c>
      <c r="BE271" s="79">
        <v>0</v>
      </c>
    </row>
    <row r="272" spans="1:57" x14ac:dyDescent="0.25">
      <c r="A272" t="s">
        <v>1650</v>
      </c>
      <c r="B272">
        <v>0</v>
      </c>
      <c r="C272">
        <v>0</v>
      </c>
      <c r="D272">
        <v>0</v>
      </c>
      <c r="E272">
        <v>0</v>
      </c>
      <c r="F272">
        <v>0</v>
      </c>
      <c r="G272">
        <v>0</v>
      </c>
      <c r="H272">
        <v>0</v>
      </c>
      <c r="I272">
        <v>0</v>
      </c>
      <c r="J272">
        <v>0</v>
      </c>
      <c r="K272">
        <v>0</v>
      </c>
      <c r="L272">
        <v>0</v>
      </c>
      <c r="M272">
        <v>0</v>
      </c>
      <c r="N272">
        <v>0</v>
      </c>
      <c r="O272">
        <v>0</v>
      </c>
      <c r="P272"/>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-95000</v>
      </c>
      <c r="AY272">
        <v>0</v>
      </c>
      <c r="AZ272">
        <v>0</v>
      </c>
      <c r="BA272">
        <v>0</v>
      </c>
      <c r="BB272">
        <v>0</v>
      </c>
      <c r="BC272">
        <v>0</v>
      </c>
      <c r="BD272">
        <v>0</v>
      </c>
      <c r="BE272" s="79">
        <v>0</v>
      </c>
    </row>
    <row r="273" spans="1:57" x14ac:dyDescent="0.25">
      <c r="A273" t="s">
        <v>1651</v>
      </c>
      <c r="B273">
        <v>0</v>
      </c>
      <c r="C273">
        <v>0</v>
      </c>
      <c r="D273">
        <v>0</v>
      </c>
      <c r="E273">
        <v>0</v>
      </c>
      <c r="F273">
        <v>0</v>
      </c>
      <c r="G273">
        <v>0</v>
      </c>
      <c r="H273">
        <v>0</v>
      </c>
      <c r="I273">
        <v>0</v>
      </c>
      <c r="J273">
        <v>0</v>
      </c>
      <c r="K273">
        <v>0</v>
      </c>
      <c r="L273">
        <v>0</v>
      </c>
      <c r="M273">
        <v>0</v>
      </c>
      <c r="N273">
        <v>0</v>
      </c>
      <c r="O273">
        <v>0</v>
      </c>
      <c r="P273"/>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-20000</v>
      </c>
      <c r="BB273">
        <v>0</v>
      </c>
      <c r="BC273">
        <v>0</v>
      </c>
      <c r="BD273">
        <v>0</v>
      </c>
      <c r="BE273" s="79">
        <v>0</v>
      </c>
    </row>
    <row r="274" spans="1:57" x14ac:dyDescent="0.25">
      <c r="A274" t="s">
        <v>1652</v>
      </c>
      <c r="B274">
        <v>0</v>
      </c>
      <c r="C274">
        <v>0</v>
      </c>
      <c r="D274">
        <v>0</v>
      </c>
      <c r="E274">
        <v>0</v>
      </c>
      <c r="F274">
        <v>0</v>
      </c>
      <c r="G274">
        <v>0</v>
      </c>
      <c r="H274">
        <v>0</v>
      </c>
      <c r="I274">
        <v>0</v>
      </c>
      <c r="J274">
        <v>0</v>
      </c>
      <c r="K274">
        <v>0</v>
      </c>
      <c r="L274">
        <v>0</v>
      </c>
      <c r="M274">
        <v>0</v>
      </c>
      <c r="N274">
        <v>0</v>
      </c>
      <c r="O274">
        <v>0</v>
      </c>
      <c r="P274"/>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-20000</v>
      </c>
      <c r="BB274">
        <v>0</v>
      </c>
      <c r="BC274">
        <v>0</v>
      </c>
      <c r="BD274">
        <v>0</v>
      </c>
      <c r="BE274" s="79">
        <v>0</v>
      </c>
    </row>
    <row r="275" spans="1:57" x14ac:dyDescent="0.25">
      <c r="A275" t="s">
        <v>1658</v>
      </c>
      <c r="B275">
        <v>-139200</v>
      </c>
      <c r="C275">
        <v>-139200</v>
      </c>
      <c r="D275">
        <v>0</v>
      </c>
      <c r="E275">
        <v>-252800</v>
      </c>
      <c r="F275">
        <v>-252800</v>
      </c>
      <c r="G275">
        <v>-252800</v>
      </c>
      <c r="H275">
        <v>0</v>
      </c>
      <c r="I275">
        <v>-233600</v>
      </c>
      <c r="J275">
        <v>-233600</v>
      </c>
      <c r="K275">
        <v>-233600</v>
      </c>
      <c r="L275">
        <v>0</v>
      </c>
      <c r="M275">
        <v>-212800</v>
      </c>
      <c r="N275">
        <v>-212800</v>
      </c>
      <c r="O275">
        <v>-212800</v>
      </c>
      <c r="P275"/>
      <c r="Q275">
        <v>0</v>
      </c>
      <c r="R275">
        <v>-190400</v>
      </c>
      <c r="S275">
        <v>-190400</v>
      </c>
      <c r="T275">
        <v>-190400</v>
      </c>
      <c r="U275">
        <v>0</v>
      </c>
      <c r="V275">
        <v>-179200</v>
      </c>
      <c r="W275">
        <v>-179200</v>
      </c>
      <c r="X275">
        <v>-179200</v>
      </c>
      <c r="Y275">
        <v>0</v>
      </c>
      <c r="Z275">
        <v>-160000</v>
      </c>
      <c r="AA275">
        <v>-160000</v>
      </c>
      <c r="AB275">
        <v>-160000</v>
      </c>
      <c r="AC275">
        <v>0</v>
      </c>
      <c r="AD275">
        <v>-145600</v>
      </c>
      <c r="AE275">
        <v>-145600</v>
      </c>
      <c r="AF275">
        <v>-145600</v>
      </c>
      <c r="AG275">
        <v>0</v>
      </c>
      <c r="AH275">
        <v>-148800</v>
      </c>
      <c r="AI275">
        <v>-148800</v>
      </c>
      <c r="AJ275">
        <v>-148800</v>
      </c>
      <c r="AK275">
        <v>0</v>
      </c>
      <c r="AL275">
        <v>-97760</v>
      </c>
      <c r="AM275">
        <v>-97760</v>
      </c>
      <c r="AN275">
        <v>-97760</v>
      </c>
      <c r="AO275">
        <v>0</v>
      </c>
      <c r="AP275">
        <v>-116800</v>
      </c>
      <c r="AQ275">
        <v>-116800</v>
      </c>
      <c r="AR275">
        <v>-116800</v>
      </c>
      <c r="AS275">
        <v>0</v>
      </c>
      <c r="AT275">
        <v>-106240</v>
      </c>
      <c r="AU275">
        <v>-106240</v>
      </c>
      <c r="AV275">
        <v>-106240</v>
      </c>
      <c r="AW275">
        <v>0</v>
      </c>
      <c r="AX275">
        <v>-104480</v>
      </c>
      <c r="AY275">
        <v>-104480</v>
      </c>
      <c r="AZ275">
        <v>-104480</v>
      </c>
      <c r="BA275">
        <v>0</v>
      </c>
      <c r="BB275">
        <v>-92000</v>
      </c>
      <c r="BC275">
        <v>-92000</v>
      </c>
      <c r="BD275">
        <v>-92000</v>
      </c>
      <c r="BE275" s="79">
        <v>0</v>
      </c>
    </row>
    <row r="276" spans="1:57" x14ac:dyDescent="0.25">
      <c r="A276" t="s">
        <v>874</v>
      </c>
      <c r="B276">
        <v>-139200</v>
      </c>
      <c r="C276">
        <v>-139200</v>
      </c>
      <c r="D276">
        <v>0</v>
      </c>
      <c r="E276">
        <v>-252800</v>
      </c>
      <c r="F276">
        <v>-252800</v>
      </c>
      <c r="G276">
        <v>-252800</v>
      </c>
      <c r="H276">
        <v>0</v>
      </c>
      <c r="I276">
        <v>-233600</v>
      </c>
      <c r="J276">
        <v>-233600</v>
      </c>
      <c r="K276">
        <v>-233600</v>
      </c>
      <c r="L276">
        <v>0</v>
      </c>
      <c r="M276">
        <v>-212800</v>
      </c>
      <c r="N276">
        <v>-212800</v>
      </c>
      <c r="O276">
        <v>-212800</v>
      </c>
      <c r="P276"/>
      <c r="Q276">
        <v>0</v>
      </c>
      <c r="R276">
        <v>-190400</v>
      </c>
      <c r="S276">
        <v>-190400</v>
      </c>
      <c r="T276">
        <v>-190400</v>
      </c>
      <c r="U276">
        <v>0</v>
      </c>
      <c r="V276">
        <v>-179200</v>
      </c>
      <c r="W276">
        <v>-179200</v>
      </c>
      <c r="X276">
        <v>-179200</v>
      </c>
      <c r="Y276">
        <v>0</v>
      </c>
      <c r="Z276">
        <v>-160000</v>
      </c>
      <c r="AA276">
        <v>-160000</v>
      </c>
      <c r="AB276">
        <v>-160000</v>
      </c>
      <c r="AC276">
        <v>0</v>
      </c>
      <c r="AD276">
        <v>-305600</v>
      </c>
      <c r="AE276">
        <v>-202600</v>
      </c>
      <c r="AF276">
        <v>-125600</v>
      </c>
      <c r="AG276">
        <v>-50000</v>
      </c>
      <c r="AH276">
        <v>11200</v>
      </c>
      <c r="AI276">
        <v>91200</v>
      </c>
      <c r="AJ276">
        <v>171200</v>
      </c>
      <c r="AK276">
        <v>330000</v>
      </c>
      <c r="AL276">
        <v>-97760</v>
      </c>
      <c r="AM276">
        <v>-97760</v>
      </c>
      <c r="AN276">
        <v>-97760</v>
      </c>
      <c r="AO276">
        <v>0</v>
      </c>
      <c r="AP276">
        <v>-116800</v>
      </c>
      <c r="AQ276">
        <v>-116800</v>
      </c>
      <c r="AR276">
        <v>-116800</v>
      </c>
      <c r="AS276">
        <v>0</v>
      </c>
      <c r="AT276">
        <v>-106240</v>
      </c>
      <c r="AU276">
        <v>-106240</v>
      </c>
      <c r="AV276">
        <v>-106240</v>
      </c>
      <c r="AW276">
        <v>0</v>
      </c>
      <c r="AX276">
        <v>-199480</v>
      </c>
      <c r="AY276">
        <v>-159480</v>
      </c>
      <c r="AZ276">
        <v>-124480</v>
      </c>
      <c r="BA276">
        <v>-20000</v>
      </c>
      <c r="BB276">
        <v>-92000</v>
      </c>
      <c r="BC276">
        <v>-92000</v>
      </c>
      <c r="BD276">
        <v>-92000</v>
      </c>
      <c r="BE276" s="79">
        <v>0</v>
      </c>
    </row>
    <row r="277" spans="1:57" x14ac:dyDescent="0.25">
      <c r="A277" t="s">
        <v>875</v>
      </c>
      <c r="B277">
        <v>-194011</v>
      </c>
      <c r="C277">
        <v>-171021</v>
      </c>
      <c r="D277">
        <v>-32062</v>
      </c>
      <c r="E277">
        <v>885321</v>
      </c>
      <c r="F277">
        <v>855495</v>
      </c>
      <c r="G277">
        <v>33417</v>
      </c>
      <c r="H277">
        <v>140301</v>
      </c>
      <c r="I277">
        <v>17016.86</v>
      </c>
      <c r="J277">
        <v>-7742</v>
      </c>
      <c r="K277">
        <v>-197</v>
      </c>
      <c r="L277">
        <v>-1484</v>
      </c>
      <c r="M277">
        <v>17495</v>
      </c>
      <c r="N277">
        <v>13032</v>
      </c>
      <c r="O277">
        <v>3684</v>
      </c>
      <c r="P277"/>
      <c r="Q277">
        <v>11423</v>
      </c>
      <c r="R277">
        <v>-25342</v>
      </c>
      <c r="S277">
        <v>-22361</v>
      </c>
      <c r="T277">
        <v>-29279</v>
      </c>
      <c r="U277">
        <v>-8483</v>
      </c>
      <c r="V277">
        <v>8932</v>
      </c>
      <c r="W277">
        <v>-12014</v>
      </c>
      <c r="X277">
        <v>118</v>
      </c>
      <c r="Y277">
        <v>-12426</v>
      </c>
      <c r="Z277">
        <v>-3822.63</v>
      </c>
      <c r="AA277">
        <v>6954</v>
      </c>
      <c r="AB277">
        <v>3615</v>
      </c>
      <c r="AC277">
        <v>-14505</v>
      </c>
      <c r="AD277">
        <v>-524</v>
      </c>
      <c r="AE277">
        <v>1654</v>
      </c>
      <c r="AF277">
        <v>-7152</v>
      </c>
      <c r="AG277">
        <v>32349</v>
      </c>
      <c r="AH277">
        <v>-26585.06</v>
      </c>
      <c r="AI277">
        <v>12785</v>
      </c>
      <c r="AJ277">
        <v>42469</v>
      </c>
      <c r="AK277">
        <v>1911</v>
      </c>
      <c r="AL277">
        <v>-88071</v>
      </c>
      <c r="AM277">
        <v>4712</v>
      </c>
      <c r="AN277">
        <v>-54882</v>
      </c>
      <c r="AO277">
        <v>62494</v>
      </c>
      <c r="AP277">
        <v>-1068.54</v>
      </c>
      <c r="AQ277">
        <v>-61893</v>
      </c>
      <c r="AR277">
        <v>-69181</v>
      </c>
      <c r="AS277">
        <v>57558</v>
      </c>
      <c r="AT277">
        <v>95721.84</v>
      </c>
      <c r="AU277">
        <v>59472</v>
      </c>
      <c r="AV277">
        <v>-13879</v>
      </c>
      <c r="AW277">
        <v>62200</v>
      </c>
      <c r="AX277">
        <v>-17668</v>
      </c>
      <c r="AY277">
        <v>-43879</v>
      </c>
      <c r="AZ277">
        <v>-62533</v>
      </c>
      <c r="BA277">
        <v>12192</v>
      </c>
      <c r="BB277">
        <v>24399</v>
      </c>
      <c r="BC277">
        <v>-13525</v>
      </c>
      <c r="BD277">
        <v>-31845</v>
      </c>
      <c r="BE277" s="79">
        <v>38008</v>
      </c>
    </row>
    <row r="278" spans="1:57" x14ac:dyDescent="0.25">
      <c r="A278" t="s">
        <v>1664</v>
      </c>
      <c r="B278">
        <v>934910</v>
      </c>
      <c r="C278">
        <v>934910</v>
      </c>
      <c r="D278">
        <v>934910</v>
      </c>
      <c r="E278">
        <v>49589</v>
      </c>
      <c r="F278">
        <v>49589</v>
      </c>
      <c r="G278">
        <v>49589</v>
      </c>
      <c r="H278">
        <v>49589</v>
      </c>
      <c r="I278">
        <v>32572.57</v>
      </c>
      <c r="J278">
        <v>32573</v>
      </c>
      <c r="K278">
        <v>32573</v>
      </c>
      <c r="L278">
        <v>32573</v>
      </c>
      <c r="M278">
        <v>15077</v>
      </c>
      <c r="N278">
        <v>15077</v>
      </c>
      <c r="O278">
        <v>15077</v>
      </c>
      <c r="P278"/>
      <c r="Q278">
        <v>15077</v>
      </c>
      <c r="R278">
        <v>40419</v>
      </c>
      <c r="S278">
        <v>40419</v>
      </c>
      <c r="T278">
        <v>40419</v>
      </c>
      <c r="U278">
        <v>40419</v>
      </c>
      <c r="V278">
        <v>31487</v>
      </c>
      <c r="W278">
        <v>31487</v>
      </c>
      <c r="X278">
        <v>31487</v>
      </c>
      <c r="Y278">
        <v>31487</v>
      </c>
      <c r="Z278">
        <v>35309.75</v>
      </c>
      <c r="AA278">
        <v>35310</v>
      </c>
      <c r="AB278">
        <v>35310</v>
      </c>
      <c r="AC278">
        <v>35310</v>
      </c>
      <c r="AD278">
        <v>35834</v>
      </c>
      <c r="AE278">
        <v>35834</v>
      </c>
      <c r="AF278">
        <v>35834</v>
      </c>
      <c r="AG278">
        <v>35834</v>
      </c>
      <c r="AH278">
        <v>62419.12</v>
      </c>
      <c r="AI278">
        <v>62419</v>
      </c>
      <c r="AJ278">
        <v>62419</v>
      </c>
      <c r="AK278">
        <v>62419</v>
      </c>
      <c r="AL278">
        <v>150490</v>
      </c>
      <c r="AM278">
        <v>150490</v>
      </c>
      <c r="AN278">
        <v>150490</v>
      </c>
      <c r="AO278">
        <v>150490</v>
      </c>
      <c r="AP278">
        <v>151558.35999999999</v>
      </c>
      <c r="AQ278">
        <v>151558</v>
      </c>
      <c r="AR278">
        <v>151558</v>
      </c>
      <c r="AS278">
        <v>151558</v>
      </c>
      <c r="AT278">
        <v>55836.52</v>
      </c>
      <c r="AU278">
        <v>55837</v>
      </c>
      <c r="AV278">
        <v>55837</v>
      </c>
      <c r="AW278">
        <v>55837</v>
      </c>
      <c r="AX278">
        <v>73504</v>
      </c>
      <c r="AY278">
        <v>73504</v>
      </c>
      <c r="AZ278">
        <v>73504</v>
      </c>
      <c r="BA278">
        <v>73504</v>
      </c>
      <c r="BB278">
        <v>49105</v>
      </c>
      <c r="BC278">
        <v>49105</v>
      </c>
      <c r="BD278">
        <v>49105</v>
      </c>
      <c r="BE278" s="79">
        <v>49105</v>
      </c>
    </row>
    <row r="279" spans="1:57" x14ac:dyDescent="0.25">
      <c r="A279" t="s">
        <v>1665</v>
      </c>
      <c r="B279">
        <v>740899</v>
      </c>
      <c r="C279">
        <v>763889</v>
      </c>
      <c r="D279">
        <v>902848</v>
      </c>
      <c r="E279">
        <v>934910</v>
      </c>
      <c r="F279">
        <v>905084</v>
      </c>
      <c r="G279">
        <v>83006</v>
      </c>
      <c r="H279">
        <v>189890</v>
      </c>
      <c r="I279">
        <v>49589.43</v>
      </c>
      <c r="J279">
        <v>24831</v>
      </c>
      <c r="K279">
        <v>32376</v>
      </c>
      <c r="L279">
        <v>31089</v>
      </c>
      <c r="M279">
        <v>32572</v>
      </c>
      <c r="N279">
        <v>28109</v>
      </c>
      <c r="O279">
        <v>18761</v>
      </c>
      <c r="P279"/>
      <c r="Q279">
        <v>26500</v>
      </c>
      <c r="R279">
        <v>15077</v>
      </c>
      <c r="S279">
        <v>18058</v>
      </c>
      <c r="T279">
        <v>11140</v>
      </c>
      <c r="U279">
        <v>31936</v>
      </c>
      <c r="V279">
        <v>40419</v>
      </c>
      <c r="W279">
        <v>19473</v>
      </c>
      <c r="X279">
        <v>31605</v>
      </c>
      <c r="Y279">
        <v>19061</v>
      </c>
      <c r="Z279">
        <v>31487.119999999999</v>
      </c>
      <c r="AA279">
        <v>42264</v>
      </c>
      <c r="AB279">
        <v>38925</v>
      </c>
      <c r="AC279">
        <v>20805</v>
      </c>
      <c r="AD279">
        <v>35310</v>
      </c>
      <c r="AE279">
        <v>37488</v>
      </c>
      <c r="AF279">
        <v>28682</v>
      </c>
      <c r="AG279">
        <v>68183</v>
      </c>
      <c r="AH279">
        <v>35834.06</v>
      </c>
      <c r="AI279">
        <v>75204</v>
      </c>
      <c r="AJ279">
        <v>104888</v>
      </c>
      <c r="AK279">
        <v>64330</v>
      </c>
      <c r="AL279">
        <v>62419</v>
      </c>
      <c r="AM279">
        <v>155202</v>
      </c>
      <c r="AN279">
        <v>95608</v>
      </c>
      <c r="AO279">
        <v>212984</v>
      </c>
      <c r="AP279">
        <v>150489.82</v>
      </c>
      <c r="AQ279">
        <v>89665</v>
      </c>
      <c r="AR279">
        <v>82377</v>
      </c>
      <c r="AS279">
        <v>209116</v>
      </c>
      <c r="AT279">
        <v>151558.35999999999</v>
      </c>
      <c r="AU279">
        <v>115309</v>
      </c>
      <c r="AV279">
        <v>41958</v>
      </c>
      <c r="AW279">
        <v>118037</v>
      </c>
      <c r="AX279">
        <v>55836</v>
      </c>
      <c r="AY279">
        <v>29625</v>
      </c>
      <c r="AZ279">
        <v>10971</v>
      </c>
      <c r="BA279">
        <v>85696</v>
      </c>
      <c r="BB279">
        <v>73504</v>
      </c>
      <c r="BC279">
        <v>35580</v>
      </c>
      <c r="BD279">
        <v>17260</v>
      </c>
      <c r="BE279" s="79">
        <v>87113</v>
      </c>
    </row>
    <row r="280" spans="1:57" x14ac:dyDescent="0.25">
      <c r="A280" t="s">
        <v>1666</v>
      </c>
      <c r="B280" t="s">
        <v>2333</v>
      </c>
      <c r="C280" t="s">
        <v>2005</v>
      </c>
      <c r="D280" t="s">
        <v>1667</v>
      </c>
      <c r="E280" t="s">
        <v>1668</v>
      </c>
      <c r="F280" t="s">
        <v>1669</v>
      </c>
      <c r="G280" t="s">
        <v>1670</v>
      </c>
      <c r="H280" t="s">
        <v>1671</v>
      </c>
      <c r="I280" t="s">
        <v>1672</v>
      </c>
      <c r="J280" t="s">
        <v>1673</v>
      </c>
      <c r="K280" t="s">
        <v>1674</v>
      </c>
      <c r="L280" t="s">
        <v>1675</v>
      </c>
      <c r="M280" t="s">
        <v>1676</v>
      </c>
      <c r="N280" t="s">
        <v>1677</v>
      </c>
      <c r="O280" t="s">
        <v>1678</v>
      </c>
      <c r="P280"/>
      <c r="Q280" t="s">
        <v>1679</v>
      </c>
      <c r="R280" t="s">
        <v>1680</v>
      </c>
      <c r="S280" t="s">
        <v>1681</v>
      </c>
      <c r="T280" t="s">
        <v>1682</v>
      </c>
      <c r="U280" t="s">
        <v>1683</v>
      </c>
      <c r="V280" t="s">
        <v>1684</v>
      </c>
      <c r="W280" t="s">
        <v>1685</v>
      </c>
      <c r="X280" t="s">
        <v>1686</v>
      </c>
      <c r="Y280" t="s">
        <v>1687</v>
      </c>
      <c r="Z280" t="s">
        <v>1688</v>
      </c>
      <c r="AA280" t="s">
        <v>1689</v>
      </c>
      <c r="AB280" t="s">
        <v>1690</v>
      </c>
      <c r="AC280" t="s">
        <v>1691</v>
      </c>
      <c r="AD280" t="s">
        <v>1692</v>
      </c>
      <c r="AE280" t="s">
        <v>1693</v>
      </c>
      <c r="AF280" t="s">
        <v>1694</v>
      </c>
      <c r="AG280" t="s">
        <v>1695</v>
      </c>
      <c r="AH280" t="s">
        <v>1696</v>
      </c>
      <c r="AI280" t="s">
        <v>1697</v>
      </c>
      <c r="AJ280" t="s">
        <v>1698</v>
      </c>
      <c r="AK280" t="s">
        <v>1699</v>
      </c>
      <c r="AL280" t="s">
        <v>1700</v>
      </c>
      <c r="AM280" t="s">
        <v>1701</v>
      </c>
      <c r="AN280" t="s">
        <v>1702</v>
      </c>
      <c r="AO280" t="s">
        <v>1703</v>
      </c>
      <c r="AP280" t="s">
        <v>1704</v>
      </c>
      <c r="AQ280" t="s">
        <v>1705</v>
      </c>
      <c r="AR280" t="s">
        <v>1706</v>
      </c>
      <c r="AS280" t="s">
        <v>1707</v>
      </c>
      <c r="AT280" t="s">
        <v>1708</v>
      </c>
      <c r="AU280" t="s">
        <v>1709</v>
      </c>
      <c r="AV280" t="s">
        <v>1710</v>
      </c>
      <c r="AW280" t="s">
        <v>1711</v>
      </c>
      <c r="AX280" t="s">
        <v>1712</v>
      </c>
      <c r="AY280" t="s">
        <v>1713</v>
      </c>
      <c r="AZ280" t="s">
        <v>1714</v>
      </c>
      <c r="BA280" t="s">
        <v>1715</v>
      </c>
      <c r="BB280" t="s">
        <v>1716</v>
      </c>
      <c r="BC280" t="s">
        <v>1717</v>
      </c>
      <c r="BD280" t="s">
        <v>1718</v>
      </c>
      <c r="BE280" s="79" t="s">
        <v>1719</v>
      </c>
    </row>
    <row r="281" spans="1:57"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7"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7"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7"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7"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7"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7"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7"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25">
      <c r="BB322" s="80"/>
    </row>
    <row r="323" spans="2:54" x14ac:dyDescent="0.25">
      <c r="BB323" s="80"/>
    </row>
    <row r="324" spans="2:54" x14ac:dyDescent="0.25">
      <c r="BB324" s="80"/>
    </row>
    <row r="325" spans="2:54" x14ac:dyDescent="0.25">
      <c r="BB325" s="80"/>
    </row>
    <row r="326" spans="2:54" x14ac:dyDescent="0.25">
      <c r="BB326" s="80"/>
    </row>
    <row r="327" spans="2:54" x14ac:dyDescent="0.25">
      <c r="BB327" s="80"/>
    </row>
    <row r="328" spans="2:54" x14ac:dyDescent="0.25">
      <c r="BB328" s="80"/>
    </row>
    <row r="329" spans="2:54" x14ac:dyDescent="0.25">
      <c r="BB329" s="80"/>
    </row>
    <row r="330" spans="2:54" x14ac:dyDescent="0.25">
      <c r="BB330" s="80"/>
    </row>
    <row r="331" spans="2:54" x14ac:dyDescent="0.25">
      <c r="BB331" s="80"/>
    </row>
    <row r="332" spans="2:54" x14ac:dyDescent="0.25">
      <c r="BB332" s="80"/>
    </row>
    <row r="333" spans="2:54"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25">
      <c r="Q347" s="136" t="s">
        <v>1370</v>
      </c>
      <c r="R347" s="136" t="s">
        <v>1371</v>
      </c>
    </row>
    <row r="348" spans="1:54"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2021</v>
      </c>
    </row>
    <row r="349" spans="1:54" x14ac:dyDescent="0.25">
      <c r="A349" s="84"/>
      <c r="B349" s="187" t="s">
        <v>11</v>
      </c>
      <c r="C349" s="187"/>
      <c r="D349" s="187"/>
      <c r="E349" s="187"/>
      <c r="F349" s="187"/>
      <c r="G349" s="187"/>
      <c r="H349" s="187"/>
      <c r="I349" s="187"/>
      <c r="J349" s="187"/>
      <c r="K349" s="187"/>
      <c r="L349" s="187"/>
      <c r="M349" s="187"/>
      <c r="N349" s="187"/>
      <c r="O349" s="115"/>
      <c r="P349" s="115"/>
      <c r="Q349" s="6"/>
      <c r="R349" s="3"/>
    </row>
    <row r="350" spans="1:54" x14ac:dyDescent="0.25">
      <c r="B350" s="208" t="s">
        <v>776</v>
      </c>
      <c r="C350" s="208"/>
      <c r="D350" s="208"/>
      <c r="E350" s="208"/>
      <c r="F350" s="208"/>
      <c r="G350" s="208"/>
      <c r="H350" s="208"/>
      <c r="I350" s="208"/>
      <c r="J350" s="208"/>
      <c r="K350" s="208"/>
      <c r="L350" s="208"/>
      <c r="M350" s="208"/>
      <c r="N350" s="208"/>
      <c r="O350" s="116"/>
      <c r="P350" s="116"/>
      <c r="Q350" s="6"/>
      <c r="R350" s="3"/>
    </row>
    <row r="351" spans="1:54" x14ac:dyDescent="0.25">
      <c r="B351" s="7">
        <f t="shared" ref="B351:P353" si="9">IFERROR(VLOOKUP($B$350,$4:$126,MATCH($R351&amp;"/"&amp;B$348,$2:$2,0),FALSE),"")</f>
        <v>87113</v>
      </c>
      <c r="C351" s="7">
        <f t="shared" si="9"/>
        <v>85696</v>
      </c>
      <c r="D351" s="7">
        <f t="shared" si="9"/>
        <v>118037</v>
      </c>
      <c r="E351" s="7">
        <f t="shared" si="9"/>
        <v>209116</v>
      </c>
      <c r="F351" s="7">
        <f t="shared" si="9"/>
        <v>212984</v>
      </c>
      <c r="G351" s="7">
        <f t="shared" si="9"/>
        <v>64330</v>
      </c>
      <c r="H351" s="7">
        <f t="shared" si="9"/>
        <v>68183</v>
      </c>
      <c r="I351" s="7">
        <f t="shared" si="9"/>
        <v>20805</v>
      </c>
      <c r="J351" s="7">
        <f t="shared" si="9"/>
        <v>19061</v>
      </c>
      <c r="K351" s="7">
        <f t="shared" si="9"/>
        <v>31936</v>
      </c>
      <c r="L351" s="7">
        <f t="shared" si="9"/>
        <v>26500</v>
      </c>
      <c r="M351" s="7">
        <f t="shared" si="9"/>
        <v>31089</v>
      </c>
      <c r="N351" s="8">
        <f t="shared" si="9"/>
        <v>189890</v>
      </c>
      <c r="O351" s="8">
        <f t="shared" si="9"/>
        <v>902848</v>
      </c>
      <c r="P351" s="8" t="str">
        <f t="shared" si="9"/>
        <v/>
      </c>
      <c r="Q351" s="6"/>
      <c r="R351" s="9" t="s">
        <v>12</v>
      </c>
    </row>
    <row r="352" spans="1:54" x14ac:dyDescent="0.25">
      <c r="B352" s="7">
        <f t="shared" si="9"/>
        <v>17260</v>
      </c>
      <c r="C352" s="7">
        <f t="shared" si="9"/>
        <v>10971</v>
      </c>
      <c r="D352" s="7">
        <f t="shared" si="9"/>
        <v>41958</v>
      </c>
      <c r="E352" s="7">
        <f t="shared" si="9"/>
        <v>82377</v>
      </c>
      <c r="F352" s="7">
        <f t="shared" si="9"/>
        <v>95608</v>
      </c>
      <c r="G352" s="7">
        <f t="shared" si="9"/>
        <v>104888</v>
      </c>
      <c r="H352" s="7">
        <f t="shared" si="9"/>
        <v>28682</v>
      </c>
      <c r="I352" s="7">
        <f t="shared" si="9"/>
        <v>38925</v>
      </c>
      <c r="J352" s="7">
        <f t="shared" si="9"/>
        <v>31605</v>
      </c>
      <c r="K352" s="7">
        <f t="shared" si="9"/>
        <v>11140</v>
      </c>
      <c r="L352" s="7">
        <f t="shared" si="9"/>
        <v>18761</v>
      </c>
      <c r="M352" s="7">
        <f t="shared" si="9"/>
        <v>32376</v>
      </c>
      <c r="N352" s="8">
        <f t="shared" si="9"/>
        <v>83006</v>
      </c>
      <c r="O352" s="8">
        <f t="shared" si="9"/>
        <v>763889</v>
      </c>
      <c r="P352" s="8" t="str">
        <f t="shared" si="9"/>
        <v/>
      </c>
      <c r="Q352" s="6"/>
      <c r="R352" s="9" t="s">
        <v>13</v>
      </c>
    </row>
    <row r="353" spans="2:18" x14ac:dyDescent="0.25">
      <c r="B353" s="7">
        <f t="shared" si="9"/>
        <v>35580</v>
      </c>
      <c r="C353" s="7">
        <f t="shared" si="9"/>
        <v>29625</v>
      </c>
      <c r="D353" s="7">
        <f t="shared" si="9"/>
        <v>115309</v>
      </c>
      <c r="E353" s="7">
        <f t="shared" si="9"/>
        <v>89665</v>
      </c>
      <c r="F353" s="7">
        <f t="shared" si="9"/>
        <v>155202</v>
      </c>
      <c r="G353" s="7">
        <f t="shared" si="9"/>
        <v>75204</v>
      </c>
      <c r="H353" s="7">
        <f t="shared" si="9"/>
        <v>37488</v>
      </c>
      <c r="I353" s="7">
        <f t="shared" si="9"/>
        <v>42264</v>
      </c>
      <c r="J353" s="7">
        <f t="shared" si="9"/>
        <v>19473</v>
      </c>
      <c r="K353" s="7">
        <f t="shared" si="9"/>
        <v>18058</v>
      </c>
      <c r="L353" s="7">
        <f t="shared" si="9"/>
        <v>28109</v>
      </c>
      <c r="M353" s="7">
        <f t="shared" si="9"/>
        <v>24831</v>
      </c>
      <c r="N353" s="8">
        <f t="shared" si="9"/>
        <v>905084</v>
      </c>
      <c r="O353" s="8">
        <f t="shared" si="9"/>
        <v>740899</v>
      </c>
      <c r="P353" s="8" t="str">
        <f t="shared" si="9"/>
        <v/>
      </c>
      <c r="Q353" s="6"/>
      <c r="R353" s="9" t="s">
        <v>14</v>
      </c>
    </row>
    <row r="354" spans="2:18" x14ac:dyDescent="0.25">
      <c r="B354" s="7">
        <f t="shared" ref="B354:M354" si="10">IFERROR(VLOOKUP($B$350,$4:$126,MATCH($R354&amp;"/"&amp;B$348,$2:$2,0),FALSE),"")</f>
        <v>73504</v>
      </c>
      <c r="C354" s="7">
        <f t="shared" si="10"/>
        <v>55837</v>
      </c>
      <c r="D354" s="7">
        <f t="shared" si="10"/>
        <v>151558.35999999999</v>
      </c>
      <c r="E354" s="7">
        <f t="shared" si="10"/>
        <v>150489.82</v>
      </c>
      <c r="F354" s="7">
        <f t="shared" si="10"/>
        <v>62419</v>
      </c>
      <c r="G354" s="7">
        <f t="shared" si="10"/>
        <v>35834.06</v>
      </c>
      <c r="H354" s="7">
        <f t="shared" si="10"/>
        <v>35310</v>
      </c>
      <c r="I354" s="7">
        <f t="shared" si="10"/>
        <v>31487.119999999999</v>
      </c>
      <c r="J354" s="7">
        <f t="shared" si="10"/>
        <v>40419</v>
      </c>
      <c r="K354" s="7">
        <f t="shared" si="10"/>
        <v>15077</v>
      </c>
      <c r="L354" s="7">
        <f t="shared" si="10"/>
        <v>32573</v>
      </c>
      <c r="M354" s="7">
        <f t="shared" si="10"/>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740899</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25">
      <c r="B355" s="12">
        <f t="shared" ref="B355:O355" si="11">+B354/B$402</f>
        <v>6.7431645462785267E-2</v>
      </c>
      <c r="C355" s="12">
        <f t="shared" si="11"/>
        <v>5.3033137994244306E-2</v>
      </c>
      <c r="D355" s="12">
        <f t="shared" si="11"/>
        <v>0.13187265644739973</v>
      </c>
      <c r="E355" s="12">
        <f t="shared" si="11"/>
        <v>0.12114786617489488</v>
      </c>
      <c r="F355" s="12">
        <f t="shared" si="11"/>
        <v>4.2866806536571628E-2</v>
      </c>
      <c r="G355" s="12">
        <f t="shared" si="11"/>
        <v>2.1240866661948323E-2</v>
      </c>
      <c r="H355" s="12">
        <f t="shared" si="11"/>
        <v>2.1214775721789033E-2</v>
      </c>
      <c r="I355" s="12">
        <f t="shared" si="11"/>
        <v>1.7429627476082482E-2</v>
      </c>
      <c r="J355" s="12">
        <f t="shared" si="11"/>
        <v>2.0755366129197907E-2</v>
      </c>
      <c r="K355" s="12">
        <f t="shared" si="11"/>
        <v>7.0683355258284678E-3</v>
      </c>
      <c r="L355" s="12">
        <f t="shared" si="11"/>
        <v>1.4138261809374579E-2</v>
      </c>
      <c r="M355" s="12">
        <f t="shared" si="11"/>
        <v>1.9446799222211639E-2</v>
      </c>
      <c r="N355" s="12">
        <f t="shared" si="11"/>
        <v>0.37225949820959792</v>
      </c>
      <c r="O355" s="12">
        <f t="shared" si="11"/>
        <v>0.31007989098431771</v>
      </c>
      <c r="P355" s="12" t="e">
        <f t="shared" ref="P355" si="12">+P354/P$402</f>
        <v>#VALUE!</v>
      </c>
      <c r="Q355" s="6"/>
      <c r="R355" s="11" t="s">
        <v>1424</v>
      </c>
    </row>
    <row r="356" spans="2:18" x14ac:dyDescent="0.25">
      <c r="B356" s="208" t="s">
        <v>777</v>
      </c>
      <c r="C356" s="208"/>
      <c r="D356" s="208"/>
      <c r="E356" s="208"/>
      <c r="F356" s="208"/>
      <c r="G356" s="208"/>
      <c r="H356" s="208"/>
      <c r="I356" s="208"/>
      <c r="J356" s="208"/>
      <c r="K356" s="208"/>
      <c r="L356" s="208"/>
      <c r="M356" s="208"/>
      <c r="N356" s="208"/>
      <c r="O356" s="116"/>
      <c r="P356" s="116"/>
      <c r="Q356" s="6"/>
      <c r="R356" s="3"/>
    </row>
    <row r="357" spans="2:18" x14ac:dyDescent="0.25">
      <c r="B357" s="8">
        <f t="shared" ref="B357:P359" si="13">IFERROR(VLOOKUP($B$356,$4:$126,MATCH($R357&amp;"/"&amp;B$348,$2:$2,0),FALSE),"")</f>
        <v>1080</v>
      </c>
      <c r="C357" s="8">
        <f t="shared" si="13"/>
        <v>441</v>
      </c>
      <c r="D357" s="8">
        <f t="shared" si="13"/>
        <v>1180</v>
      </c>
      <c r="E357" s="8">
        <f t="shared" si="13"/>
        <v>1498</v>
      </c>
      <c r="F357" s="8">
        <f t="shared" si="13"/>
        <v>1682</v>
      </c>
      <c r="G357" s="8">
        <f t="shared" si="13"/>
        <v>203578</v>
      </c>
      <c r="H357" s="8">
        <f t="shared" si="13"/>
        <v>3298</v>
      </c>
      <c r="I357" s="8">
        <f t="shared" si="13"/>
        <v>124157</v>
      </c>
      <c r="J357" s="8">
        <f t="shared" si="13"/>
        <v>347195</v>
      </c>
      <c r="K357" s="8">
        <f t="shared" si="13"/>
        <v>424653</v>
      </c>
      <c r="L357" s="8">
        <f t="shared" si="13"/>
        <v>623000</v>
      </c>
      <c r="M357" s="8">
        <f t="shared" si="13"/>
        <v>874582</v>
      </c>
      <c r="N357" s="8">
        <f t="shared" si="13"/>
        <v>918000</v>
      </c>
      <c r="O357" s="8">
        <f t="shared" si="13"/>
        <v>1185</v>
      </c>
      <c r="P357" s="8" t="str">
        <f t="shared" si="13"/>
        <v/>
      </c>
      <c r="Q357" s="6"/>
      <c r="R357" s="9" t="s">
        <v>12</v>
      </c>
    </row>
    <row r="358" spans="2:18" x14ac:dyDescent="0.25">
      <c r="B358" s="8">
        <f t="shared" si="13"/>
        <v>796</v>
      </c>
      <c r="C358" s="8">
        <f t="shared" si="13"/>
        <v>716</v>
      </c>
      <c r="D358" s="8">
        <f t="shared" si="13"/>
        <v>1332</v>
      </c>
      <c r="E358" s="8">
        <f t="shared" si="13"/>
        <v>1444</v>
      </c>
      <c r="F358" s="8">
        <f t="shared" si="13"/>
        <v>31882</v>
      </c>
      <c r="G358" s="8">
        <f t="shared" si="13"/>
        <v>3231</v>
      </c>
      <c r="H358" s="8">
        <f t="shared" si="13"/>
        <v>3350</v>
      </c>
      <c r="I358" s="8">
        <f t="shared" si="13"/>
        <v>2606</v>
      </c>
      <c r="J358" s="8">
        <f t="shared" si="13"/>
        <v>203098</v>
      </c>
      <c r="K358" s="8">
        <f t="shared" si="13"/>
        <v>323988</v>
      </c>
      <c r="L358" s="8">
        <f t="shared" si="13"/>
        <v>494736</v>
      </c>
      <c r="M358" s="8">
        <f t="shared" si="13"/>
        <v>711250</v>
      </c>
      <c r="N358" s="8">
        <f t="shared" si="13"/>
        <v>723000</v>
      </c>
      <c r="O358" s="8">
        <f t="shared" si="13"/>
        <v>0</v>
      </c>
      <c r="P358" s="8" t="str">
        <f t="shared" si="13"/>
        <v/>
      </c>
      <c r="Q358" s="6"/>
      <c r="R358" s="9" t="s">
        <v>13</v>
      </c>
    </row>
    <row r="359" spans="2:18" x14ac:dyDescent="0.25">
      <c r="B359" s="8">
        <f t="shared" si="13"/>
        <v>721</v>
      </c>
      <c r="C359" s="8">
        <f t="shared" si="13"/>
        <v>914</v>
      </c>
      <c r="D359" s="8">
        <f t="shared" si="13"/>
        <v>1367</v>
      </c>
      <c r="E359" s="8">
        <f t="shared" si="13"/>
        <v>1191</v>
      </c>
      <c r="F359" s="8">
        <f t="shared" si="13"/>
        <v>52212</v>
      </c>
      <c r="G359" s="8">
        <f t="shared" si="13"/>
        <v>3162</v>
      </c>
      <c r="H359" s="8">
        <f t="shared" si="13"/>
        <v>3434</v>
      </c>
      <c r="I359" s="8">
        <f t="shared" si="13"/>
        <v>72627</v>
      </c>
      <c r="J359" s="8">
        <f t="shared" si="13"/>
        <v>335093</v>
      </c>
      <c r="K359" s="8">
        <f t="shared" si="13"/>
        <v>449410</v>
      </c>
      <c r="L359" s="8">
        <f t="shared" si="13"/>
        <v>615830</v>
      </c>
      <c r="M359" s="8">
        <f t="shared" si="13"/>
        <v>891241</v>
      </c>
      <c r="N359" s="8">
        <f t="shared" si="13"/>
        <v>0</v>
      </c>
      <c r="O359" s="8">
        <f t="shared" si="13"/>
        <v>0</v>
      </c>
      <c r="P359" s="8" t="str">
        <f t="shared" si="13"/>
        <v/>
      </c>
      <c r="Q359" s="6"/>
      <c r="R359" s="9" t="s">
        <v>14</v>
      </c>
    </row>
    <row r="360" spans="2:18" x14ac:dyDescent="0.25">
      <c r="B360" s="8">
        <f t="shared" ref="B360:P360" si="14">IFERROR(VLOOKUP($B$356,$4:$126,MATCH($R360&amp;"/"&amp;B$348,$2:$2,0),FALSE),IFERROR(VLOOKUP($B$356,$4:$126,MATCH($R359&amp;"/"&amp;B$348,$2:$2,0),FALSE),IFERROR(VLOOKUP($B$356,$4:$126,MATCH($R358&amp;"/"&amp;B$348,$2:$2,0),FALSE),IFERROR(VLOOKUP($B$356,$4:$126,MATCH($R357&amp;"/"&amp;B$348,$2:$2,0),FALSE),""))))</f>
        <v>449</v>
      </c>
      <c r="C360" s="8">
        <f t="shared" si="14"/>
        <v>1090</v>
      </c>
      <c r="D360" s="8">
        <f t="shared" si="14"/>
        <v>1534.86</v>
      </c>
      <c r="E360" s="8">
        <f t="shared" si="14"/>
        <v>1346.27</v>
      </c>
      <c r="F360" s="8">
        <f t="shared" si="14"/>
        <v>203491</v>
      </c>
      <c r="G360" s="8">
        <f t="shared" si="14"/>
        <v>3232.35</v>
      </c>
      <c r="H360" s="8">
        <f t="shared" si="14"/>
        <v>1900</v>
      </c>
      <c r="I360" s="8">
        <f t="shared" si="14"/>
        <v>215088.68</v>
      </c>
      <c r="J360" s="8">
        <f t="shared" si="14"/>
        <v>308238</v>
      </c>
      <c r="K360" s="8">
        <f t="shared" si="14"/>
        <v>488787</v>
      </c>
      <c r="L360" s="8">
        <f t="shared" si="14"/>
        <v>732132</v>
      </c>
      <c r="M360" s="8">
        <f t="shared" si="14"/>
        <v>986193.28</v>
      </c>
      <c r="N360" s="8">
        <f t="shared" si="14"/>
        <v>0</v>
      </c>
      <c r="O360" s="8">
        <f t="shared" si="14"/>
        <v>0</v>
      </c>
      <c r="P360" s="8" t="str">
        <f t="shared" si="14"/>
        <v/>
      </c>
      <c r="Q360" s="6"/>
      <c r="R360" s="9" t="s">
        <v>15</v>
      </c>
    </row>
    <row r="361" spans="2:18" x14ac:dyDescent="0.25">
      <c r="B361" s="12">
        <f t="shared" ref="B361:O361" si="15">+B360/B$402</f>
        <v>4.1190695489756453E-4</v>
      </c>
      <c r="C361" s="12">
        <f t="shared" si="15"/>
        <v>1.0352655123614502E-3</v>
      </c>
      <c r="D361" s="12">
        <f t="shared" si="15"/>
        <v>1.3354991798199449E-3</v>
      </c>
      <c r="E361" s="12">
        <f t="shared" si="15"/>
        <v>1.0837792070937139E-3</v>
      </c>
      <c r="F361" s="12">
        <f t="shared" si="15"/>
        <v>0.13974926430948106</v>
      </c>
      <c r="G361" s="12">
        <f t="shared" si="15"/>
        <v>1.9159959924928591E-3</v>
      </c>
      <c r="H361" s="12">
        <f t="shared" si="15"/>
        <v>1.1415483962446662E-3</v>
      </c>
      <c r="I361" s="12">
        <f t="shared" si="15"/>
        <v>0.11906187567241186</v>
      </c>
      <c r="J361" s="12">
        <f t="shared" si="15"/>
        <v>0.15828181164629762</v>
      </c>
      <c r="K361" s="12">
        <f t="shared" si="15"/>
        <v>0.22915105900796706</v>
      </c>
      <c r="L361" s="12">
        <f t="shared" si="15"/>
        <v>0.31778079682623739</v>
      </c>
      <c r="M361" s="12">
        <f t="shared" si="15"/>
        <v>0.38674174537707623</v>
      </c>
      <c r="N361" s="12">
        <f t="shared" si="15"/>
        <v>0</v>
      </c>
      <c r="O361" s="12">
        <f t="shared" si="15"/>
        <v>0</v>
      </c>
      <c r="P361" s="12" t="e">
        <f t="shared" ref="P361" si="16">+P360/P$402</f>
        <v>#VALUE!</v>
      </c>
      <c r="Q361" s="6"/>
      <c r="R361" s="11" t="s">
        <v>1424</v>
      </c>
    </row>
    <row r="362" spans="2:18" x14ac:dyDescent="0.25">
      <c r="B362" s="208" t="s">
        <v>778</v>
      </c>
      <c r="C362" s="208"/>
      <c r="D362" s="208"/>
      <c r="E362" s="208"/>
      <c r="F362" s="208"/>
      <c r="G362" s="208"/>
      <c r="H362" s="208"/>
      <c r="I362" s="208"/>
      <c r="J362" s="208"/>
      <c r="K362" s="208"/>
      <c r="L362" s="208"/>
      <c r="M362" s="208"/>
      <c r="N362" s="208"/>
      <c r="O362" s="116"/>
      <c r="P362" s="116"/>
      <c r="Q362" s="6"/>
      <c r="R362" s="3"/>
    </row>
    <row r="363" spans="2:18" x14ac:dyDescent="0.25">
      <c r="B363" s="8">
        <f t="shared" ref="B363:P365" si="17">IFERROR(VLOOKUP($B$362,$4:$126,MATCH($R363&amp;"/"&amp;B$348,$2:$2,0),FALSE),"")</f>
        <v>52914</v>
      </c>
      <c r="C363" s="8">
        <f t="shared" si="17"/>
        <v>67011</v>
      </c>
      <c r="D363" s="8">
        <f t="shared" si="17"/>
        <v>54032</v>
      </c>
      <c r="E363" s="8">
        <f t="shared" si="17"/>
        <v>59640</v>
      </c>
      <c r="F363" s="8">
        <f t="shared" si="17"/>
        <v>84057</v>
      </c>
      <c r="G363" s="8">
        <f t="shared" si="17"/>
        <v>122538</v>
      </c>
      <c r="H363" s="8">
        <f t="shared" si="17"/>
        <v>107653</v>
      </c>
      <c r="I363" s="8">
        <f t="shared" si="17"/>
        <v>107990</v>
      </c>
      <c r="J363" s="8">
        <f t="shared" si="17"/>
        <v>111986</v>
      </c>
      <c r="K363" s="8">
        <f t="shared" si="17"/>
        <v>101855</v>
      </c>
      <c r="L363" s="8">
        <f t="shared" si="17"/>
        <v>135891</v>
      </c>
      <c r="M363" s="8">
        <f t="shared" si="17"/>
        <v>153442</v>
      </c>
      <c r="N363" s="8">
        <f t="shared" si="17"/>
        <v>140095</v>
      </c>
      <c r="O363" s="8">
        <f t="shared" si="17"/>
        <v>122797</v>
      </c>
      <c r="P363" s="8" t="str">
        <f t="shared" si="17"/>
        <v/>
      </c>
      <c r="Q363" s="6"/>
      <c r="R363" s="9" t="s">
        <v>12</v>
      </c>
    </row>
    <row r="364" spans="2:18" x14ac:dyDescent="0.25">
      <c r="B364" s="8">
        <f t="shared" si="17"/>
        <v>57499</v>
      </c>
      <c r="C364" s="8">
        <f t="shared" si="17"/>
        <v>73497</v>
      </c>
      <c r="D364" s="8">
        <f t="shared" si="17"/>
        <v>65564</v>
      </c>
      <c r="E364" s="8">
        <f t="shared" si="17"/>
        <v>67441</v>
      </c>
      <c r="F364" s="8">
        <f t="shared" si="17"/>
        <v>92838</v>
      </c>
      <c r="G364" s="8">
        <f t="shared" si="17"/>
        <v>119298</v>
      </c>
      <c r="H364" s="8">
        <f t="shared" si="17"/>
        <v>98614</v>
      </c>
      <c r="I364" s="8">
        <f t="shared" si="17"/>
        <v>108262</v>
      </c>
      <c r="J364" s="8">
        <f t="shared" si="17"/>
        <v>114905</v>
      </c>
      <c r="K364" s="8">
        <f t="shared" si="17"/>
        <v>118951</v>
      </c>
      <c r="L364" s="8">
        <f t="shared" si="17"/>
        <v>142467</v>
      </c>
      <c r="M364" s="8">
        <f t="shared" si="17"/>
        <v>151808</v>
      </c>
      <c r="N364" s="8">
        <f t="shared" si="17"/>
        <v>121823</v>
      </c>
      <c r="O364" s="8">
        <f t="shared" si="17"/>
        <v>114876</v>
      </c>
      <c r="P364" s="8" t="str">
        <f t="shared" si="17"/>
        <v/>
      </c>
      <c r="Q364" s="6"/>
      <c r="R364" s="9" t="s">
        <v>13</v>
      </c>
    </row>
    <row r="365" spans="2:18" x14ac:dyDescent="0.25">
      <c r="B365" s="8">
        <f t="shared" si="17"/>
        <v>71724</v>
      </c>
      <c r="C365" s="8">
        <f t="shared" si="17"/>
        <v>69973</v>
      </c>
      <c r="D365" s="8">
        <f t="shared" si="17"/>
        <v>86454</v>
      </c>
      <c r="E365" s="8">
        <f t="shared" si="17"/>
        <v>95382</v>
      </c>
      <c r="F365" s="8">
        <f t="shared" si="17"/>
        <v>111048</v>
      </c>
      <c r="G365" s="8">
        <f t="shared" si="17"/>
        <v>123065</v>
      </c>
      <c r="H365" s="8">
        <f t="shared" si="17"/>
        <v>111622</v>
      </c>
      <c r="I365" s="8">
        <f t="shared" si="17"/>
        <v>118809</v>
      </c>
      <c r="J365" s="8">
        <f t="shared" si="17"/>
        <v>128392</v>
      </c>
      <c r="K365" s="8">
        <f t="shared" si="17"/>
        <v>136887</v>
      </c>
      <c r="L365" s="8">
        <f t="shared" si="17"/>
        <v>171058</v>
      </c>
      <c r="M365" s="8">
        <f t="shared" si="17"/>
        <v>178186</v>
      </c>
      <c r="N365" s="8">
        <f t="shared" si="17"/>
        <v>146679</v>
      </c>
      <c r="O365" s="8">
        <f t="shared" si="17"/>
        <v>132127</v>
      </c>
      <c r="P365" s="8" t="str">
        <f t="shared" si="17"/>
        <v/>
      </c>
      <c r="Q365" s="6"/>
      <c r="R365" s="9" t="s">
        <v>14</v>
      </c>
    </row>
    <row r="366" spans="2:18" x14ac:dyDescent="0.25">
      <c r="B366" s="8">
        <f t="shared" ref="B366:M366" si="18">IFERROR(VLOOKUP($B$362,$4:$126,MATCH($R366&amp;"/"&amp;B$348,$2:$2,0),FALSE),"")</f>
        <v>70097</v>
      </c>
      <c r="C366" s="8">
        <f t="shared" si="18"/>
        <v>57622</v>
      </c>
      <c r="D366" s="8">
        <f t="shared" si="18"/>
        <v>74026.399999999994</v>
      </c>
      <c r="E366" s="8">
        <f t="shared" si="18"/>
        <v>77575.009999999995</v>
      </c>
      <c r="F366" s="8">
        <f t="shared" si="18"/>
        <v>107949</v>
      </c>
      <c r="G366" s="8">
        <f t="shared" si="18"/>
        <v>113980.59</v>
      </c>
      <c r="H366" s="8">
        <f t="shared" si="18"/>
        <v>110194</v>
      </c>
      <c r="I366" s="8">
        <f t="shared" si="18"/>
        <v>114717.65</v>
      </c>
      <c r="J366" s="8">
        <f t="shared" si="18"/>
        <v>121523</v>
      </c>
      <c r="K366" s="8">
        <f t="shared" si="18"/>
        <v>148536</v>
      </c>
      <c r="L366" s="8">
        <f t="shared" si="18"/>
        <v>159556</v>
      </c>
      <c r="M366" s="8">
        <f t="shared" si="18"/>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132127</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25">
      <c r="B367" s="12">
        <f t="shared" ref="B367:O367" si="19">+B366/B$402</f>
        <v>6.430610649767167E-2</v>
      </c>
      <c r="C367" s="12">
        <f t="shared" si="19"/>
        <v>5.4728503993845393E-2</v>
      </c>
      <c r="D367" s="12">
        <f t="shared" si="19"/>
        <v>6.441121436810078E-2</v>
      </c>
      <c r="E367" s="12">
        <f t="shared" si="19"/>
        <v>6.2449718725134579E-2</v>
      </c>
      <c r="F367" s="12">
        <f t="shared" si="19"/>
        <v>7.4134941264941301E-2</v>
      </c>
      <c r="G367" s="12">
        <f t="shared" si="19"/>
        <v>6.7562718660408583E-2</v>
      </c>
      <c r="H367" s="12">
        <f t="shared" si="19"/>
        <v>6.620620209251829E-2</v>
      </c>
      <c r="I367" s="12">
        <f t="shared" si="19"/>
        <v>6.3501708140713209E-2</v>
      </c>
      <c r="J367" s="12">
        <f t="shared" si="19"/>
        <v>6.2402690767176749E-2</v>
      </c>
      <c r="K367" s="12">
        <f t="shared" si="19"/>
        <v>6.9636020804169085E-2</v>
      </c>
      <c r="L367" s="12">
        <f t="shared" si="19"/>
        <v>6.9255042558455479E-2</v>
      </c>
      <c r="M367" s="12">
        <f t="shared" si="19"/>
        <v>6.7698697954964179E-2</v>
      </c>
      <c r="N367" s="12">
        <f t="shared" si="19"/>
        <v>6.8224812229762358E-2</v>
      </c>
      <c r="O367" s="12">
        <f t="shared" si="19"/>
        <v>5.5297585441585077E-2</v>
      </c>
      <c r="P367" s="12" t="e">
        <f t="shared" ref="P367" si="20">+P366/P$402</f>
        <v>#VALUE!</v>
      </c>
      <c r="Q367" s="6"/>
      <c r="R367" s="11" t="s">
        <v>1424</v>
      </c>
    </row>
    <row r="368" spans="2:18" x14ac:dyDescent="0.25">
      <c r="B368" s="208" t="s">
        <v>779</v>
      </c>
      <c r="C368" s="208"/>
      <c r="D368" s="208"/>
      <c r="E368" s="208"/>
      <c r="F368" s="208"/>
      <c r="G368" s="208"/>
      <c r="H368" s="208"/>
      <c r="I368" s="208"/>
      <c r="J368" s="208"/>
      <c r="K368" s="208"/>
      <c r="L368" s="208"/>
      <c r="M368" s="208"/>
      <c r="N368" s="208"/>
      <c r="O368" s="116"/>
      <c r="P368" s="116"/>
      <c r="Q368" s="6"/>
      <c r="R368" s="3"/>
    </row>
    <row r="369" spans="1:18" x14ac:dyDescent="0.25">
      <c r="B369" s="8">
        <f t="shared" ref="B369:P371" si="21">IFERROR(VLOOKUP($B$368,$4:$126,MATCH($R369&amp;"/"&amp;B$348,$2:$2,0),FALSE),"")</f>
        <v>36665</v>
      </c>
      <c r="C369" s="8">
        <f t="shared" si="21"/>
        <v>35114</v>
      </c>
      <c r="D369" s="8">
        <f t="shared" si="21"/>
        <v>24265</v>
      </c>
      <c r="E369" s="8">
        <f t="shared" si="21"/>
        <v>25546</v>
      </c>
      <c r="F369" s="8">
        <f t="shared" si="21"/>
        <v>31548</v>
      </c>
      <c r="G369" s="8">
        <f t="shared" si="21"/>
        <v>37474</v>
      </c>
      <c r="H369" s="8">
        <f t="shared" si="21"/>
        <v>32141</v>
      </c>
      <c r="I369" s="8">
        <f t="shared" si="21"/>
        <v>33665</v>
      </c>
      <c r="J369" s="8">
        <f t="shared" si="21"/>
        <v>29330</v>
      </c>
      <c r="K369" s="8">
        <f t="shared" si="21"/>
        <v>31406</v>
      </c>
      <c r="L369" s="8">
        <f t="shared" si="21"/>
        <v>35637</v>
      </c>
      <c r="M369" s="8">
        <f t="shared" si="21"/>
        <v>43836</v>
      </c>
      <c r="N369" s="8">
        <f t="shared" si="21"/>
        <v>47282</v>
      </c>
      <c r="O369" s="8">
        <f t="shared" si="21"/>
        <v>45645</v>
      </c>
      <c r="P369" s="8" t="str">
        <f t="shared" si="21"/>
        <v/>
      </c>
      <c r="Q369" s="6"/>
      <c r="R369" s="9" t="s">
        <v>12</v>
      </c>
    </row>
    <row r="370" spans="1:18" x14ac:dyDescent="0.25">
      <c r="B370" s="8">
        <f t="shared" si="21"/>
        <v>34598</v>
      </c>
      <c r="C370" s="8">
        <f t="shared" si="21"/>
        <v>33671</v>
      </c>
      <c r="D370" s="8">
        <f t="shared" si="21"/>
        <v>23399</v>
      </c>
      <c r="E370" s="8">
        <f t="shared" si="21"/>
        <v>27720</v>
      </c>
      <c r="F370" s="8">
        <f t="shared" si="21"/>
        <v>30570</v>
      </c>
      <c r="G370" s="8">
        <f t="shared" si="21"/>
        <v>33343</v>
      </c>
      <c r="H370" s="8">
        <f t="shared" si="21"/>
        <v>33347</v>
      </c>
      <c r="I370" s="8">
        <f t="shared" si="21"/>
        <v>36770</v>
      </c>
      <c r="J370" s="8">
        <f t="shared" si="21"/>
        <v>29921</v>
      </c>
      <c r="K370" s="8">
        <f t="shared" si="21"/>
        <v>26306</v>
      </c>
      <c r="L370" s="8">
        <f t="shared" si="21"/>
        <v>36645</v>
      </c>
      <c r="M370" s="8">
        <f t="shared" si="21"/>
        <v>41387</v>
      </c>
      <c r="N370" s="8">
        <f t="shared" si="21"/>
        <v>43601</v>
      </c>
      <c r="O370" s="8">
        <f t="shared" si="21"/>
        <v>44336</v>
      </c>
      <c r="P370" s="8" t="str">
        <f t="shared" si="21"/>
        <v/>
      </c>
      <c r="Q370" s="6"/>
      <c r="R370" s="9" t="s">
        <v>13</v>
      </c>
    </row>
    <row r="371" spans="1:18" x14ac:dyDescent="0.25">
      <c r="B371" s="8">
        <f t="shared" si="21"/>
        <v>38510</v>
      </c>
      <c r="C371" s="8">
        <f t="shared" si="21"/>
        <v>31463</v>
      </c>
      <c r="D371" s="8">
        <f t="shared" si="21"/>
        <v>27122</v>
      </c>
      <c r="E371" s="8">
        <f t="shared" si="21"/>
        <v>30169</v>
      </c>
      <c r="F371" s="8">
        <f t="shared" si="21"/>
        <v>33492</v>
      </c>
      <c r="G371" s="8">
        <f t="shared" si="21"/>
        <v>31612</v>
      </c>
      <c r="H371" s="8">
        <f t="shared" si="21"/>
        <v>32017</v>
      </c>
      <c r="I371" s="8">
        <f t="shared" si="21"/>
        <v>28005</v>
      </c>
      <c r="J371" s="8">
        <f t="shared" si="21"/>
        <v>29816</v>
      </c>
      <c r="K371" s="8">
        <f t="shared" si="21"/>
        <v>30259</v>
      </c>
      <c r="L371" s="8">
        <f t="shared" si="21"/>
        <v>39907</v>
      </c>
      <c r="M371" s="8">
        <f t="shared" si="21"/>
        <v>37109</v>
      </c>
      <c r="N371" s="8">
        <f t="shared" si="21"/>
        <v>41870</v>
      </c>
      <c r="O371" s="8">
        <f t="shared" si="21"/>
        <v>48077</v>
      </c>
      <c r="P371" s="8" t="str">
        <f t="shared" si="21"/>
        <v/>
      </c>
      <c r="Q371" s="6"/>
      <c r="R371" s="9" t="s">
        <v>14</v>
      </c>
    </row>
    <row r="372" spans="1:18" x14ac:dyDescent="0.25">
      <c r="B372" s="8">
        <f t="shared" ref="B372:M372" si="22">IFERROR(VLOOKUP($B$368,$4:$126,MATCH($R372&amp;"/"&amp;B$348,$2:$2,0),FALSE),"")</f>
        <v>35679</v>
      </c>
      <c r="C372" s="8">
        <f t="shared" si="22"/>
        <v>28754</v>
      </c>
      <c r="D372" s="8">
        <f t="shared" si="22"/>
        <v>27920.6</v>
      </c>
      <c r="E372" s="8">
        <f t="shared" si="22"/>
        <v>32661.3</v>
      </c>
      <c r="F372" s="8">
        <f t="shared" si="22"/>
        <v>39718</v>
      </c>
      <c r="G372" s="8">
        <f t="shared" si="22"/>
        <v>40727.14</v>
      </c>
      <c r="H372" s="8">
        <f t="shared" si="22"/>
        <v>43741</v>
      </c>
      <c r="I372" s="8">
        <f t="shared" si="22"/>
        <v>35965.589999999997</v>
      </c>
      <c r="J372" s="8">
        <f t="shared" si="22"/>
        <v>31243</v>
      </c>
      <c r="K372" s="8">
        <f t="shared" si="22"/>
        <v>39018</v>
      </c>
      <c r="L372" s="8">
        <f t="shared" si="22"/>
        <v>46832</v>
      </c>
      <c r="M372" s="8">
        <f t="shared" si="22"/>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48077</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25">
      <c r="B373" s="12">
        <f t="shared" ref="B373:O373" si="23">+B372/B$402</f>
        <v>3.2731466021804462E-2</v>
      </c>
      <c r="C373" s="12">
        <f t="shared" si="23"/>
        <v>2.7310114259120308E-2</v>
      </c>
      <c r="D373" s="12">
        <f t="shared" si="23"/>
        <v>2.4294032289642543E-2</v>
      </c>
      <c r="E373" s="12">
        <f t="shared" si="23"/>
        <v>2.6293119371782716E-2</v>
      </c>
      <c r="F373" s="12">
        <f t="shared" si="23"/>
        <v>2.7276691744814112E-2</v>
      </c>
      <c r="G373" s="12">
        <f t="shared" si="23"/>
        <v>2.4141270909924864E-2</v>
      </c>
      <c r="H373" s="12">
        <f t="shared" si="23"/>
        <v>2.6280246526388395E-2</v>
      </c>
      <c r="I373" s="12">
        <f t="shared" si="23"/>
        <v>1.9908674901277644E-2</v>
      </c>
      <c r="J373" s="12">
        <f t="shared" si="23"/>
        <v>1.6043442538769642E-2</v>
      </c>
      <c r="K373" s="12">
        <f t="shared" si="23"/>
        <v>1.8292254131907885E-2</v>
      </c>
      <c r="L373" s="12">
        <f t="shared" si="23"/>
        <v>2.0327359379137024E-2</v>
      </c>
      <c r="M373" s="12">
        <f t="shared" si="23"/>
        <v>1.9166827192512698E-2</v>
      </c>
      <c r="N373" s="12">
        <f t="shared" si="23"/>
        <v>2.2513714205396333E-2</v>
      </c>
      <c r="O373" s="12">
        <f t="shared" si="23"/>
        <v>2.0121110865115276E-2</v>
      </c>
      <c r="P373" s="12" t="e">
        <f t="shared" ref="P373" si="24">+P372/P$402</f>
        <v>#VALUE!</v>
      </c>
      <c r="Q373" s="6"/>
      <c r="R373" s="11" t="s">
        <v>1424</v>
      </c>
    </row>
    <row r="374" spans="1:18" x14ac:dyDescent="0.25">
      <c r="A374" s="84"/>
      <c r="B374" s="209" t="s">
        <v>780</v>
      </c>
      <c r="C374" s="209"/>
      <c r="D374" s="209"/>
      <c r="E374" s="209"/>
      <c r="F374" s="209"/>
      <c r="G374" s="209"/>
      <c r="H374" s="209"/>
      <c r="I374" s="209"/>
      <c r="J374" s="209"/>
      <c r="K374" s="209"/>
      <c r="L374" s="209"/>
      <c r="M374" s="209"/>
      <c r="N374" s="209"/>
      <c r="O374" s="116"/>
      <c r="P374" s="116"/>
      <c r="Q374" s="6"/>
      <c r="R374" s="3"/>
    </row>
    <row r="375" spans="1:18" x14ac:dyDescent="0.25">
      <c r="B375" s="8">
        <f t="shared" ref="B375:P377" si="25">IFERROR(VLOOKUP($B$374,$4:$126,MATCH($R375&amp;"/"&amp;B$348,$2:$2,0),FALSE),"")</f>
        <v>184802</v>
      </c>
      <c r="C375" s="8">
        <f t="shared" si="25"/>
        <v>197016</v>
      </c>
      <c r="D375" s="8">
        <f t="shared" si="25"/>
        <v>204882</v>
      </c>
      <c r="E375" s="8">
        <f t="shared" si="25"/>
        <v>306127</v>
      </c>
      <c r="F375" s="8">
        <f t="shared" si="25"/>
        <v>345858</v>
      </c>
      <c r="G375" s="8">
        <f t="shared" si="25"/>
        <v>447096</v>
      </c>
      <c r="H375" s="8">
        <f t="shared" si="25"/>
        <v>229256</v>
      </c>
      <c r="I375" s="8">
        <f t="shared" si="25"/>
        <v>302434</v>
      </c>
      <c r="J375" s="8">
        <f t="shared" si="25"/>
        <v>526760</v>
      </c>
      <c r="K375" s="8">
        <f t="shared" si="25"/>
        <v>606062</v>
      </c>
      <c r="L375" s="8">
        <f t="shared" si="25"/>
        <v>838053</v>
      </c>
      <c r="M375" s="8">
        <f t="shared" si="25"/>
        <v>1123121</v>
      </c>
      <c r="N375" s="8">
        <f t="shared" si="25"/>
        <v>1316861</v>
      </c>
      <c r="O375" s="8">
        <f t="shared" si="25"/>
        <v>1093499</v>
      </c>
      <c r="P375" s="8" t="str">
        <f t="shared" si="25"/>
        <v/>
      </c>
      <c r="Q375" s="6"/>
      <c r="R375" s="9" t="s">
        <v>12</v>
      </c>
    </row>
    <row r="376" spans="1:18" x14ac:dyDescent="0.25">
      <c r="B376" s="8">
        <f t="shared" si="25"/>
        <v>119382</v>
      </c>
      <c r="C376" s="8">
        <f t="shared" si="25"/>
        <v>129871</v>
      </c>
      <c r="D376" s="8">
        <f t="shared" si="25"/>
        <v>139937</v>
      </c>
      <c r="E376" s="8">
        <f t="shared" si="25"/>
        <v>191450</v>
      </c>
      <c r="F376" s="8">
        <f t="shared" si="25"/>
        <v>263975</v>
      </c>
      <c r="G376" s="8">
        <f t="shared" si="25"/>
        <v>276463</v>
      </c>
      <c r="H376" s="8">
        <f t="shared" si="25"/>
        <v>179668</v>
      </c>
      <c r="I376" s="8">
        <f t="shared" si="25"/>
        <v>199568</v>
      </c>
      <c r="J376" s="8">
        <f t="shared" si="25"/>
        <v>395841</v>
      </c>
      <c r="K376" s="8">
        <f t="shared" si="25"/>
        <v>494713</v>
      </c>
      <c r="L376" s="8">
        <f t="shared" si="25"/>
        <v>707220</v>
      </c>
      <c r="M376" s="8">
        <f t="shared" si="25"/>
        <v>954634</v>
      </c>
      <c r="N376" s="8">
        <f t="shared" si="25"/>
        <v>992776</v>
      </c>
      <c r="O376" s="8">
        <f t="shared" si="25"/>
        <v>942928</v>
      </c>
      <c r="P376" s="8" t="str">
        <f t="shared" si="25"/>
        <v/>
      </c>
      <c r="Q376" s="6"/>
      <c r="R376" s="9" t="s">
        <v>13</v>
      </c>
    </row>
    <row r="377" spans="1:18" x14ac:dyDescent="0.25">
      <c r="B377" s="8">
        <f t="shared" si="25"/>
        <v>154822</v>
      </c>
      <c r="C377" s="8">
        <f t="shared" si="25"/>
        <v>140852</v>
      </c>
      <c r="D377" s="8">
        <f t="shared" si="25"/>
        <v>242746</v>
      </c>
      <c r="E377" s="8">
        <f t="shared" si="25"/>
        <v>227447</v>
      </c>
      <c r="F377" s="8">
        <f t="shared" si="25"/>
        <v>363677</v>
      </c>
      <c r="G377" s="8">
        <f t="shared" si="25"/>
        <v>247303</v>
      </c>
      <c r="H377" s="8">
        <f t="shared" si="25"/>
        <v>196246</v>
      </c>
      <c r="I377" s="8">
        <f t="shared" si="25"/>
        <v>273245</v>
      </c>
      <c r="J377" s="8">
        <f t="shared" si="25"/>
        <v>521524</v>
      </c>
      <c r="K377" s="8">
        <f t="shared" si="25"/>
        <v>648007</v>
      </c>
      <c r="L377" s="8">
        <f t="shared" si="25"/>
        <v>871959</v>
      </c>
      <c r="M377" s="8">
        <f t="shared" si="25"/>
        <v>1147659</v>
      </c>
      <c r="N377" s="8">
        <f t="shared" si="25"/>
        <v>1113298</v>
      </c>
      <c r="O377" s="8">
        <f t="shared" si="25"/>
        <v>941664</v>
      </c>
      <c r="P377" s="8" t="str">
        <f t="shared" si="25"/>
        <v/>
      </c>
      <c r="Q377" s="6"/>
      <c r="R377" s="9" t="s">
        <v>14</v>
      </c>
    </row>
    <row r="378" spans="1:18" x14ac:dyDescent="0.25">
      <c r="B378" s="8">
        <f t="shared" ref="B378:M378" si="26">IFERROR(VLOOKUP($B$374,$4:$126,MATCH($R378&amp;"/"&amp;B$348,$2:$2,0),FALSE),"")</f>
        <v>186653</v>
      </c>
      <c r="C378" s="8">
        <f t="shared" si="26"/>
        <v>150074</v>
      </c>
      <c r="D378" s="8">
        <f t="shared" si="26"/>
        <v>265133.37</v>
      </c>
      <c r="E378" s="8">
        <f t="shared" si="26"/>
        <v>273158.44</v>
      </c>
      <c r="F378" s="8">
        <f t="shared" si="26"/>
        <v>429781</v>
      </c>
      <c r="G378" s="8">
        <f t="shared" si="26"/>
        <v>208778.18</v>
      </c>
      <c r="H378" s="8">
        <f t="shared" si="26"/>
        <v>207545</v>
      </c>
      <c r="I378" s="8">
        <f t="shared" si="26"/>
        <v>416794.36</v>
      </c>
      <c r="J378" s="8">
        <f t="shared" si="26"/>
        <v>516378</v>
      </c>
      <c r="K378" s="8">
        <f t="shared" si="26"/>
        <v>708628</v>
      </c>
      <c r="L378" s="8">
        <f t="shared" si="26"/>
        <v>990305</v>
      </c>
      <c r="M378" s="8">
        <f t="shared" si="26"/>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941664</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25">
      <c r="B379" s="12">
        <f t="shared" ref="B379:O379" si="27">+B378/B$402</f>
        <v>0.1712331154843989</v>
      </c>
      <c r="C379" s="12">
        <f t="shared" si="27"/>
        <v>0.1425380151395709</v>
      </c>
      <c r="D379" s="12">
        <f t="shared" si="27"/>
        <v>0.23069556713830447</v>
      </c>
      <c r="E379" s="12">
        <f t="shared" si="27"/>
        <v>0.21989900801039602</v>
      </c>
      <c r="F379" s="12">
        <f t="shared" si="27"/>
        <v>0.29515594578724896</v>
      </c>
      <c r="G379" s="12">
        <f t="shared" si="27"/>
        <v>0.12375459223164348</v>
      </c>
      <c r="H379" s="12">
        <f t="shared" si="27"/>
        <v>0.12469613784136803</v>
      </c>
      <c r="I379" s="12">
        <f t="shared" si="27"/>
        <v>0.23071562051188593</v>
      </c>
      <c r="J379" s="12">
        <f t="shared" si="27"/>
        <v>0.26516278114408953</v>
      </c>
      <c r="K379" s="12">
        <f t="shared" si="27"/>
        <v>0.33221598905596439</v>
      </c>
      <c r="L379" s="12">
        <f t="shared" si="27"/>
        <v>0.42984040036633692</v>
      </c>
      <c r="M379" s="12">
        <f t="shared" si="27"/>
        <v>0.50251993846301612</v>
      </c>
      <c r="N379" s="12">
        <f t="shared" si="27"/>
        <v>0.47274897698418483</v>
      </c>
      <c r="O379" s="12">
        <f t="shared" si="27"/>
        <v>0.39410374486111677</v>
      </c>
      <c r="P379" s="12" t="e">
        <f t="shared" ref="P379" si="28">+P378/P$402</f>
        <v>#VALUE!</v>
      </c>
      <c r="Q379" s="6"/>
      <c r="R379" s="11" t="s">
        <v>1424</v>
      </c>
    </row>
    <row r="380" spans="1:18" x14ac:dyDescent="0.25">
      <c r="B380" s="208" t="s">
        <v>781</v>
      </c>
      <c r="C380" s="208"/>
      <c r="D380" s="208"/>
      <c r="E380" s="208"/>
      <c r="F380" s="208"/>
      <c r="G380" s="208"/>
      <c r="H380" s="208"/>
      <c r="I380" s="208"/>
      <c r="J380" s="208"/>
      <c r="K380" s="208"/>
      <c r="L380" s="208"/>
      <c r="M380" s="208"/>
      <c r="N380" s="208"/>
      <c r="O380" s="116"/>
      <c r="P380" s="116"/>
      <c r="Q380" s="6"/>
      <c r="R380" s="3"/>
    </row>
    <row r="381" spans="1:18" x14ac:dyDescent="0.25">
      <c r="B381" s="8">
        <f t="shared" ref="B381:P383" si="29">IFERROR(VLOOKUP($B$380,$4:$126,MATCH($R381&amp;"/"&amp;B$348,$2:$2,0),FALSE),"")</f>
        <v>823769</v>
      </c>
      <c r="C381" s="8">
        <f t="shared" si="29"/>
        <v>880803</v>
      </c>
      <c r="D381" s="8">
        <f t="shared" si="29"/>
        <v>858365</v>
      </c>
      <c r="E381" s="8">
        <f t="shared" si="29"/>
        <v>854906</v>
      </c>
      <c r="F381" s="8">
        <f t="shared" si="29"/>
        <v>922411</v>
      </c>
      <c r="G381" s="8">
        <f t="shared" si="29"/>
        <v>1349993</v>
      </c>
      <c r="H381" s="8">
        <f t="shared" si="29"/>
        <v>1441636</v>
      </c>
      <c r="I381" s="8">
        <f t="shared" si="29"/>
        <v>1384343</v>
      </c>
      <c r="J381" s="8">
        <f t="shared" si="29"/>
        <v>1312631</v>
      </c>
      <c r="K381" s="8">
        <f t="shared" si="29"/>
        <v>1358838</v>
      </c>
      <c r="L381" s="8">
        <f t="shared" si="29"/>
        <v>1355513</v>
      </c>
      <c r="M381" s="8">
        <f t="shared" si="29"/>
        <v>1258217</v>
      </c>
      <c r="N381" s="8">
        <f t="shared" si="29"/>
        <v>1224734</v>
      </c>
      <c r="O381" s="8">
        <f t="shared" si="29"/>
        <v>1253883</v>
      </c>
      <c r="P381" s="8" t="str">
        <f t="shared" si="29"/>
        <v/>
      </c>
      <c r="Q381" s="6"/>
      <c r="R381" s="9" t="s">
        <v>12</v>
      </c>
    </row>
    <row r="382" spans="1:18" x14ac:dyDescent="0.25">
      <c r="B382" s="8">
        <f t="shared" si="29"/>
        <v>838581</v>
      </c>
      <c r="C382" s="8">
        <f t="shared" si="29"/>
        <v>881587</v>
      </c>
      <c r="D382" s="8">
        <f t="shared" si="29"/>
        <v>846458</v>
      </c>
      <c r="E382" s="8">
        <f t="shared" si="29"/>
        <v>894826</v>
      </c>
      <c r="F382" s="8">
        <f t="shared" si="29"/>
        <v>927929</v>
      </c>
      <c r="G382" s="8">
        <f t="shared" si="29"/>
        <v>1379024</v>
      </c>
      <c r="H382" s="8">
        <f t="shared" si="29"/>
        <v>1447787</v>
      </c>
      <c r="I382" s="8">
        <f t="shared" si="29"/>
        <v>1384132</v>
      </c>
      <c r="J382" s="8">
        <f t="shared" si="29"/>
        <v>1304022</v>
      </c>
      <c r="K382" s="8">
        <f t="shared" si="29"/>
        <v>1353173</v>
      </c>
      <c r="L382" s="8">
        <f t="shared" si="29"/>
        <v>1346787</v>
      </c>
      <c r="M382" s="8">
        <f t="shared" si="29"/>
        <v>1251525</v>
      </c>
      <c r="N382" s="8">
        <f t="shared" si="29"/>
        <v>1244674</v>
      </c>
      <c r="O382" s="8">
        <f t="shared" si="29"/>
        <v>1288670</v>
      </c>
      <c r="P382" s="8" t="str">
        <f t="shared" si="29"/>
        <v/>
      </c>
      <c r="Q382" s="6"/>
      <c r="R382" s="9" t="s">
        <v>13</v>
      </c>
    </row>
    <row r="383" spans="1:18" x14ac:dyDescent="0.25">
      <c r="B383" s="8">
        <f t="shared" si="29"/>
        <v>855386</v>
      </c>
      <c r="C383" s="8">
        <f t="shared" si="29"/>
        <v>878933</v>
      </c>
      <c r="D383" s="8">
        <f t="shared" si="29"/>
        <v>839744</v>
      </c>
      <c r="E383" s="8">
        <f t="shared" si="29"/>
        <v>924789</v>
      </c>
      <c r="F383" s="8">
        <f t="shared" si="29"/>
        <v>932422</v>
      </c>
      <c r="G383" s="8">
        <f t="shared" si="29"/>
        <v>1413917</v>
      </c>
      <c r="H383" s="8">
        <f t="shared" si="29"/>
        <v>1427250</v>
      </c>
      <c r="I383" s="8">
        <f t="shared" si="29"/>
        <v>1373810</v>
      </c>
      <c r="J383" s="8">
        <f t="shared" si="29"/>
        <v>1279193</v>
      </c>
      <c r="K383" s="8">
        <f t="shared" si="29"/>
        <v>1328920</v>
      </c>
      <c r="L383" s="8">
        <f t="shared" si="29"/>
        <v>1338839</v>
      </c>
      <c r="M383" s="8">
        <f t="shared" si="29"/>
        <v>1234058</v>
      </c>
      <c r="N383" s="8">
        <f t="shared" si="29"/>
        <v>1229040</v>
      </c>
      <c r="O383" s="8">
        <f t="shared" si="29"/>
        <v>1285403</v>
      </c>
      <c r="P383" s="8" t="str">
        <f t="shared" si="29"/>
        <v/>
      </c>
      <c r="Q383" s="6"/>
      <c r="R383" s="9" t="s">
        <v>14</v>
      </c>
    </row>
    <row r="384" spans="1:18" x14ac:dyDescent="0.25">
      <c r="B384" s="8">
        <f t="shared" ref="B384:M384" si="30">IFERROR(VLOOKUP($B$380,$4:$126,MATCH($R384&amp;"/"&amp;B$348,$2:$2,0),FALSE),"")</f>
        <v>868098</v>
      </c>
      <c r="C384" s="8">
        <f t="shared" si="30"/>
        <v>871808</v>
      </c>
      <c r="D384" s="8">
        <f t="shared" si="30"/>
        <v>841198.57</v>
      </c>
      <c r="E384" s="8">
        <f t="shared" si="30"/>
        <v>923873.12</v>
      </c>
      <c r="F384" s="8">
        <f t="shared" si="30"/>
        <v>972832</v>
      </c>
      <c r="G384" s="8">
        <f t="shared" si="30"/>
        <v>1421073.57</v>
      </c>
      <c r="H384" s="8">
        <f t="shared" si="30"/>
        <v>1403007</v>
      </c>
      <c r="I384" s="8">
        <f t="shared" si="30"/>
        <v>1343760.41</v>
      </c>
      <c r="J384" s="8">
        <f t="shared" si="30"/>
        <v>1386706</v>
      </c>
      <c r="K384" s="8">
        <f t="shared" si="30"/>
        <v>1384797</v>
      </c>
      <c r="L384" s="8">
        <f t="shared" si="30"/>
        <v>1279072</v>
      </c>
      <c r="M384" s="8">
        <f t="shared" si="30"/>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1285403</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25">
      <c r="A385" s="84"/>
      <c r="B385" s="12">
        <f t="shared" ref="B385:O385" si="31">+B384/B$402</f>
        <v>0.79638219094134954</v>
      </c>
      <c r="C385" s="12">
        <f t="shared" si="31"/>
        <v>0.82803005119340467</v>
      </c>
      <c r="D385" s="12">
        <f t="shared" si="31"/>
        <v>0.73193646345641328</v>
      </c>
      <c r="E385" s="12">
        <f t="shared" si="31"/>
        <v>0.74373972342011307</v>
      </c>
      <c r="F385" s="12">
        <f t="shared" si="31"/>
        <v>0.66810107718140399</v>
      </c>
      <c r="G385" s="12">
        <f t="shared" si="31"/>
        <v>0.8423503844439868</v>
      </c>
      <c r="H385" s="12">
        <f t="shared" si="31"/>
        <v>0.84294757408949494</v>
      </c>
      <c r="I385" s="12">
        <f t="shared" si="31"/>
        <v>0.7438356814916024</v>
      </c>
      <c r="J385" s="12">
        <f t="shared" si="31"/>
        <v>0.71208072301530245</v>
      </c>
      <c r="K385" s="12">
        <f t="shared" si="31"/>
        <v>0.64921468668572557</v>
      </c>
      <c r="L385" s="12">
        <f t="shared" si="31"/>
        <v>0.55517928373316439</v>
      </c>
      <c r="M385" s="12">
        <f t="shared" si="31"/>
        <v>0.48527581750799337</v>
      </c>
      <c r="N385" s="12">
        <f t="shared" si="31"/>
        <v>0.50721556138751878</v>
      </c>
      <c r="O385" s="12">
        <f t="shared" si="31"/>
        <v>0.53796485365875091</v>
      </c>
      <c r="P385" s="12" t="e">
        <f t="shared" ref="P385" si="32">+P384/P$402</f>
        <v>#VALUE!</v>
      </c>
      <c r="Q385" s="6"/>
      <c r="R385" s="11" t="s">
        <v>1424</v>
      </c>
    </row>
    <row r="386" spans="1:18" x14ac:dyDescent="0.25">
      <c r="B386" s="208" t="s">
        <v>782</v>
      </c>
      <c r="C386" s="208"/>
      <c r="D386" s="208"/>
      <c r="E386" s="208"/>
      <c r="F386" s="208"/>
      <c r="G386" s="208"/>
      <c r="H386" s="208"/>
      <c r="I386" s="208"/>
      <c r="J386" s="208"/>
      <c r="K386" s="208"/>
      <c r="L386" s="208"/>
      <c r="M386" s="208"/>
      <c r="N386" s="208"/>
      <c r="O386" s="116"/>
      <c r="P386" s="116"/>
      <c r="Q386" s="6"/>
      <c r="R386" s="3"/>
    </row>
    <row r="387" spans="1:18" x14ac:dyDescent="0.25">
      <c r="B387" s="8">
        <f t="shared" ref="B387:P389" si="33">IFERROR(VLOOKUP($B$386,$4:$126,MATCH($R387&amp;"/"&amp;B$348,$2:$2,0),FALSE),"")</f>
        <v>6217</v>
      </c>
      <c r="C387" s="8">
        <f t="shared" si="33"/>
        <v>29573</v>
      </c>
      <c r="D387" s="8">
        <f t="shared" si="33"/>
        <v>33246</v>
      </c>
      <c r="E387" s="8">
        <f t="shared" si="33"/>
        <v>34162</v>
      </c>
      <c r="F387" s="8">
        <f t="shared" si="33"/>
        <v>26470</v>
      </c>
      <c r="G387" s="8">
        <f t="shared" si="33"/>
        <v>36105</v>
      </c>
      <c r="H387" s="8">
        <f t="shared" si="33"/>
        <v>33893</v>
      </c>
      <c r="I387" s="8">
        <f t="shared" si="33"/>
        <v>28184</v>
      </c>
      <c r="J387" s="8">
        <f t="shared" si="33"/>
        <v>24119</v>
      </c>
      <c r="K387" s="8">
        <f t="shared" si="33"/>
        <v>16865</v>
      </c>
      <c r="L387" s="8">
        <f t="shared" si="33"/>
        <v>11976</v>
      </c>
      <c r="M387" s="8">
        <f t="shared" si="33"/>
        <v>10747</v>
      </c>
      <c r="N387" s="8">
        <f t="shared" si="33"/>
        <v>9398</v>
      </c>
      <c r="O387" s="8">
        <f t="shared" si="33"/>
        <v>22204</v>
      </c>
      <c r="P387" s="8" t="str">
        <f t="shared" si="33"/>
        <v/>
      </c>
      <c r="Q387" s="6"/>
      <c r="R387" s="9" t="s">
        <v>12</v>
      </c>
    </row>
    <row r="388" spans="1:18" x14ac:dyDescent="0.25">
      <c r="B388" s="8">
        <f t="shared" si="33"/>
        <v>12787</v>
      </c>
      <c r="C388" s="8">
        <f t="shared" si="33"/>
        <v>28242</v>
      </c>
      <c r="D388" s="8">
        <f t="shared" si="33"/>
        <v>30908</v>
      </c>
      <c r="E388" s="8">
        <f t="shared" si="33"/>
        <v>31631</v>
      </c>
      <c r="F388" s="8">
        <f t="shared" si="33"/>
        <v>33020</v>
      </c>
      <c r="G388" s="8">
        <f t="shared" si="33"/>
        <v>32149</v>
      </c>
      <c r="H388" s="8">
        <f t="shared" si="33"/>
        <v>31456</v>
      </c>
      <c r="I388" s="8">
        <f t="shared" si="33"/>
        <v>25884</v>
      </c>
      <c r="J388" s="8">
        <f t="shared" si="33"/>
        <v>21794</v>
      </c>
      <c r="K388" s="8">
        <f t="shared" si="33"/>
        <v>15364</v>
      </c>
      <c r="L388" s="8">
        <f t="shared" si="33"/>
        <v>13877</v>
      </c>
      <c r="M388" s="8">
        <f t="shared" si="33"/>
        <v>9815</v>
      </c>
      <c r="N388" s="8">
        <f t="shared" si="33"/>
        <v>15154</v>
      </c>
      <c r="O388" s="8">
        <f t="shared" si="33"/>
        <v>36253</v>
      </c>
      <c r="P388" s="8" t="str">
        <f t="shared" si="33"/>
        <v/>
      </c>
      <c r="Q388" s="6"/>
      <c r="R388" s="9" t="s">
        <v>13</v>
      </c>
    </row>
    <row r="389" spans="1:18" x14ac:dyDescent="0.25">
      <c r="B389" s="8">
        <f t="shared" si="33"/>
        <v>11859</v>
      </c>
      <c r="C389" s="8">
        <f t="shared" si="33"/>
        <v>26627</v>
      </c>
      <c r="D389" s="8">
        <f t="shared" si="33"/>
        <v>34547</v>
      </c>
      <c r="E389" s="8">
        <f t="shared" si="33"/>
        <v>29784</v>
      </c>
      <c r="F389" s="8">
        <f t="shared" si="33"/>
        <v>33805</v>
      </c>
      <c r="G389" s="8">
        <f t="shared" si="33"/>
        <v>32708</v>
      </c>
      <c r="H389" s="8">
        <f t="shared" si="33"/>
        <v>31982</v>
      </c>
      <c r="I389" s="8">
        <f t="shared" si="33"/>
        <v>27249</v>
      </c>
      <c r="J389" s="8">
        <f t="shared" si="33"/>
        <v>18962</v>
      </c>
      <c r="K389" s="8">
        <f t="shared" si="33"/>
        <v>13731</v>
      </c>
      <c r="L389" s="8">
        <f t="shared" si="33"/>
        <v>12907</v>
      </c>
      <c r="M389" s="8">
        <f t="shared" si="33"/>
        <v>8806</v>
      </c>
      <c r="N389" s="8">
        <f t="shared" si="33"/>
        <v>15288</v>
      </c>
      <c r="O389" s="8">
        <f t="shared" si="33"/>
        <v>34134</v>
      </c>
      <c r="P389" s="8" t="str">
        <f t="shared" si="33"/>
        <v/>
      </c>
      <c r="Q389" s="6"/>
      <c r="R389" s="9" t="s">
        <v>14</v>
      </c>
    </row>
    <row r="390" spans="1:18" x14ac:dyDescent="0.25">
      <c r="B390" s="8">
        <f t="shared" ref="B390:M390" si="34">IFERROR(VLOOKUP($B$386,$4:$126,MATCH($R390&amp;"/"&amp;B$348,$2:$2,0),FALSE),"")</f>
        <v>30819</v>
      </c>
      <c r="C390" s="8">
        <f t="shared" si="34"/>
        <v>26891</v>
      </c>
      <c r="D390" s="8">
        <f t="shared" si="34"/>
        <v>35464.75</v>
      </c>
      <c r="E390" s="8">
        <f t="shared" si="34"/>
        <v>28995.18</v>
      </c>
      <c r="F390" s="8">
        <f t="shared" si="34"/>
        <v>40057</v>
      </c>
      <c r="G390" s="8">
        <f t="shared" si="34"/>
        <v>36484.800000000003</v>
      </c>
      <c r="H390" s="8">
        <f t="shared" si="34"/>
        <v>29170</v>
      </c>
      <c r="I390" s="8">
        <f t="shared" si="34"/>
        <v>26134.39</v>
      </c>
      <c r="J390" s="8">
        <f t="shared" si="34"/>
        <v>18817</v>
      </c>
      <c r="K390" s="8">
        <f t="shared" si="34"/>
        <v>13031</v>
      </c>
      <c r="L390" s="8">
        <f t="shared" si="34"/>
        <v>11811</v>
      </c>
      <c r="M390" s="8">
        <f t="shared" si="34"/>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34134</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25">
      <c r="B391" s="12">
        <f t="shared" ref="B391:O391" si="35">+B390/B$402</f>
        <v>2.8272963124694968E-2</v>
      </c>
      <c r="C391" s="12">
        <f t="shared" si="35"/>
        <v>2.5540665039368582E-2</v>
      </c>
      <c r="D391" s="12">
        <f t="shared" si="35"/>
        <v>3.0858283190336185E-2</v>
      </c>
      <c r="E391" s="12">
        <f t="shared" si="35"/>
        <v>2.3341806019549952E-2</v>
      </c>
      <c r="F391" s="12">
        <f t="shared" si="35"/>
        <v>2.7509503026890047E-2</v>
      </c>
      <c r="G391" s="12">
        <f t="shared" si="35"/>
        <v>2.1626596930067438E-2</v>
      </c>
      <c r="H391" s="12">
        <f t="shared" si="35"/>
        <v>1.7525771957082586E-2</v>
      </c>
      <c r="I391" s="12">
        <f t="shared" si="35"/>
        <v>1.446663531039534E-2</v>
      </c>
      <c r="J391" s="12">
        <f t="shared" si="35"/>
        <v>9.6626270925336353E-3</v>
      </c>
      <c r="K391" s="12">
        <f t="shared" si="35"/>
        <v>6.1091384384871503E-3</v>
      </c>
      <c r="L391" s="12">
        <f t="shared" si="35"/>
        <v>5.1265468403439403E-3</v>
      </c>
      <c r="M391" s="12">
        <f t="shared" si="35"/>
        <v>3.2381900719062585E-3</v>
      </c>
      <c r="N391" s="12">
        <f t="shared" si="35"/>
        <v>9.2281461643427074E-3</v>
      </c>
      <c r="O391" s="12">
        <f t="shared" si="35"/>
        <v>1.4285708306879481E-2</v>
      </c>
      <c r="P391" s="12" t="e">
        <f t="shared" ref="P391" si="36">+P390/P$402</f>
        <v>#VALUE!</v>
      </c>
      <c r="Q391" s="6"/>
      <c r="R391" s="11" t="s">
        <v>1424</v>
      </c>
    </row>
    <row r="392" spans="1:18" x14ac:dyDescent="0.25">
      <c r="A392" s="84"/>
      <c r="B392" s="209" t="s">
        <v>783</v>
      </c>
      <c r="C392" s="209"/>
      <c r="D392" s="209"/>
      <c r="E392" s="209"/>
      <c r="F392" s="209"/>
      <c r="G392" s="209"/>
      <c r="H392" s="209"/>
      <c r="I392" s="209"/>
      <c r="J392" s="209"/>
      <c r="K392" s="209"/>
      <c r="L392" s="209"/>
      <c r="M392" s="209"/>
      <c r="N392" s="209"/>
      <c r="O392" s="116"/>
      <c r="P392" s="116"/>
      <c r="Q392" s="6"/>
      <c r="R392" s="3"/>
    </row>
    <row r="393" spans="1:18" x14ac:dyDescent="0.25">
      <c r="B393" s="8">
        <f t="shared" ref="B393:P395" si="37">IFERROR(VLOOKUP($B$392,$4:$126,MATCH($R393&amp;"/"&amp;B$348,$2:$2,0),FALSE),"")</f>
        <v>833490</v>
      </c>
      <c r="C393" s="8">
        <f t="shared" si="37"/>
        <v>913887</v>
      </c>
      <c r="D393" s="8">
        <f t="shared" si="37"/>
        <v>895621</v>
      </c>
      <c r="E393" s="8">
        <f t="shared" si="37"/>
        <v>897120</v>
      </c>
      <c r="F393" s="8">
        <f t="shared" si="37"/>
        <v>965364</v>
      </c>
      <c r="G393" s="8">
        <f t="shared" si="37"/>
        <v>1406884</v>
      </c>
      <c r="H393" s="8">
        <f t="shared" si="37"/>
        <v>1495766</v>
      </c>
      <c r="I393" s="8">
        <f t="shared" si="37"/>
        <v>1432906</v>
      </c>
      <c r="J393" s="8">
        <f t="shared" si="37"/>
        <v>1357864</v>
      </c>
      <c r="K393" s="8">
        <f t="shared" si="37"/>
        <v>1399859</v>
      </c>
      <c r="L393" s="8">
        <f t="shared" si="37"/>
        <v>1392848</v>
      </c>
      <c r="M393" s="8">
        <f t="shared" si="37"/>
        <v>1293203</v>
      </c>
      <c r="N393" s="8">
        <f t="shared" si="37"/>
        <v>1257163</v>
      </c>
      <c r="O393" s="8">
        <f t="shared" si="37"/>
        <v>1405734</v>
      </c>
      <c r="P393" s="8" t="str">
        <f t="shared" si="37"/>
        <v/>
      </c>
      <c r="Q393" s="6"/>
      <c r="R393" s="9" t="s">
        <v>12</v>
      </c>
    </row>
    <row r="394" spans="1:18" x14ac:dyDescent="0.25">
      <c r="B394" s="8">
        <f t="shared" si="37"/>
        <v>854896</v>
      </c>
      <c r="C394" s="8">
        <f t="shared" si="37"/>
        <v>913751</v>
      </c>
      <c r="D394" s="8">
        <f t="shared" si="37"/>
        <v>881098</v>
      </c>
      <c r="E394" s="8">
        <f t="shared" si="37"/>
        <v>932721</v>
      </c>
      <c r="F394" s="8">
        <f t="shared" si="37"/>
        <v>975969</v>
      </c>
      <c r="G394" s="8">
        <f t="shared" si="37"/>
        <v>1434423</v>
      </c>
      <c r="H394" s="8">
        <f t="shared" si="37"/>
        <v>1502326</v>
      </c>
      <c r="I394" s="8">
        <f t="shared" si="37"/>
        <v>1431287</v>
      </c>
      <c r="J394" s="8">
        <f t="shared" si="37"/>
        <v>1349785</v>
      </c>
      <c r="K394" s="8">
        <f t="shared" si="37"/>
        <v>1393788</v>
      </c>
      <c r="L394" s="8">
        <f t="shared" si="37"/>
        <v>1385746</v>
      </c>
      <c r="M394" s="8">
        <f t="shared" si="37"/>
        <v>1286991</v>
      </c>
      <c r="N394" s="8">
        <f t="shared" si="37"/>
        <v>1282572</v>
      </c>
      <c r="O394" s="8">
        <f t="shared" si="37"/>
        <v>1452787</v>
      </c>
      <c r="P394" s="8" t="str">
        <f t="shared" si="37"/>
        <v/>
      </c>
      <c r="Q394" s="6"/>
      <c r="R394" s="9" t="s">
        <v>13</v>
      </c>
    </row>
    <row r="395" spans="1:18" x14ac:dyDescent="0.25">
      <c r="B395" s="8">
        <f t="shared" si="37"/>
        <v>871757</v>
      </c>
      <c r="C395" s="8">
        <f t="shared" si="37"/>
        <v>909161</v>
      </c>
      <c r="D395" s="8">
        <f t="shared" si="37"/>
        <v>878225</v>
      </c>
      <c r="E395" s="8">
        <f t="shared" si="37"/>
        <v>964809</v>
      </c>
      <c r="F395" s="8">
        <f t="shared" si="37"/>
        <v>985328</v>
      </c>
      <c r="G395" s="8">
        <f t="shared" si="37"/>
        <v>1469816</v>
      </c>
      <c r="H395" s="8">
        <f t="shared" si="37"/>
        <v>1483566</v>
      </c>
      <c r="I395" s="8">
        <f t="shared" si="37"/>
        <v>1423290</v>
      </c>
      <c r="J395" s="8">
        <f t="shared" si="37"/>
        <v>1325362</v>
      </c>
      <c r="K395" s="8">
        <f t="shared" si="37"/>
        <v>1369692</v>
      </c>
      <c r="L395" s="8">
        <f t="shared" si="37"/>
        <v>1376853</v>
      </c>
      <c r="M395" s="8">
        <f t="shared" si="37"/>
        <v>1266971</v>
      </c>
      <c r="N395" s="8">
        <f t="shared" si="37"/>
        <v>1266672</v>
      </c>
      <c r="O395" s="8">
        <f t="shared" si="37"/>
        <v>1447717</v>
      </c>
      <c r="P395" s="8" t="str">
        <f t="shared" si="37"/>
        <v/>
      </c>
      <c r="Q395" s="6"/>
      <c r="R395" s="9" t="s">
        <v>14</v>
      </c>
    </row>
    <row r="396" spans="1:18" x14ac:dyDescent="0.25">
      <c r="B396" s="8">
        <f t="shared" ref="B396:M396" si="38">IFERROR(VLOOKUP($B$392,$4:$126,MATCH($R396&amp;"/"&amp;B$348,$2:$2,0),FALSE),"")</f>
        <v>903399</v>
      </c>
      <c r="C396" s="8">
        <f t="shared" si="38"/>
        <v>902796</v>
      </c>
      <c r="D396" s="8">
        <f t="shared" si="38"/>
        <v>884144.76</v>
      </c>
      <c r="E396" s="8">
        <f t="shared" si="38"/>
        <v>969041.07</v>
      </c>
      <c r="F396" s="8">
        <f t="shared" si="38"/>
        <v>1026334</v>
      </c>
      <c r="G396" s="8">
        <f t="shared" si="38"/>
        <v>1478255.61</v>
      </c>
      <c r="H396" s="8">
        <f t="shared" si="38"/>
        <v>1456861</v>
      </c>
      <c r="I396" s="8">
        <f t="shared" si="38"/>
        <v>1389734.21</v>
      </c>
      <c r="J396" s="8">
        <f t="shared" si="38"/>
        <v>1431022</v>
      </c>
      <c r="K396" s="8">
        <f t="shared" si="38"/>
        <v>1424406</v>
      </c>
      <c r="L396" s="8">
        <f t="shared" si="38"/>
        <v>1313585</v>
      </c>
      <c r="M396" s="8">
        <f t="shared" si="38"/>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1447717</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25">
      <c r="A397" s="85"/>
      <c r="B397" s="12">
        <f t="shared" ref="B397:M397" si="39">+B396/B$402</f>
        <v>0.8287668845156011</v>
      </c>
      <c r="C397" s="12">
        <f t="shared" si="39"/>
        <v>0.85746198486042913</v>
      </c>
      <c r="D397" s="12">
        <f t="shared" si="39"/>
        <v>0.76930443286169559</v>
      </c>
      <c r="E397" s="12">
        <f t="shared" si="39"/>
        <v>0.78010099198960392</v>
      </c>
      <c r="F397" s="12">
        <f t="shared" si="39"/>
        <v>0.70484405421275109</v>
      </c>
      <c r="G397" s="12">
        <f t="shared" si="39"/>
        <v>0.87624540184079303</v>
      </c>
      <c r="H397" s="12">
        <f t="shared" si="39"/>
        <v>0.87530386215863198</v>
      </c>
      <c r="I397" s="12">
        <f t="shared" si="39"/>
        <v>0.76928437948811401</v>
      </c>
      <c r="J397" s="12">
        <f t="shared" si="39"/>
        <v>0.73483721885591047</v>
      </c>
      <c r="K397" s="12">
        <f t="shared" si="39"/>
        <v>0.66778401094403561</v>
      </c>
      <c r="L397" s="12">
        <f t="shared" si="39"/>
        <v>0.57015959963366303</v>
      </c>
      <c r="M397" s="12">
        <f t="shared" si="39"/>
        <v>0.49748006153698388</v>
      </c>
      <c r="N397" s="12">
        <f>+N396/N$402</f>
        <v>0.52725102301581517</v>
      </c>
      <c r="O397" s="12">
        <f>+O396/O$402</f>
        <v>0.60589625513888323</v>
      </c>
      <c r="P397" s="12" t="e">
        <f>+P396/P$402</f>
        <v>#VALUE!</v>
      </c>
      <c r="Q397" s="6"/>
      <c r="R397" s="11" t="s">
        <v>1424</v>
      </c>
    </row>
    <row r="398" spans="1:18" x14ac:dyDescent="0.25">
      <c r="B398" s="187" t="s">
        <v>784</v>
      </c>
      <c r="C398" s="187"/>
      <c r="D398" s="187"/>
      <c r="E398" s="187"/>
      <c r="F398" s="187"/>
      <c r="G398" s="187"/>
      <c r="H398" s="187"/>
      <c r="I398" s="187"/>
      <c r="J398" s="187"/>
      <c r="K398" s="187"/>
      <c r="L398" s="187"/>
      <c r="M398" s="187"/>
      <c r="N398" s="187"/>
      <c r="O398" s="115"/>
      <c r="P398" s="115"/>
      <c r="Q398" s="6"/>
      <c r="R398" s="3"/>
    </row>
    <row r="399" spans="1:18" x14ac:dyDescent="0.25">
      <c r="B399" s="8">
        <f t="shared" ref="B399:P401" si="40">IFERROR(VLOOKUP($B$398,$4:$126,MATCH($R399&amp;"/"&amp;B$348,$2:$2,0),FALSE),"")</f>
        <v>1018292</v>
      </c>
      <c r="C399" s="8">
        <f t="shared" si="40"/>
        <v>1110903</v>
      </c>
      <c r="D399" s="8">
        <f t="shared" si="40"/>
        <v>1100503</v>
      </c>
      <c r="E399" s="8">
        <f t="shared" si="40"/>
        <v>1203247</v>
      </c>
      <c r="F399" s="8">
        <f t="shared" si="40"/>
        <v>1311222</v>
      </c>
      <c r="G399" s="8">
        <f t="shared" si="40"/>
        <v>1853980</v>
      </c>
      <c r="H399" s="8">
        <f t="shared" si="40"/>
        <v>1725022</v>
      </c>
      <c r="I399" s="8">
        <f t="shared" si="40"/>
        <v>1735340</v>
      </c>
      <c r="J399" s="8">
        <f t="shared" si="40"/>
        <v>1884624</v>
      </c>
      <c r="K399" s="8">
        <f t="shared" si="40"/>
        <v>2005921</v>
      </c>
      <c r="L399" s="8">
        <f t="shared" si="40"/>
        <v>2230901</v>
      </c>
      <c r="M399" s="8">
        <f t="shared" si="40"/>
        <v>2416324</v>
      </c>
      <c r="N399" s="8">
        <f t="shared" si="40"/>
        <v>2574024</v>
      </c>
      <c r="O399" s="8">
        <f t="shared" si="40"/>
        <v>2499233</v>
      </c>
      <c r="P399" s="8" t="str">
        <f t="shared" si="40"/>
        <v/>
      </c>
      <c r="Q399" s="6"/>
      <c r="R399" s="9" t="s">
        <v>12</v>
      </c>
    </row>
    <row r="400" spans="1:18" x14ac:dyDescent="0.25">
      <c r="B400" s="8">
        <f t="shared" si="40"/>
        <v>974278</v>
      </c>
      <c r="C400" s="8">
        <f t="shared" si="40"/>
        <v>1043622</v>
      </c>
      <c r="D400" s="8">
        <f t="shared" si="40"/>
        <v>1021035</v>
      </c>
      <c r="E400" s="8">
        <f t="shared" si="40"/>
        <v>1124171</v>
      </c>
      <c r="F400" s="8">
        <f t="shared" si="40"/>
        <v>1239944</v>
      </c>
      <c r="G400" s="8">
        <f t="shared" si="40"/>
        <v>1710886</v>
      </c>
      <c r="H400" s="8">
        <f t="shared" si="40"/>
        <v>1681994</v>
      </c>
      <c r="I400" s="8">
        <f t="shared" si="40"/>
        <v>1630855</v>
      </c>
      <c r="J400" s="8">
        <f t="shared" si="40"/>
        <v>1745626</v>
      </c>
      <c r="K400" s="8">
        <f t="shared" si="40"/>
        <v>1888501</v>
      </c>
      <c r="L400" s="8">
        <f t="shared" si="40"/>
        <v>2092966</v>
      </c>
      <c r="M400" s="8">
        <f t="shared" si="40"/>
        <v>2241625</v>
      </c>
      <c r="N400" s="8">
        <f t="shared" si="40"/>
        <v>2275348</v>
      </c>
      <c r="O400" s="8">
        <f t="shared" si="40"/>
        <v>2395715</v>
      </c>
      <c r="P400" s="8" t="str">
        <f t="shared" si="40"/>
        <v/>
      </c>
      <c r="Q400" s="6"/>
      <c r="R400" s="9" t="s">
        <v>13</v>
      </c>
    </row>
    <row r="401" spans="1:18" x14ac:dyDescent="0.25">
      <c r="B401" s="8">
        <f t="shared" si="40"/>
        <v>1026579</v>
      </c>
      <c r="C401" s="8">
        <f t="shared" si="40"/>
        <v>1050013</v>
      </c>
      <c r="D401" s="8">
        <f t="shared" si="40"/>
        <v>1120971</v>
      </c>
      <c r="E401" s="8">
        <f t="shared" si="40"/>
        <v>1192256</v>
      </c>
      <c r="F401" s="8">
        <f t="shared" si="40"/>
        <v>1349005</v>
      </c>
      <c r="G401" s="8">
        <f t="shared" si="40"/>
        <v>1717119</v>
      </c>
      <c r="H401" s="8">
        <f t="shared" si="40"/>
        <v>1679812</v>
      </c>
      <c r="I401" s="8">
        <f t="shared" si="40"/>
        <v>1696535</v>
      </c>
      <c r="J401" s="8">
        <f t="shared" si="40"/>
        <v>1846886</v>
      </c>
      <c r="K401" s="8">
        <f t="shared" si="40"/>
        <v>2017699</v>
      </c>
      <c r="L401" s="8">
        <f t="shared" si="40"/>
        <v>2248812</v>
      </c>
      <c r="M401" s="8">
        <f t="shared" si="40"/>
        <v>2414630</v>
      </c>
      <c r="N401" s="8">
        <f t="shared" si="40"/>
        <v>2379970</v>
      </c>
      <c r="O401" s="8">
        <f t="shared" si="40"/>
        <v>2389381</v>
      </c>
      <c r="P401" s="8" t="str">
        <f t="shared" si="40"/>
        <v/>
      </c>
      <c r="Q401" s="6"/>
      <c r="R401" s="9" t="s">
        <v>14</v>
      </c>
    </row>
    <row r="402" spans="1:18" x14ac:dyDescent="0.25">
      <c r="B402" s="8">
        <f t="shared" ref="B402:M402" si="41">IFERROR(VLOOKUP($B$398,$4:$126,MATCH($R402&amp;"/"&amp;B$348,$2:$2,0),FALSE),"")</f>
        <v>1090052</v>
      </c>
      <c r="C402" s="8">
        <f t="shared" si="41"/>
        <v>1052870</v>
      </c>
      <c r="D402" s="8">
        <f t="shared" si="41"/>
        <v>1149278.1299999999</v>
      </c>
      <c r="E402" s="8">
        <f t="shared" si="41"/>
        <v>1242199.51</v>
      </c>
      <c r="F402" s="8">
        <f t="shared" si="41"/>
        <v>1456115</v>
      </c>
      <c r="G402" s="8">
        <f t="shared" si="41"/>
        <v>1687033.8</v>
      </c>
      <c r="H402" s="8">
        <f t="shared" si="41"/>
        <v>1664406</v>
      </c>
      <c r="I402" s="8">
        <f t="shared" si="41"/>
        <v>1806528.57</v>
      </c>
      <c r="J402" s="8">
        <f t="shared" si="41"/>
        <v>1947400</v>
      </c>
      <c r="K402" s="8">
        <f t="shared" si="41"/>
        <v>2133034</v>
      </c>
      <c r="L402" s="8">
        <f t="shared" si="41"/>
        <v>2303890</v>
      </c>
      <c r="M402" s="8">
        <f t="shared" si="41"/>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2389381</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25">
      <c r="B403" s="204" t="s">
        <v>1</v>
      </c>
      <c r="C403" s="204"/>
      <c r="D403" s="204"/>
      <c r="E403" s="204"/>
      <c r="F403" s="204"/>
      <c r="G403" s="204"/>
      <c r="H403" s="204"/>
      <c r="I403" s="204"/>
      <c r="J403" s="204"/>
      <c r="K403" s="204"/>
      <c r="L403" s="204"/>
      <c r="M403" s="204"/>
      <c r="N403" s="204"/>
      <c r="O403" s="117"/>
      <c r="P403" s="117"/>
    </row>
    <row r="404" spans="1:18" x14ac:dyDescent="0.25">
      <c r="B404" s="205" t="s">
        <v>786</v>
      </c>
      <c r="C404" s="205"/>
      <c r="D404" s="205"/>
      <c r="E404" s="205"/>
      <c r="F404" s="205"/>
      <c r="G404" s="205"/>
      <c r="H404" s="205"/>
      <c r="I404" s="205"/>
      <c r="J404" s="205"/>
      <c r="K404" s="205"/>
      <c r="L404" s="205"/>
      <c r="M404" s="205"/>
      <c r="N404" s="205"/>
      <c r="O404" s="118"/>
      <c r="P404" s="118"/>
      <c r="Q404" s="6"/>
      <c r="R404" s="3"/>
    </row>
    <row r="405" spans="1:18" x14ac:dyDescent="0.25">
      <c r="B405" s="8">
        <f t="shared" ref="B405:P407" si="42">IFERROR(VLOOKUP($B$404,$4:$126,MATCH($R405&amp;"/"&amp;B$348,$2:$2,0),FALSE),"")</f>
        <v>32467</v>
      </c>
      <c r="C405" s="8">
        <f t="shared" si="42"/>
        <v>43703</v>
      </c>
      <c r="D405" s="8">
        <f t="shared" si="42"/>
        <v>40185</v>
      </c>
      <c r="E405" s="8">
        <f t="shared" si="42"/>
        <v>43488</v>
      </c>
      <c r="F405" s="8">
        <f t="shared" si="42"/>
        <v>136797</v>
      </c>
      <c r="G405" s="8">
        <f t="shared" si="42"/>
        <v>176658</v>
      </c>
      <c r="H405" s="8">
        <f t="shared" si="42"/>
        <v>173157</v>
      </c>
      <c r="I405" s="8">
        <f t="shared" si="42"/>
        <v>157941</v>
      </c>
      <c r="J405" s="8">
        <f t="shared" si="42"/>
        <v>159292</v>
      </c>
      <c r="K405" s="8">
        <f t="shared" si="42"/>
        <v>154941</v>
      </c>
      <c r="L405" s="8">
        <f t="shared" si="42"/>
        <v>165978</v>
      </c>
      <c r="M405" s="8">
        <f t="shared" si="42"/>
        <v>165209</v>
      </c>
      <c r="N405" s="8">
        <f t="shared" si="42"/>
        <v>153417</v>
      </c>
      <c r="O405" s="8">
        <f t="shared" si="42"/>
        <v>149005</v>
      </c>
      <c r="P405" s="8" t="str">
        <f t="shared" si="42"/>
        <v/>
      </c>
      <c r="Q405" s="6"/>
      <c r="R405" s="9" t="s">
        <v>12</v>
      </c>
    </row>
    <row r="406" spans="1:18" x14ac:dyDescent="0.25">
      <c r="B406" s="8">
        <f t="shared" si="42"/>
        <v>33127</v>
      </c>
      <c r="C406" s="8">
        <f t="shared" si="42"/>
        <v>50914</v>
      </c>
      <c r="D406" s="8">
        <f t="shared" si="42"/>
        <v>35876</v>
      </c>
      <c r="E406" s="8">
        <f t="shared" si="42"/>
        <v>60469</v>
      </c>
      <c r="F406" s="8">
        <f t="shared" si="42"/>
        <v>142458</v>
      </c>
      <c r="G406" s="8">
        <f t="shared" si="42"/>
        <v>169033</v>
      </c>
      <c r="H406" s="8">
        <f t="shared" si="42"/>
        <v>178006</v>
      </c>
      <c r="I406" s="8">
        <f t="shared" si="42"/>
        <v>168825</v>
      </c>
      <c r="J406" s="8">
        <f t="shared" si="42"/>
        <v>158414</v>
      </c>
      <c r="K406" s="8">
        <f t="shared" si="42"/>
        <v>171242</v>
      </c>
      <c r="L406" s="8">
        <f t="shared" si="42"/>
        <v>173412</v>
      </c>
      <c r="M406" s="8">
        <f t="shared" si="42"/>
        <v>167220</v>
      </c>
      <c r="N406" s="8">
        <f t="shared" si="42"/>
        <v>144847</v>
      </c>
      <c r="O406" s="8">
        <f t="shared" si="42"/>
        <v>183900</v>
      </c>
      <c r="P406" s="8" t="str">
        <f t="shared" si="42"/>
        <v/>
      </c>
      <c r="Q406" s="6"/>
      <c r="R406" s="9" t="s">
        <v>13</v>
      </c>
    </row>
    <row r="407" spans="1:18" x14ac:dyDescent="0.25">
      <c r="B407" s="8">
        <f t="shared" si="42"/>
        <v>34995</v>
      </c>
      <c r="C407" s="8">
        <f t="shared" si="42"/>
        <v>44450</v>
      </c>
      <c r="D407" s="8">
        <f t="shared" si="42"/>
        <v>0</v>
      </c>
      <c r="E407" s="8">
        <f t="shared" si="42"/>
        <v>57026</v>
      </c>
      <c r="F407" s="8">
        <f t="shared" si="42"/>
        <v>69726</v>
      </c>
      <c r="G407" s="8">
        <f t="shared" si="42"/>
        <v>192038</v>
      </c>
      <c r="H407" s="8">
        <f t="shared" si="42"/>
        <v>183224</v>
      </c>
      <c r="I407" s="8">
        <f t="shared" si="42"/>
        <v>166157</v>
      </c>
      <c r="J407" s="8">
        <f t="shared" si="42"/>
        <v>182572</v>
      </c>
      <c r="K407" s="8">
        <f t="shared" si="42"/>
        <v>192406</v>
      </c>
      <c r="L407" s="8">
        <f t="shared" si="42"/>
        <v>208686</v>
      </c>
      <c r="M407" s="8">
        <f t="shared" si="42"/>
        <v>202284</v>
      </c>
      <c r="N407" s="8">
        <f t="shared" si="42"/>
        <v>171763</v>
      </c>
      <c r="O407" s="8">
        <f t="shared" si="42"/>
        <v>161324</v>
      </c>
      <c r="P407" s="8" t="str">
        <f t="shared" si="42"/>
        <v/>
      </c>
      <c r="Q407" s="6"/>
      <c r="R407" s="9" t="s">
        <v>14</v>
      </c>
    </row>
    <row r="408" spans="1:18" x14ac:dyDescent="0.25">
      <c r="B408" s="8">
        <f t="shared" ref="B408:M408" si="43">IFERROR(VLOOKUP($B$404,$4:$126,MATCH($R408&amp;"/"&amp;B$348,$2:$2,0),FALSE),"")</f>
        <v>40042</v>
      </c>
      <c r="C408" s="8">
        <f t="shared" si="43"/>
        <v>45865</v>
      </c>
      <c r="D408" s="8">
        <f t="shared" si="43"/>
        <v>40602.71</v>
      </c>
      <c r="E408" s="8">
        <f t="shared" si="43"/>
        <v>145159.28</v>
      </c>
      <c r="F408" s="8">
        <f t="shared" si="43"/>
        <v>109246</v>
      </c>
      <c r="G408" s="8">
        <f t="shared" si="43"/>
        <v>176418.19</v>
      </c>
      <c r="H408" s="8">
        <f t="shared" si="43"/>
        <v>182447</v>
      </c>
      <c r="I408" s="8">
        <f t="shared" si="43"/>
        <v>181955.13</v>
      </c>
      <c r="J408" s="8">
        <f t="shared" si="43"/>
        <v>179060</v>
      </c>
      <c r="K408" s="8">
        <f t="shared" si="43"/>
        <v>182415</v>
      </c>
      <c r="L408" s="8">
        <f t="shared" si="43"/>
        <v>183278</v>
      </c>
      <c r="M408" s="8">
        <f t="shared" si="43"/>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161324</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25">
      <c r="A409" s="84"/>
      <c r="B409" s="12">
        <f t="shared" ref="B409:M409" si="44">+B408/B$402</f>
        <v>3.6734027367501733E-2</v>
      </c>
      <c r="C409" s="12">
        <f t="shared" si="44"/>
        <v>4.3561883233447625E-2</v>
      </c>
      <c r="D409" s="12">
        <f t="shared" si="44"/>
        <v>3.5328880747082521E-2</v>
      </c>
      <c r="E409" s="12">
        <f t="shared" si="44"/>
        <v>0.11685665533711247</v>
      </c>
      <c r="F409" s="12">
        <f t="shared" si="44"/>
        <v>7.502566761553861E-2</v>
      </c>
      <c r="G409" s="12">
        <f t="shared" si="44"/>
        <v>0.1045730026274518</v>
      </c>
      <c r="H409" s="12">
        <f t="shared" si="44"/>
        <v>0.10961688434192138</v>
      </c>
      <c r="I409" s="12">
        <f t="shared" si="44"/>
        <v>0.10072087041501923</v>
      </c>
      <c r="J409" s="12">
        <f t="shared" si="44"/>
        <v>9.1948238677210636E-2</v>
      </c>
      <c r="K409" s="12">
        <f t="shared" si="44"/>
        <v>8.5519030638986526E-2</v>
      </c>
      <c r="L409" s="12">
        <f t="shared" si="44"/>
        <v>7.9551541089201303E-2</v>
      </c>
      <c r="M409" s="12">
        <f t="shared" si="44"/>
        <v>8.3574209683916947E-2</v>
      </c>
      <c r="N409" s="12">
        <f>+N408/N$402</f>
        <v>8.3304963234342597E-2</v>
      </c>
      <c r="O409" s="12">
        <f>+O408/O$402</f>
        <v>6.7517068228131055E-2</v>
      </c>
      <c r="P409" s="12" t="e">
        <f>+P408/P$402</f>
        <v>#VALUE!</v>
      </c>
      <c r="Q409" s="6"/>
      <c r="R409" s="11" t="s">
        <v>1424</v>
      </c>
    </row>
    <row r="410" spans="1:18" x14ac:dyDescent="0.25">
      <c r="A410" s="84"/>
      <c r="B410" s="205" t="s">
        <v>789</v>
      </c>
      <c r="C410" s="205"/>
      <c r="D410" s="205"/>
      <c r="E410" s="205"/>
      <c r="F410" s="205"/>
      <c r="G410" s="205"/>
      <c r="H410" s="205"/>
      <c r="I410" s="205"/>
      <c r="J410" s="205"/>
      <c r="K410" s="205"/>
      <c r="L410" s="205"/>
      <c r="M410" s="205"/>
      <c r="N410" s="205"/>
      <c r="O410" s="118"/>
      <c r="P410" s="118"/>
      <c r="Q410" s="6"/>
      <c r="R410" s="3"/>
    </row>
    <row r="411" spans="1:18" x14ac:dyDescent="0.25">
      <c r="B411" s="8">
        <f t="shared" ref="B411:P413" si="45">IFERROR(VLOOKUP($B$410,$4:$126,MATCH($R411&amp;"/"&amp;B$348,$2:$2,0),FALSE),"")</f>
        <v>314448</v>
      </c>
      <c r="C411" s="8">
        <f t="shared" si="45"/>
        <v>331113</v>
      </c>
      <c r="D411" s="8">
        <f t="shared" si="45"/>
        <v>249812</v>
      </c>
      <c r="E411" s="8">
        <f t="shared" si="45"/>
        <v>277930</v>
      </c>
      <c r="F411" s="8">
        <f t="shared" si="45"/>
        <v>291270</v>
      </c>
      <c r="G411" s="8">
        <f t="shared" si="45"/>
        <v>711766</v>
      </c>
      <c r="H411" s="8">
        <f t="shared" si="45"/>
        <v>474740</v>
      </c>
      <c r="I411" s="8">
        <f t="shared" si="45"/>
        <v>370260</v>
      </c>
      <c r="J411" s="8">
        <f t="shared" si="45"/>
        <v>393286</v>
      </c>
      <c r="K411" s="8">
        <f t="shared" si="45"/>
        <v>384528</v>
      </c>
      <c r="L411" s="8">
        <f t="shared" si="45"/>
        <v>435740</v>
      </c>
      <c r="M411" s="8">
        <f t="shared" si="45"/>
        <v>455572</v>
      </c>
      <c r="N411" s="8">
        <f t="shared" si="45"/>
        <v>467287</v>
      </c>
      <c r="O411" s="8">
        <f t="shared" si="45"/>
        <v>326828</v>
      </c>
      <c r="P411" s="8" t="str">
        <f t="shared" si="45"/>
        <v/>
      </c>
      <c r="Q411" s="6"/>
      <c r="R411" s="9" t="s">
        <v>12</v>
      </c>
    </row>
    <row r="412" spans="1:18" x14ac:dyDescent="0.25">
      <c r="B412" s="8">
        <f t="shared" si="45"/>
        <v>237294</v>
      </c>
      <c r="C412" s="8">
        <f t="shared" si="45"/>
        <v>220770</v>
      </c>
      <c r="D412" s="8">
        <f t="shared" si="45"/>
        <v>132455</v>
      </c>
      <c r="E412" s="8">
        <f t="shared" si="45"/>
        <v>166169</v>
      </c>
      <c r="F412" s="8">
        <f t="shared" si="45"/>
        <v>173513</v>
      </c>
      <c r="G412" s="8">
        <f t="shared" si="45"/>
        <v>517398</v>
      </c>
      <c r="H412" s="8">
        <f t="shared" si="45"/>
        <v>385712</v>
      </c>
      <c r="I412" s="8">
        <f t="shared" si="45"/>
        <v>201942</v>
      </c>
      <c r="J412" s="8">
        <f t="shared" si="45"/>
        <v>191155</v>
      </c>
      <c r="K412" s="8">
        <f t="shared" si="45"/>
        <v>195362</v>
      </c>
      <c r="L412" s="8">
        <f t="shared" si="45"/>
        <v>207984</v>
      </c>
      <c r="M412" s="8">
        <f t="shared" si="45"/>
        <v>200122</v>
      </c>
      <c r="N412" s="8">
        <f t="shared" si="45"/>
        <v>155191</v>
      </c>
      <c r="O412" s="8">
        <f t="shared" si="45"/>
        <v>195473</v>
      </c>
      <c r="P412" s="8" t="str">
        <f t="shared" si="45"/>
        <v/>
      </c>
      <c r="Q412" s="6"/>
      <c r="R412" s="9" t="s">
        <v>13</v>
      </c>
    </row>
    <row r="413" spans="1:18" x14ac:dyDescent="0.25">
      <c r="B413" s="8">
        <f t="shared" si="45"/>
        <v>230673</v>
      </c>
      <c r="C413" s="8">
        <f t="shared" si="45"/>
        <v>174862</v>
      </c>
      <c r="D413" s="8">
        <f t="shared" si="45"/>
        <v>162655</v>
      </c>
      <c r="E413" s="8">
        <f t="shared" si="45"/>
        <v>172516</v>
      </c>
      <c r="F413" s="8">
        <f t="shared" si="45"/>
        <v>189051</v>
      </c>
      <c r="G413" s="8">
        <f t="shared" si="45"/>
        <v>450988</v>
      </c>
      <c r="H413" s="8">
        <f t="shared" si="45"/>
        <v>306313</v>
      </c>
      <c r="I413" s="8">
        <f t="shared" si="45"/>
        <v>186726</v>
      </c>
      <c r="J413" s="8">
        <f t="shared" si="45"/>
        <v>203093</v>
      </c>
      <c r="K413" s="8">
        <f t="shared" si="45"/>
        <v>218163</v>
      </c>
      <c r="L413" s="8">
        <f t="shared" si="45"/>
        <v>239166</v>
      </c>
      <c r="M413" s="8">
        <f t="shared" si="45"/>
        <v>237259</v>
      </c>
      <c r="N413" s="8">
        <f t="shared" si="45"/>
        <v>191329</v>
      </c>
      <c r="O413" s="8">
        <f t="shared" si="45"/>
        <v>168889</v>
      </c>
      <c r="P413" s="8" t="str">
        <f t="shared" si="45"/>
        <v/>
      </c>
      <c r="Q413" s="6"/>
      <c r="R413" s="9" t="s">
        <v>14</v>
      </c>
    </row>
    <row r="414" spans="1:18" x14ac:dyDescent="0.25">
      <c r="B414" s="8">
        <f t="shared" ref="B414:M414" si="46">IFERROR(VLOOKUP($B$410,$4:$126,MATCH($R414&amp;"/"&amp;B$348,$2:$2,0),FALSE),"")</f>
        <v>246618</v>
      </c>
      <c r="C414" s="8">
        <f t="shared" si="46"/>
        <v>136908</v>
      </c>
      <c r="D414" s="8">
        <f t="shared" si="46"/>
        <v>144850.84</v>
      </c>
      <c r="E414" s="8">
        <f t="shared" si="46"/>
        <v>186800.21</v>
      </c>
      <c r="F414" s="8">
        <f t="shared" si="46"/>
        <v>240547</v>
      </c>
      <c r="G414" s="8">
        <f t="shared" si="46"/>
        <v>367399.85</v>
      </c>
      <c r="H414" s="8">
        <f t="shared" si="46"/>
        <v>218974</v>
      </c>
      <c r="I414" s="8">
        <f t="shared" si="46"/>
        <v>219583.72</v>
      </c>
      <c r="J414" s="8">
        <f t="shared" si="46"/>
        <v>212279</v>
      </c>
      <c r="K414" s="8">
        <f t="shared" si="46"/>
        <v>229297</v>
      </c>
      <c r="L414" s="8">
        <f t="shared" si="46"/>
        <v>228039</v>
      </c>
      <c r="M414" s="8">
        <f t="shared" si="46"/>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168889</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25">
      <c r="B415" s="12">
        <f t="shared" ref="B415:M415" si="47">+B414/B$402</f>
        <v>0.2262442525677674</v>
      </c>
      <c r="C415" s="12">
        <f t="shared" si="47"/>
        <v>0.13003314749209305</v>
      </c>
      <c r="D415" s="12">
        <f t="shared" si="47"/>
        <v>0.12603636684533448</v>
      </c>
      <c r="E415" s="12">
        <f t="shared" si="47"/>
        <v>0.1503785893459256</v>
      </c>
      <c r="F415" s="12">
        <f t="shared" si="47"/>
        <v>0.16519780374489651</v>
      </c>
      <c r="G415" s="12">
        <f t="shared" si="47"/>
        <v>0.21777859459603</v>
      </c>
      <c r="H415" s="12">
        <f t="shared" si="47"/>
        <v>0.13156285185225239</v>
      </c>
      <c r="I415" s="12">
        <f t="shared" si="47"/>
        <v>0.12155009538542753</v>
      </c>
      <c r="J415" s="12">
        <f t="shared" si="47"/>
        <v>0.10900636746431139</v>
      </c>
      <c r="K415" s="12">
        <f t="shared" si="47"/>
        <v>0.10749805207043113</v>
      </c>
      <c r="L415" s="12">
        <f t="shared" si="47"/>
        <v>9.8979986023638278E-2</v>
      </c>
      <c r="M415" s="12">
        <f t="shared" si="47"/>
        <v>0.1060748267710076</v>
      </c>
      <c r="N415" s="12">
        <f>+N414/N$402</f>
        <v>9.85957497809032E-2</v>
      </c>
      <c r="O415" s="12">
        <f>+O414/O$402</f>
        <v>7.0683160199231515E-2</v>
      </c>
      <c r="P415" s="12" t="e">
        <f>+P414/P$402</f>
        <v>#VALUE!</v>
      </c>
      <c r="Q415" s="6"/>
      <c r="R415" s="11" t="s">
        <v>1424</v>
      </c>
    </row>
    <row r="416" spans="1:18" x14ac:dyDescent="0.25">
      <c r="B416" s="210" t="s">
        <v>2</v>
      </c>
      <c r="C416" s="210"/>
      <c r="D416" s="210"/>
      <c r="E416" s="210"/>
      <c r="F416" s="210"/>
      <c r="G416" s="210"/>
      <c r="H416" s="210"/>
      <c r="I416" s="210"/>
      <c r="J416" s="210"/>
      <c r="K416" s="210"/>
      <c r="L416" s="210"/>
      <c r="M416" s="210"/>
      <c r="N416" s="210"/>
      <c r="O416" s="119"/>
      <c r="P416" s="119"/>
      <c r="Q416" s="6"/>
      <c r="R416" s="3"/>
    </row>
    <row r="417" spans="2:18" x14ac:dyDescent="0.25">
      <c r="B417" s="8">
        <f t="shared" ref="B417:P419" si="48">IFERROR(VLOOKUP($B$416,$4:$126,MATCH($R417&amp;"/"&amp;B$348,$2:$2,0),FALSE),"")</f>
        <v>314448</v>
      </c>
      <c r="C417" s="8">
        <f t="shared" si="48"/>
        <v>75000</v>
      </c>
      <c r="D417" s="8">
        <f t="shared" si="48"/>
        <v>0</v>
      </c>
      <c r="E417" s="8">
        <f t="shared" si="48"/>
        <v>0</v>
      </c>
      <c r="F417" s="8">
        <f t="shared" si="48"/>
        <v>0</v>
      </c>
      <c r="G417" s="8">
        <f t="shared" si="48"/>
        <v>330000</v>
      </c>
      <c r="H417" s="8">
        <f t="shared" si="48"/>
        <v>110000</v>
      </c>
      <c r="I417" s="8">
        <f t="shared" si="48"/>
        <v>0</v>
      </c>
      <c r="J417" s="8">
        <f t="shared" si="48"/>
        <v>0</v>
      </c>
      <c r="K417" s="8">
        <f t="shared" si="48"/>
        <v>0</v>
      </c>
      <c r="L417" s="8">
        <f t="shared" si="48"/>
        <v>0</v>
      </c>
      <c r="M417" s="8">
        <f t="shared" si="48"/>
        <v>0</v>
      </c>
      <c r="N417" s="8">
        <f t="shared" si="48"/>
        <v>0</v>
      </c>
      <c r="O417" s="8">
        <f t="shared" si="48"/>
        <v>0</v>
      </c>
      <c r="P417" s="8" t="str">
        <f t="shared" si="48"/>
        <v/>
      </c>
      <c r="Q417" s="6"/>
      <c r="R417" s="9" t="s">
        <v>12</v>
      </c>
    </row>
    <row r="418" spans="2:18" x14ac:dyDescent="0.25">
      <c r="B418" s="8">
        <f t="shared" si="48"/>
        <v>237294</v>
      </c>
      <c r="C418" s="8">
        <f t="shared" si="48"/>
        <v>75000</v>
      </c>
      <c r="D418" s="8">
        <f t="shared" si="48"/>
        <v>0</v>
      </c>
      <c r="E418" s="8">
        <f t="shared" si="48"/>
        <v>0</v>
      </c>
      <c r="F418" s="8">
        <f t="shared" si="48"/>
        <v>0</v>
      </c>
      <c r="G418" s="8">
        <f t="shared" si="48"/>
        <v>320000</v>
      </c>
      <c r="H418" s="8">
        <f t="shared" si="48"/>
        <v>180000</v>
      </c>
      <c r="I418" s="8">
        <f t="shared" si="48"/>
        <v>0</v>
      </c>
      <c r="J418" s="8">
        <f t="shared" si="48"/>
        <v>0</v>
      </c>
      <c r="K418" s="8">
        <f t="shared" si="48"/>
        <v>0</v>
      </c>
      <c r="L418" s="8">
        <f t="shared" si="48"/>
        <v>0</v>
      </c>
      <c r="M418" s="8">
        <f t="shared" si="48"/>
        <v>0</v>
      </c>
      <c r="N418" s="8">
        <f t="shared" si="48"/>
        <v>0</v>
      </c>
      <c r="O418" s="8">
        <f t="shared" si="48"/>
        <v>0</v>
      </c>
      <c r="P418" s="8" t="str">
        <f t="shared" si="48"/>
        <v/>
      </c>
      <c r="Q418" s="6"/>
      <c r="R418" s="9" t="s">
        <v>13</v>
      </c>
    </row>
    <row r="419" spans="2:18" x14ac:dyDescent="0.25">
      <c r="B419" s="8">
        <f t="shared" si="48"/>
        <v>95000</v>
      </c>
      <c r="C419" s="8">
        <f t="shared" si="48"/>
        <v>40000</v>
      </c>
      <c r="D419" s="8">
        <f t="shared" si="48"/>
        <v>48501</v>
      </c>
      <c r="E419" s="8">
        <f t="shared" si="48"/>
        <v>0</v>
      </c>
      <c r="F419" s="8">
        <f t="shared" si="48"/>
        <v>0</v>
      </c>
      <c r="G419" s="8">
        <f t="shared" si="48"/>
        <v>240000</v>
      </c>
      <c r="H419" s="8">
        <f t="shared" si="48"/>
        <v>103000</v>
      </c>
      <c r="I419" s="8">
        <f t="shared" si="48"/>
        <v>0</v>
      </c>
      <c r="J419" s="8">
        <f t="shared" si="48"/>
        <v>0</v>
      </c>
      <c r="K419" s="8">
        <f t="shared" si="48"/>
        <v>0</v>
      </c>
      <c r="L419" s="8">
        <f t="shared" si="48"/>
        <v>0</v>
      </c>
      <c r="M419" s="8">
        <f t="shared" si="48"/>
        <v>0</v>
      </c>
      <c r="N419" s="8">
        <f t="shared" si="48"/>
        <v>0</v>
      </c>
      <c r="O419" s="8">
        <f t="shared" si="48"/>
        <v>0</v>
      </c>
      <c r="P419" s="8" t="str">
        <f t="shared" si="48"/>
        <v/>
      </c>
      <c r="Q419" s="6"/>
      <c r="R419" s="9" t="s">
        <v>14</v>
      </c>
    </row>
    <row r="420" spans="2:18" x14ac:dyDescent="0.25">
      <c r="B420" s="8">
        <f t="shared" ref="B420:M420" si="49">IFERROR(VLOOKUP($B$416,$4:$126,MATCH($R420&amp;"/"&amp;B$348,$2:$2,0),FALSE),"")</f>
        <v>95000</v>
      </c>
      <c r="C420" s="8">
        <f t="shared" si="49"/>
        <v>0</v>
      </c>
      <c r="D420" s="8">
        <f t="shared" si="49"/>
        <v>0</v>
      </c>
      <c r="E420" s="8">
        <f t="shared" si="49"/>
        <v>0</v>
      </c>
      <c r="F420" s="8">
        <f t="shared" si="49"/>
        <v>0</v>
      </c>
      <c r="G420" s="8">
        <f t="shared" si="49"/>
        <v>160000</v>
      </c>
      <c r="H420" s="8">
        <f t="shared" si="49"/>
        <v>0</v>
      </c>
      <c r="I420" s="8">
        <f t="shared" si="49"/>
        <v>0</v>
      </c>
      <c r="J420" s="8">
        <f t="shared" si="49"/>
        <v>0</v>
      </c>
      <c r="K420" s="8">
        <f t="shared" si="49"/>
        <v>0</v>
      </c>
      <c r="L420" s="8">
        <f t="shared" si="49"/>
        <v>0</v>
      </c>
      <c r="M420" s="8">
        <f t="shared" si="49"/>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25">
      <c r="B421" s="12">
        <f t="shared" ref="B421:M421" si="50">+B420/B$402</f>
        <v>8.7151805601934584E-2</v>
      </c>
      <c r="C421" s="12">
        <f t="shared" si="50"/>
        <v>0</v>
      </c>
      <c r="D421" s="12">
        <f t="shared" si="50"/>
        <v>0</v>
      </c>
      <c r="E421" s="12">
        <f t="shared" si="50"/>
        <v>0</v>
      </c>
      <c r="F421" s="12">
        <f t="shared" si="50"/>
        <v>0</v>
      </c>
      <c r="G421" s="12">
        <f t="shared" si="50"/>
        <v>9.4841016226230909E-2</v>
      </c>
      <c r="H421" s="12">
        <f t="shared" si="50"/>
        <v>0</v>
      </c>
      <c r="I421" s="12">
        <f t="shared" si="50"/>
        <v>0</v>
      </c>
      <c r="J421" s="12">
        <f t="shared" si="50"/>
        <v>0</v>
      </c>
      <c r="K421" s="12">
        <f t="shared" si="50"/>
        <v>0</v>
      </c>
      <c r="L421" s="12">
        <f t="shared" si="50"/>
        <v>0</v>
      </c>
      <c r="M421" s="12">
        <f t="shared" si="50"/>
        <v>0</v>
      </c>
      <c r="N421" s="12">
        <f>+N420/N$402</f>
        <v>0</v>
      </c>
      <c r="O421" s="12">
        <f>+O420/O$402</f>
        <v>0</v>
      </c>
      <c r="P421" s="12" t="e">
        <f>+P420/P$402</f>
        <v>#VALUE!</v>
      </c>
      <c r="Q421" s="6"/>
      <c r="R421" s="11" t="s">
        <v>1424</v>
      </c>
    </row>
    <row r="422" spans="2:18" x14ac:dyDescent="0.25">
      <c r="B422" s="205" t="s">
        <v>3</v>
      </c>
      <c r="C422" s="205"/>
      <c r="D422" s="205"/>
      <c r="E422" s="205"/>
      <c r="F422" s="205"/>
      <c r="G422" s="205"/>
      <c r="H422" s="205"/>
      <c r="I422" s="205"/>
      <c r="J422" s="205"/>
      <c r="K422" s="205"/>
      <c r="L422" s="205"/>
      <c r="M422" s="205"/>
      <c r="N422" s="205"/>
      <c r="O422" s="118"/>
      <c r="P422" s="118"/>
      <c r="Q422" s="6"/>
      <c r="R422" s="3"/>
    </row>
    <row r="423" spans="2:18" x14ac:dyDescent="0.25">
      <c r="B423" s="8">
        <f t="shared" ref="B423:P425" si="51">IFERROR(VLOOKUP($B$422,$4:$126,MATCH($R423&amp;"/"&amp;B$348,$2:$2,0),FALSE),"")</f>
        <v>0</v>
      </c>
      <c r="C423" s="8">
        <f t="shared" si="51"/>
        <v>0</v>
      </c>
      <c r="D423" s="8">
        <f t="shared" si="51"/>
        <v>0</v>
      </c>
      <c r="E423" s="8">
        <f t="shared" si="51"/>
        <v>0</v>
      </c>
      <c r="F423" s="8">
        <f t="shared" si="51"/>
        <v>0</v>
      </c>
      <c r="G423" s="8">
        <f t="shared" si="51"/>
        <v>0</v>
      </c>
      <c r="H423" s="8">
        <f t="shared" si="51"/>
        <v>0</v>
      </c>
      <c r="I423" s="8">
        <f t="shared" si="51"/>
        <v>0</v>
      </c>
      <c r="J423" s="8">
        <f t="shared" si="51"/>
        <v>0</v>
      </c>
      <c r="K423" s="8">
        <f t="shared" si="51"/>
        <v>0</v>
      </c>
      <c r="L423" s="8">
        <f t="shared" si="51"/>
        <v>0</v>
      </c>
      <c r="M423" s="8">
        <f t="shared" si="51"/>
        <v>0</v>
      </c>
      <c r="N423" s="8">
        <f t="shared" si="51"/>
        <v>0</v>
      </c>
      <c r="O423" s="8">
        <f t="shared" si="51"/>
        <v>0</v>
      </c>
      <c r="P423" s="8" t="str">
        <f t="shared" si="51"/>
        <v/>
      </c>
      <c r="Q423" s="6"/>
      <c r="R423" s="9" t="s">
        <v>12</v>
      </c>
    </row>
    <row r="424" spans="2:18" x14ac:dyDescent="0.25">
      <c r="B424" s="8">
        <f t="shared" si="51"/>
        <v>0</v>
      </c>
      <c r="C424" s="8">
        <f t="shared" si="51"/>
        <v>0</v>
      </c>
      <c r="D424" s="8">
        <f t="shared" si="51"/>
        <v>0</v>
      </c>
      <c r="E424" s="8">
        <f t="shared" si="51"/>
        <v>0</v>
      </c>
      <c r="F424" s="8">
        <f t="shared" si="51"/>
        <v>0</v>
      </c>
      <c r="G424" s="8">
        <f t="shared" si="51"/>
        <v>0</v>
      </c>
      <c r="H424" s="8">
        <f t="shared" si="51"/>
        <v>0</v>
      </c>
      <c r="I424" s="8">
        <f t="shared" si="51"/>
        <v>0</v>
      </c>
      <c r="J424" s="8">
        <f t="shared" si="51"/>
        <v>0</v>
      </c>
      <c r="K424" s="8">
        <f t="shared" si="51"/>
        <v>0</v>
      </c>
      <c r="L424" s="8">
        <f t="shared" si="51"/>
        <v>0</v>
      </c>
      <c r="M424" s="8">
        <f t="shared" si="51"/>
        <v>0</v>
      </c>
      <c r="N424" s="8">
        <f t="shared" si="51"/>
        <v>0</v>
      </c>
      <c r="O424" s="8">
        <f t="shared" si="51"/>
        <v>0</v>
      </c>
      <c r="P424" s="8" t="str">
        <f t="shared" si="51"/>
        <v/>
      </c>
      <c r="Q424" s="6"/>
      <c r="R424" s="9" t="s">
        <v>13</v>
      </c>
    </row>
    <row r="425" spans="2:18" x14ac:dyDescent="0.25">
      <c r="B425" s="8">
        <f t="shared" si="51"/>
        <v>0</v>
      </c>
      <c r="C425" s="8">
        <f t="shared" si="51"/>
        <v>0</v>
      </c>
      <c r="D425" s="8">
        <f t="shared" si="51"/>
        <v>0</v>
      </c>
      <c r="E425" s="8">
        <f t="shared" si="51"/>
        <v>0</v>
      </c>
      <c r="F425" s="8">
        <f t="shared" si="51"/>
        <v>0</v>
      </c>
      <c r="G425" s="8">
        <f t="shared" si="51"/>
        <v>0</v>
      </c>
      <c r="H425" s="8">
        <f t="shared" si="51"/>
        <v>0</v>
      </c>
      <c r="I425" s="8">
        <f t="shared" si="51"/>
        <v>0</v>
      </c>
      <c r="J425" s="8">
        <f t="shared" si="51"/>
        <v>0</v>
      </c>
      <c r="K425" s="8">
        <f t="shared" si="51"/>
        <v>0</v>
      </c>
      <c r="L425" s="8">
        <f t="shared" si="51"/>
        <v>0</v>
      </c>
      <c r="M425" s="8">
        <f t="shared" si="51"/>
        <v>0</v>
      </c>
      <c r="N425" s="8">
        <f t="shared" si="51"/>
        <v>0</v>
      </c>
      <c r="O425" s="8">
        <f t="shared" si="51"/>
        <v>0</v>
      </c>
      <c r="P425" s="8" t="str">
        <f t="shared" si="51"/>
        <v/>
      </c>
      <c r="Q425" s="6"/>
      <c r="R425" s="9" t="s">
        <v>14</v>
      </c>
    </row>
    <row r="426" spans="2:18" x14ac:dyDescent="0.25">
      <c r="B426" s="8">
        <f t="shared" ref="B426:M426" si="52">IFERROR(VLOOKUP($B$422,$4:$126,MATCH($R426&amp;"/"&amp;B$348,$2:$2,0),FALSE),"")</f>
        <v>0</v>
      </c>
      <c r="C426" s="8">
        <f t="shared" si="52"/>
        <v>0</v>
      </c>
      <c r="D426" s="8">
        <f t="shared" si="52"/>
        <v>0</v>
      </c>
      <c r="E426" s="8">
        <f t="shared" si="52"/>
        <v>0</v>
      </c>
      <c r="F426" s="8">
        <f t="shared" si="52"/>
        <v>0</v>
      </c>
      <c r="G426" s="8">
        <f t="shared" si="52"/>
        <v>0</v>
      </c>
      <c r="H426" s="8">
        <f t="shared" si="52"/>
        <v>0</v>
      </c>
      <c r="I426" s="8">
        <f t="shared" si="52"/>
        <v>0</v>
      </c>
      <c r="J426" s="8">
        <f t="shared" si="52"/>
        <v>0</v>
      </c>
      <c r="K426" s="8">
        <f t="shared" si="52"/>
        <v>0</v>
      </c>
      <c r="L426" s="8">
        <f t="shared" si="52"/>
        <v>0</v>
      </c>
      <c r="M426" s="8">
        <f t="shared" si="52"/>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25">
      <c r="B427" s="12">
        <f t="shared" ref="B427:M427" si="53">+B426/B$402</f>
        <v>0</v>
      </c>
      <c r="C427" s="12">
        <f t="shared" si="53"/>
        <v>0</v>
      </c>
      <c r="D427" s="12">
        <f t="shared" si="53"/>
        <v>0</v>
      </c>
      <c r="E427" s="12">
        <f t="shared" si="53"/>
        <v>0</v>
      </c>
      <c r="F427" s="12">
        <f t="shared" si="53"/>
        <v>0</v>
      </c>
      <c r="G427" s="12">
        <f t="shared" si="53"/>
        <v>0</v>
      </c>
      <c r="H427" s="12">
        <f t="shared" si="53"/>
        <v>0</v>
      </c>
      <c r="I427" s="12">
        <f t="shared" si="53"/>
        <v>0</v>
      </c>
      <c r="J427" s="12">
        <f t="shared" si="53"/>
        <v>0</v>
      </c>
      <c r="K427" s="12">
        <f t="shared" si="53"/>
        <v>0</v>
      </c>
      <c r="L427" s="12">
        <f t="shared" si="53"/>
        <v>0</v>
      </c>
      <c r="M427" s="12">
        <f t="shared" si="53"/>
        <v>0</v>
      </c>
      <c r="N427" s="12">
        <f>+N426/N$402</f>
        <v>0</v>
      </c>
      <c r="O427" s="12">
        <f>+O426/O$402</f>
        <v>0</v>
      </c>
      <c r="P427" s="12" t="e">
        <f>+P426/P$402</f>
        <v>#VALUE!</v>
      </c>
      <c r="Q427" s="6"/>
      <c r="R427" s="11" t="s">
        <v>1424</v>
      </c>
    </row>
    <row r="428" spans="2:18" x14ac:dyDescent="0.25">
      <c r="B428" s="205" t="s">
        <v>4</v>
      </c>
      <c r="C428" s="205"/>
      <c r="D428" s="205"/>
      <c r="E428" s="205"/>
      <c r="F428" s="205"/>
      <c r="G428" s="205"/>
      <c r="H428" s="205"/>
      <c r="I428" s="205"/>
      <c r="J428" s="205"/>
      <c r="K428" s="205"/>
      <c r="L428" s="205"/>
      <c r="M428" s="205"/>
      <c r="N428" s="205"/>
      <c r="O428" s="118"/>
      <c r="P428" s="118"/>
      <c r="Q428" s="6"/>
      <c r="R428" s="3"/>
    </row>
    <row r="429" spans="2:18" x14ac:dyDescent="0.25">
      <c r="B429" s="8">
        <f t="shared" ref="B429:P431" si="54">IFERROR(VLOOKUP($B$428,$4:$126,MATCH($R429&amp;"/"&amp;B$348,$2:$2,0),FALSE),"")</f>
        <v>314448</v>
      </c>
      <c r="C429" s="8">
        <f t="shared" si="54"/>
        <v>75000</v>
      </c>
      <c r="D429" s="8">
        <f t="shared" si="54"/>
        <v>0</v>
      </c>
      <c r="E429" s="8">
        <f t="shared" si="54"/>
        <v>0</v>
      </c>
      <c r="F429" s="8">
        <f t="shared" si="54"/>
        <v>0</v>
      </c>
      <c r="G429" s="8">
        <f t="shared" si="54"/>
        <v>330000</v>
      </c>
      <c r="H429" s="8">
        <f t="shared" si="54"/>
        <v>110000</v>
      </c>
      <c r="I429" s="8">
        <f t="shared" si="54"/>
        <v>0</v>
      </c>
      <c r="J429" s="8">
        <f t="shared" si="54"/>
        <v>0</v>
      </c>
      <c r="K429" s="8">
        <f t="shared" si="54"/>
        <v>0</v>
      </c>
      <c r="L429" s="8">
        <f t="shared" si="54"/>
        <v>0</v>
      </c>
      <c r="M429" s="8">
        <f t="shared" si="54"/>
        <v>0</v>
      </c>
      <c r="N429" s="8">
        <f t="shared" si="54"/>
        <v>0</v>
      </c>
      <c r="O429" s="8">
        <f t="shared" si="54"/>
        <v>0</v>
      </c>
      <c r="P429" s="8" t="str">
        <f t="shared" si="54"/>
        <v/>
      </c>
      <c r="Q429" s="6"/>
      <c r="R429" s="9" t="s">
        <v>12</v>
      </c>
    </row>
    <row r="430" spans="2:18" x14ac:dyDescent="0.25">
      <c r="B430" s="8">
        <f t="shared" si="54"/>
        <v>237294</v>
      </c>
      <c r="C430" s="8">
        <f t="shared" si="54"/>
        <v>75000</v>
      </c>
      <c r="D430" s="8">
        <f t="shared" si="54"/>
        <v>0</v>
      </c>
      <c r="E430" s="8">
        <f t="shared" si="54"/>
        <v>0</v>
      </c>
      <c r="F430" s="8">
        <f t="shared" si="54"/>
        <v>0</v>
      </c>
      <c r="G430" s="8">
        <f t="shared" si="54"/>
        <v>320000</v>
      </c>
      <c r="H430" s="8">
        <f t="shared" si="54"/>
        <v>180000</v>
      </c>
      <c r="I430" s="8">
        <f t="shared" si="54"/>
        <v>0</v>
      </c>
      <c r="J430" s="8">
        <f t="shared" si="54"/>
        <v>0</v>
      </c>
      <c r="K430" s="8">
        <f t="shared" si="54"/>
        <v>0</v>
      </c>
      <c r="L430" s="8">
        <f t="shared" si="54"/>
        <v>0</v>
      </c>
      <c r="M430" s="8">
        <f t="shared" si="54"/>
        <v>0</v>
      </c>
      <c r="N430" s="8">
        <f t="shared" si="54"/>
        <v>0</v>
      </c>
      <c r="O430" s="8">
        <f t="shared" si="54"/>
        <v>0</v>
      </c>
      <c r="P430" s="8" t="str">
        <f t="shared" si="54"/>
        <v/>
      </c>
      <c r="Q430" s="6"/>
      <c r="R430" s="9" t="s">
        <v>13</v>
      </c>
    </row>
    <row r="431" spans="2:18" x14ac:dyDescent="0.25">
      <c r="B431" s="8">
        <f t="shared" si="54"/>
        <v>95000</v>
      </c>
      <c r="C431" s="8">
        <f t="shared" si="54"/>
        <v>40000</v>
      </c>
      <c r="D431" s="8">
        <f t="shared" si="54"/>
        <v>48501</v>
      </c>
      <c r="E431" s="8">
        <f t="shared" si="54"/>
        <v>0</v>
      </c>
      <c r="F431" s="8">
        <f t="shared" si="54"/>
        <v>0</v>
      </c>
      <c r="G431" s="8">
        <f t="shared" si="54"/>
        <v>240000</v>
      </c>
      <c r="H431" s="8">
        <f t="shared" si="54"/>
        <v>103000</v>
      </c>
      <c r="I431" s="8">
        <f t="shared" si="54"/>
        <v>0</v>
      </c>
      <c r="J431" s="8">
        <f t="shared" si="54"/>
        <v>0</v>
      </c>
      <c r="K431" s="8">
        <f t="shared" si="54"/>
        <v>0</v>
      </c>
      <c r="L431" s="8">
        <f t="shared" si="54"/>
        <v>0</v>
      </c>
      <c r="M431" s="8">
        <f t="shared" si="54"/>
        <v>0</v>
      </c>
      <c r="N431" s="8">
        <f t="shared" si="54"/>
        <v>0</v>
      </c>
      <c r="O431" s="8">
        <f t="shared" si="54"/>
        <v>0</v>
      </c>
      <c r="P431" s="8" t="str">
        <f t="shared" si="54"/>
        <v/>
      </c>
      <c r="Q431" s="6"/>
      <c r="R431" s="9" t="s">
        <v>14</v>
      </c>
    </row>
    <row r="432" spans="2:18" x14ac:dyDescent="0.25">
      <c r="B432" s="8">
        <f t="shared" ref="B432:M432" si="55">IFERROR(VLOOKUP($B$428,$4:$126,MATCH($R432&amp;"/"&amp;B$348,$2:$2,0),FALSE),"")</f>
        <v>95000</v>
      </c>
      <c r="C432" s="8">
        <f t="shared" si="55"/>
        <v>0</v>
      </c>
      <c r="D432" s="8">
        <f t="shared" si="55"/>
        <v>0</v>
      </c>
      <c r="E432" s="8">
        <f t="shared" si="55"/>
        <v>0</v>
      </c>
      <c r="F432" s="8">
        <f t="shared" si="55"/>
        <v>0</v>
      </c>
      <c r="G432" s="8">
        <f t="shared" si="55"/>
        <v>160000</v>
      </c>
      <c r="H432" s="8">
        <f t="shared" si="55"/>
        <v>0</v>
      </c>
      <c r="I432" s="8">
        <f t="shared" si="55"/>
        <v>0</v>
      </c>
      <c r="J432" s="8">
        <f t="shared" si="55"/>
        <v>0</v>
      </c>
      <c r="K432" s="8">
        <f t="shared" si="55"/>
        <v>0</v>
      </c>
      <c r="L432" s="8">
        <f t="shared" si="55"/>
        <v>0</v>
      </c>
      <c r="M432" s="8">
        <f t="shared" si="55"/>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25">
      <c r="A433" s="86"/>
      <c r="B433" s="13">
        <f t="shared" ref="B433:O433" si="56">+B432/B$457</f>
        <v>0.1126347764021844</v>
      </c>
      <c r="C433" s="13">
        <f t="shared" si="56"/>
        <v>0</v>
      </c>
      <c r="D433" s="13">
        <f t="shared" si="56"/>
        <v>0</v>
      </c>
      <c r="E433" s="13">
        <f t="shared" si="56"/>
        <v>0</v>
      </c>
      <c r="F433" s="13">
        <f t="shared" si="56"/>
        <v>0</v>
      </c>
      <c r="G433" s="13">
        <f t="shared" si="56"/>
        <v>0.12497796384635901</v>
      </c>
      <c r="H433" s="13">
        <f t="shared" si="56"/>
        <v>0</v>
      </c>
      <c r="I433" s="13">
        <f t="shared" si="56"/>
        <v>0</v>
      </c>
      <c r="J433" s="13">
        <f t="shared" si="56"/>
        <v>0</v>
      </c>
      <c r="K433" s="13">
        <f t="shared" si="56"/>
        <v>0</v>
      </c>
      <c r="L433" s="13">
        <f t="shared" si="56"/>
        <v>0</v>
      </c>
      <c r="M433" s="13">
        <f t="shared" si="56"/>
        <v>0</v>
      </c>
      <c r="N433" s="13">
        <f t="shared" si="56"/>
        <v>0</v>
      </c>
      <c r="O433" s="13">
        <f t="shared" si="56"/>
        <v>0</v>
      </c>
      <c r="P433" s="13" t="e">
        <f t="shared" ref="P433" si="57">+P432/P$457</f>
        <v>#VALUE!</v>
      </c>
      <c r="Q433" s="6"/>
      <c r="R433" s="14" t="s">
        <v>16</v>
      </c>
    </row>
    <row r="434" spans="1:18" x14ac:dyDescent="0.25">
      <c r="A434" s="84"/>
      <c r="B434" s="205" t="s">
        <v>791</v>
      </c>
      <c r="C434" s="205"/>
      <c r="D434" s="205"/>
      <c r="E434" s="205"/>
      <c r="F434" s="205"/>
      <c r="G434" s="205"/>
      <c r="H434" s="205"/>
      <c r="I434" s="205"/>
      <c r="J434" s="205"/>
      <c r="K434" s="205"/>
      <c r="L434" s="205"/>
      <c r="M434" s="205"/>
      <c r="N434" s="205"/>
      <c r="O434" s="118"/>
      <c r="P434" s="118"/>
      <c r="Q434" s="6"/>
      <c r="R434" s="3"/>
    </row>
    <row r="435" spans="1:18" x14ac:dyDescent="0.25">
      <c r="B435" s="8">
        <f t="shared" ref="B435:P437" si="58">IFERROR(VLOOKUP($B$434,$4:$126,MATCH($R435&amp;"/"&amp;B$348,$2:$2,0),FALSE),"")</f>
        <v>0</v>
      </c>
      <c r="C435" s="8">
        <f t="shared" si="58"/>
        <v>0</v>
      </c>
      <c r="D435" s="8">
        <f t="shared" si="58"/>
        <v>0</v>
      </c>
      <c r="E435" s="8">
        <f t="shared" si="58"/>
        <v>21761</v>
      </c>
      <c r="F435" s="8">
        <f t="shared" si="58"/>
        <v>26676</v>
      </c>
      <c r="G435" s="8">
        <f t="shared" si="58"/>
        <v>37004</v>
      </c>
      <c r="H435" s="8">
        <f t="shared" si="58"/>
        <v>41230</v>
      </c>
      <c r="I435" s="8">
        <f t="shared" si="58"/>
        <v>46812</v>
      </c>
      <c r="J435" s="8">
        <f t="shared" si="58"/>
        <v>46045</v>
      </c>
      <c r="K435" s="8">
        <f t="shared" si="58"/>
        <v>51357</v>
      </c>
      <c r="L435" s="8">
        <f t="shared" si="58"/>
        <v>54279</v>
      </c>
      <c r="M435" s="8">
        <f t="shared" si="58"/>
        <v>48461</v>
      </c>
      <c r="N435" s="8">
        <f t="shared" si="58"/>
        <v>56883</v>
      </c>
      <c r="O435" s="8">
        <f t="shared" si="58"/>
        <v>63866</v>
      </c>
      <c r="P435" s="8" t="str">
        <f t="shared" si="58"/>
        <v/>
      </c>
      <c r="Q435" s="6"/>
      <c r="R435" s="9" t="s">
        <v>12</v>
      </c>
    </row>
    <row r="436" spans="1:18" x14ac:dyDescent="0.25">
      <c r="B436" s="8">
        <f t="shared" si="58"/>
        <v>0</v>
      </c>
      <c r="C436" s="8">
        <f t="shared" si="58"/>
        <v>0</v>
      </c>
      <c r="D436" s="8">
        <f t="shared" si="58"/>
        <v>0</v>
      </c>
      <c r="E436" s="8">
        <f t="shared" si="58"/>
        <v>22939</v>
      </c>
      <c r="F436" s="8">
        <f t="shared" si="58"/>
        <v>28056</v>
      </c>
      <c r="G436" s="8">
        <f t="shared" si="58"/>
        <v>38900</v>
      </c>
      <c r="H436" s="8">
        <f t="shared" si="58"/>
        <v>43081</v>
      </c>
      <c r="I436" s="8">
        <f t="shared" si="58"/>
        <v>48945</v>
      </c>
      <c r="J436" s="8">
        <f t="shared" si="58"/>
        <v>47781</v>
      </c>
      <c r="K436" s="8">
        <f t="shared" si="58"/>
        <v>53430</v>
      </c>
      <c r="L436" s="8">
        <f t="shared" si="58"/>
        <v>56329</v>
      </c>
      <c r="M436" s="8">
        <f t="shared" si="58"/>
        <v>50347</v>
      </c>
      <c r="N436" s="8">
        <f t="shared" si="58"/>
        <v>59382</v>
      </c>
      <c r="O436" s="8">
        <f t="shared" si="58"/>
        <v>66519</v>
      </c>
      <c r="P436" s="8" t="str">
        <f t="shared" si="58"/>
        <v/>
      </c>
      <c r="Q436" s="6"/>
      <c r="R436" s="9" t="s">
        <v>13</v>
      </c>
    </row>
    <row r="437" spans="1:18" x14ac:dyDescent="0.25">
      <c r="B437" s="8">
        <f t="shared" si="58"/>
        <v>0</v>
      </c>
      <c r="C437" s="8">
        <f t="shared" si="58"/>
        <v>0</v>
      </c>
      <c r="D437" s="8">
        <f t="shared" si="58"/>
        <v>0</v>
      </c>
      <c r="E437" s="8">
        <f t="shared" si="58"/>
        <v>24116</v>
      </c>
      <c r="F437" s="8">
        <f t="shared" si="58"/>
        <v>29436</v>
      </c>
      <c r="G437" s="8">
        <f t="shared" si="58"/>
        <v>40837</v>
      </c>
      <c r="H437" s="8">
        <f t="shared" si="58"/>
        <v>44932</v>
      </c>
      <c r="I437" s="8">
        <f t="shared" si="58"/>
        <v>51086</v>
      </c>
      <c r="J437" s="8">
        <f t="shared" si="58"/>
        <v>49478</v>
      </c>
      <c r="K437" s="8">
        <f t="shared" si="58"/>
        <v>55399</v>
      </c>
      <c r="L437" s="8">
        <f t="shared" si="58"/>
        <v>58306</v>
      </c>
      <c r="M437" s="8">
        <f t="shared" si="58"/>
        <v>52603</v>
      </c>
      <c r="N437" s="8">
        <f t="shared" si="58"/>
        <v>61677</v>
      </c>
      <c r="O437" s="8">
        <f t="shared" si="58"/>
        <v>69151</v>
      </c>
      <c r="P437" s="8" t="str">
        <f t="shared" si="58"/>
        <v/>
      </c>
      <c r="Q437" s="6"/>
      <c r="R437" s="9" t="s">
        <v>14</v>
      </c>
    </row>
    <row r="438" spans="1:18" x14ac:dyDescent="0.25">
      <c r="B438" s="8">
        <f t="shared" ref="B438:M438" si="59">IFERROR(VLOOKUP($B$434,$4:$126,MATCH($R438&amp;"/"&amp;B$348,$2:$2,0),FALSE),"")</f>
        <v>0</v>
      </c>
      <c r="C438" s="8">
        <f t="shared" si="59"/>
        <v>0</v>
      </c>
      <c r="D438" s="8">
        <f t="shared" si="59"/>
        <v>0</v>
      </c>
      <c r="E438" s="8">
        <f t="shared" si="59"/>
        <v>25294.17</v>
      </c>
      <c r="F438" s="8">
        <f t="shared" si="59"/>
        <v>35100</v>
      </c>
      <c r="G438" s="8">
        <f t="shared" si="59"/>
        <v>39408.26</v>
      </c>
      <c r="H438" s="8">
        <f t="shared" si="59"/>
        <v>45107</v>
      </c>
      <c r="I438" s="8">
        <f t="shared" si="59"/>
        <v>44301.81</v>
      </c>
      <c r="J438" s="8">
        <f t="shared" si="59"/>
        <v>51154</v>
      </c>
      <c r="K438" s="8">
        <f t="shared" si="59"/>
        <v>57151</v>
      </c>
      <c r="L438" s="8">
        <f t="shared" si="59"/>
        <v>38567</v>
      </c>
      <c r="M438" s="8">
        <f t="shared" si="59"/>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69151</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25">
      <c r="B439" s="12">
        <f t="shared" ref="B439:M439" si="60">+B438/B$402</f>
        <v>0</v>
      </c>
      <c r="C439" s="12">
        <f t="shared" si="60"/>
        <v>0</v>
      </c>
      <c r="D439" s="12">
        <f t="shared" si="60"/>
        <v>0</v>
      </c>
      <c r="E439" s="12">
        <f t="shared" si="60"/>
        <v>2.0362405391707163E-2</v>
      </c>
      <c r="F439" s="12">
        <f t="shared" si="60"/>
        <v>2.4105238940605653E-2</v>
      </c>
      <c r="G439" s="12">
        <f t="shared" si="60"/>
        <v>2.3359496413172042E-2</v>
      </c>
      <c r="H439" s="12">
        <f t="shared" si="60"/>
        <v>2.710095974179377E-2</v>
      </c>
      <c r="I439" s="12">
        <f t="shared" si="60"/>
        <v>2.452317153223876E-2</v>
      </c>
      <c r="J439" s="12">
        <f t="shared" si="60"/>
        <v>2.6267844305227484E-2</v>
      </c>
      <c r="K439" s="12">
        <f t="shared" si="60"/>
        <v>2.6793290683599043E-2</v>
      </c>
      <c r="L439" s="12">
        <f t="shared" si="60"/>
        <v>1.673994852184783E-2</v>
      </c>
      <c r="M439" s="12">
        <f t="shared" si="60"/>
        <v>2.1300995782858802E-2</v>
      </c>
      <c r="N439" s="12">
        <f>+N438/N$402</f>
        <v>2.4354087504136063E-2</v>
      </c>
      <c r="O439" s="12">
        <f>+O438/O$402</f>
        <v>2.8940968393069168E-2</v>
      </c>
      <c r="P439" s="12" t="e">
        <f>+P438/P$402</f>
        <v>#VALUE!</v>
      </c>
      <c r="Q439" s="6"/>
      <c r="R439" s="11" t="s">
        <v>1424</v>
      </c>
    </row>
    <row r="440" spans="1:18" x14ac:dyDescent="0.25">
      <c r="B440" s="204" t="s">
        <v>792</v>
      </c>
      <c r="C440" s="204"/>
      <c r="D440" s="204"/>
      <c r="E440" s="204"/>
      <c r="F440" s="204"/>
      <c r="G440" s="204"/>
      <c r="H440" s="204"/>
      <c r="I440" s="204"/>
      <c r="J440" s="204"/>
      <c r="K440" s="204"/>
      <c r="L440" s="204"/>
      <c r="M440" s="204"/>
      <c r="N440" s="204"/>
      <c r="O440" s="117"/>
      <c r="P440" s="117"/>
      <c r="Q440" s="6"/>
      <c r="R440" s="3"/>
    </row>
    <row r="441" spans="1:18" x14ac:dyDescent="0.25">
      <c r="B441" s="8">
        <f t="shared" ref="B441:P443" si="61">IFERROR(VLOOKUP($B$440,$4:$126,MATCH($R441&amp;"/"&amp;B$348,$2:$2,0),FALSE),"")</f>
        <v>314448</v>
      </c>
      <c r="C441" s="8">
        <f t="shared" si="61"/>
        <v>331113</v>
      </c>
      <c r="D441" s="8">
        <f t="shared" si="61"/>
        <v>249812</v>
      </c>
      <c r="E441" s="8">
        <f t="shared" si="61"/>
        <v>299691</v>
      </c>
      <c r="F441" s="8">
        <f t="shared" si="61"/>
        <v>317946</v>
      </c>
      <c r="G441" s="8">
        <f t="shared" si="61"/>
        <v>748770</v>
      </c>
      <c r="H441" s="8">
        <f t="shared" si="61"/>
        <v>515970</v>
      </c>
      <c r="I441" s="8">
        <f t="shared" si="61"/>
        <v>417072</v>
      </c>
      <c r="J441" s="8">
        <f t="shared" si="61"/>
        <v>439331</v>
      </c>
      <c r="K441" s="8">
        <f t="shared" si="61"/>
        <v>435885</v>
      </c>
      <c r="L441" s="8">
        <f t="shared" si="61"/>
        <v>490019</v>
      </c>
      <c r="M441" s="8">
        <f t="shared" si="61"/>
        <v>504033</v>
      </c>
      <c r="N441" s="8">
        <f t="shared" si="61"/>
        <v>524170</v>
      </c>
      <c r="O441" s="8">
        <f t="shared" si="61"/>
        <v>390694</v>
      </c>
      <c r="P441" s="8" t="str">
        <f t="shared" si="61"/>
        <v/>
      </c>
      <c r="Q441" s="6"/>
      <c r="R441" s="9" t="s">
        <v>12</v>
      </c>
    </row>
    <row r="442" spans="1:18" x14ac:dyDescent="0.25">
      <c r="B442" s="8">
        <f t="shared" si="61"/>
        <v>237294</v>
      </c>
      <c r="C442" s="8">
        <f t="shared" si="61"/>
        <v>220770</v>
      </c>
      <c r="D442" s="8">
        <f t="shared" si="61"/>
        <v>132455</v>
      </c>
      <c r="E442" s="8">
        <f t="shared" si="61"/>
        <v>189108</v>
      </c>
      <c r="F442" s="8">
        <f t="shared" si="61"/>
        <v>201569</v>
      </c>
      <c r="G442" s="8">
        <f t="shared" si="61"/>
        <v>556298</v>
      </c>
      <c r="H442" s="8">
        <f t="shared" si="61"/>
        <v>428793</v>
      </c>
      <c r="I442" s="8">
        <f t="shared" si="61"/>
        <v>250887</v>
      </c>
      <c r="J442" s="8">
        <f t="shared" si="61"/>
        <v>238936</v>
      </c>
      <c r="K442" s="8">
        <f t="shared" si="61"/>
        <v>248792</v>
      </c>
      <c r="L442" s="8">
        <f t="shared" si="61"/>
        <v>264313</v>
      </c>
      <c r="M442" s="8">
        <f t="shared" si="61"/>
        <v>250469</v>
      </c>
      <c r="N442" s="8">
        <f t="shared" si="61"/>
        <v>214573</v>
      </c>
      <c r="O442" s="8">
        <f t="shared" si="61"/>
        <v>261992</v>
      </c>
      <c r="P442" s="8" t="str">
        <f t="shared" si="61"/>
        <v/>
      </c>
      <c r="Q442" s="6"/>
      <c r="R442" s="9" t="s">
        <v>13</v>
      </c>
    </row>
    <row r="443" spans="1:18" x14ac:dyDescent="0.25">
      <c r="B443" s="8">
        <f t="shared" si="61"/>
        <v>230673</v>
      </c>
      <c r="C443" s="8">
        <f t="shared" si="61"/>
        <v>174862</v>
      </c>
      <c r="D443" s="8">
        <f t="shared" si="61"/>
        <v>162655</v>
      </c>
      <c r="E443" s="8">
        <f t="shared" si="61"/>
        <v>196632</v>
      </c>
      <c r="F443" s="8">
        <f t="shared" si="61"/>
        <v>218487</v>
      </c>
      <c r="G443" s="8">
        <f t="shared" si="61"/>
        <v>491825</v>
      </c>
      <c r="H443" s="8">
        <f t="shared" si="61"/>
        <v>351245</v>
      </c>
      <c r="I443" s="8">
        <f t="shared" si="61"/>
        <v>237812</v>
      </c>
      <c r="J443" s="8">
        <f t="shared" si="61"/>
        <v>252571</v>
      </c>
      <c r="K443" s="8">
        <f t="shared" si="61"/>
        <v>273562</v>
      </c>
      <c r="L443" s="8">
        <f t="shared" si="61"/>
        <v>297472</v>
      </c>
      <c r="M443" s="8">
        <f t="shared" si="61"/>
        <v>289862</v>
      </c>
      <c r="N443" s="8">
        <f t="shared" si="61"/>
        <v>253006</v>
      </c>
      <c r="O443" s="8">
        <f t="shared" si="61"/>
        <v>238040</v>
      </c>
      <c r="P443" s="8" t="str">
        <f t="shared" si="61"/>
        <v/>
      </c>
      <c r="Q443" s="6"/>
      <c r="R443" s="9" t="s">
        <v>14</v>
      </c>
    </row>
    <row r="444" spans="1:18" x14ac:dyDescent="0.25">
      <c r="B444" s="8">
        <f t="shared" ref="B444:M444" si="62">IFERROR(VLOOKUP($B$440,$4:$126,MATCH($R444&amp;"/"&amp;B$348,$2:$2,0),FALSE),"")</f>
        <v>246618</v>
      </c>
      <c r="C444" s="8">
        <f t="shared" si="62"/>
        <v>136908</v>
      </c>
      <c r="D444" s="8">
        <f t="shared" si="62"/>
        <v>144850.84</v>
      </c>
      <c r="E444" s="8">
        <f t="shared" si="62"/>
        <v>212094.38</v>
      </c>
      <c r="F444" s="8">
        <f t="shared" si="62"/>
        <v>275647</v>
      </c>
      <c r="G444" s="8">
        <f t="shared" si="62"/>
        <v>406808.11</v>
      </c>
      <c r="H444" s="8">
        <f t="shared" si="62"/>
        <v>264081</v>
      </c>
      <c r="I444" s="8">
        <f t="shared" si="62"/>
        <v>263885.53000000003</v>
      </c>
      <c r="J444" s="8">
        <f t="shared" si="62"/>
        <v>263433</v>
      </c>
      <c r="K444" s="8">
        <f t="shared" si="62"/>
        <v>286448</v>
      </c>
      <c r="L444" s="8">
        <f t="shared" si="62"/>
        <v>266606</v>
      </c>
      <c r="M444" s="8">
        <f t="shared" si="62"/>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238040</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25">
      <c r="B445" s="12">
        <f t="shared" ref="B445:M445" si="63">+B444/B$402</f>
        <v>0.2262442525677674</v>
      </c>
      <c r="C445" s="12">
        <f t="shared" si="63"/>
        <v>0.13003314749209305</v>
      </c>
      <c r="D445" s="12">
        <f t="shared" si="63"/>
        <v>0.12603636684533448</v>
      </c>
      <c r="E445" s="12">
        <f t="shared" si="63"/>
        <v>0.17074099473763277</v>
      </c>
      <c r="F445" s="12">
        <f t="shared" si="63"/>
        <v>0.18930304268550219</v>
      </c>
      <c r="G445" s="12">
        <f t="shared" si="63"/>
        <v>0.24113809100920205</v>
      </c>
      <c r="H445" s="12">
        <f t="shared" si="63"/>
        <v>0.15866381159404616</v>
      </c>
      <c r="I445" s="12">
        <f t="shared" si="63"/>
        <v>0.14607326691766631</v>
      </c>
      <c r="J445" s="12">
        <f t="shared" si="63"/>
        <v>0.13527421176953888</v>
      </c>
      <c r="K445" s="12">
        <f t="shared" si="63"/>
        <v>0.13429134275403018</v>
      </c>
      <c r="L445" s="12">
        <f t="shared" si="63"/>
        <v>0.11571993454548611</v>
      </c>
      <c r="M445" s="12">
        <f t="shared" si="63"/>
        <v>0.1273758225538664</v>
      </c>
      <c r="N445" s="12">
        <f>+N444/N$402</f>
        <v>0.12294983728503926</v>
      </c>
      <c r="O445" s="12">
        <f>+O444/O$402</f>
        <v>9.9624128592300687E-2</v>
      </c>
      <c r="P445" s="12" t="e">
        <f>+P444/P$402</f>
        <v>#VALUE!</v>
      </c>
      <c r="Q445" s="6"/>
      <c r="R445" s="11" t="s">
        <v>1424</v>
      </c>
    </row>
    <row r="446" spans="1:18" x14ac:dyDescent="0.25">
      <c r="B446" s="203" t="s">
        <v>17</v>
      </c>
      <c r="C446" s="203"/>
      <c r="D446" s="203"/>
      <c r="E446" s="203"/>
      <c r="F446" s="203"/>
      <c r="G446" s="203"/>
      <c r="H446" s="203"/>
      <c r="I446" s="203"/>
      <c r="J446" s="203"/>
      <c r="K446" s="203"/>
      <c r="L446" s="203"/>
      <c r="M446" s="203"/>
      <c r="N446" s="203"/>
      <c r="O446" s="120"/>
      <c r="P446" s="120"/>
      <c r="Q446" s="6"/>
      <c r="R446" s="11"/>
    </row>
    <row r="447" spans="1:18" x14ac:dyDescent="0.25">
      <c r="B447" s="207" t="s">
        <v>793</v>
      </c>
      <c r="C447" s="207"/>
      <c r="D447" s="207"/>
      <c r="E447" s="207"/>
      <c r="F447" s="207"/>
      <c r="G447" s="207"/>
      <c r="H447" s="207"/>
      <c r="I447" s="207"/>
      <c r="J447" s="207"/>
      <c r="K447" s="207"/>
      <c r="L447" s="207"/>
      <c r="M447" s="207"/>
      <c r="N447" s="207"/>
      <c r="O447" s="121"/>
      <c r="P447" s="121"/>
    </row>
    <row r="448" spans="1:18" x14ac:dyDescent="0.25">
      <c r="B448" s="8">
        <f t="shared" ref="B448:P450" si="64">IFERROR(VLOOKUP($B$447,$4:$126,MATCH($R448&amp;"/"&amp;B$348,$2:$2,0),FALSE),"")</f>
        <v>354621</v>
      </c>
      <c r="C448" s="8">
        <f t="shared" si="64"/>
        <v>430684</v>
      </c>
      <c r="D448" s="8">
        <f t="shared" si="64"/>
        <v>501645</v>
      </c>
      <c r="E448" s="8">
        <f t="shared" si="64"/>
        <v>554062</v>
      </c>
      <c r="F448" s="8">
        <f t="shared" si="64"/>
        <v>642632</v>
      </c>
      <c r="G448" s="8">
        <f t="shared" si="64"/>
        <v>753377</v>
      </c>
      <c r="H448" s="8">
        <f t="shared" si="64"/>
        <v>856990</v>
      </c>
      <c r="I448" s="8">
        <f t="shared" si="64"/>
        <v>965679</v>
      </c>
      <c r="J448" s="8">
        <f t="shared" si="64"/>
        <v>1092126</v>
      </c>
      <c r="K448" s="8">
        <f t="shared" si="64"/>
        <v>1215866</v>
      </c>
      <c r="L448" s="8">
        <f t="shared" si="64"/>
        <v>1386543</v>
      </c>
      <c r="M448" s="8">
        <f t="shared" si="64"/>
        <v>1556989</v>
      </c>
      <c r="N448" s="8">
        <f t="shared" si="64"/>
        <v>1695625</v>
      </c>
      <c r="O448" s="8">
        <f t="shared" si="64"/>
        <v>1754108</v>
      </c>
      <c r="P448" s="8" t="str">
        <f t="shared" si="64"/>
        <v/>
      </c>
      <c r="Q448" s="6"/>
      <c r="R448" s="9" t="s">
        <v>12</v>
      </c>
    </row>
    <row r="449" spans="1:19" x14ac:dyDescent="0.25">
      <c r="B449" s="8">
        <f t="shared" si="64"/>
        <v>387795</v>
      </c>
      <c r="C449" s="8">
        <f t="shared" si="64"/>
        <v>473703</v>
      </c>
      <c r="D449" s="8">
        <f t="shared" si="64"/>
        <v>539449</v>
      </c>
      <c r="E449" s="8">
        <f t="shared" si="64"/>
        <v>585312</v>
      </c>
      <c r="F449" s="8">
        <f t="shared" si="64"/>
        <v>687598</v>
      </c>
      <c r="G449" s="8">
        <f t="shared" si="64"/>
        <v>802597</v>
      </c>
      <c r="H449" s="8">
        <f t="shared" si="64"/>
        <v>900950</v>
      </c>
      <c r="I449" s="8">
        <f t="shared" si="64"/>
        <v>1027422</v>
      </c>
      <c r="J449" s="8">
        <f t="shared" si="64"/>
        <v>1151284</v>
      </c>
      <c r="K449" s="8">
        <f t="shared" si="64"/>
        <v>1284961</v>
      </c>
      <c r="L449" s="8">
        <f t="shared" si="64"/>
        <v>1474559</v>
      </c>
      <c r="M449" s="8">
        <f t="shared" si="64"/>
        <v>1635749</v>
      </c>
      <c r="N449" s="8">
        <f t="shared" si="64"/>
        <v>1706461</v>
      </c>
      <c r="O449" s="8">
        <f t="shared" si="64"/>
        <v>1779533</v>
      </c>
      <c r="P449" s="8" t="str">
        <f t="shared" si="64"/>
        <v/>
      </c>
      <c r="Q449" s="6"/>
      <c r="R449" s="9" t="s">
        <v>13</v>
      </c>
    </row>
    <row r="450" spans="1:19" x14ac:dyDescent="0.25">
      <c r="B450" s="8">
        <f t="shared" si="64"/>
        <v>446808</v>
      </c>
      <c r="C450" s="8">
        <f t="shared" si="64"/>
        <v>526062</v>
      </c>
      <c r="D450" s="8">
        <f t="shared" si="64"/>
        <v>609022</v>
      </c>
      <c r="E450" s="8">
        <f t="shared" si="64"/>
        <v>645867</v>
      </c>
      <c r="F450" s="8">
        <f t="shared" si="64"/>
        <v>777577</v>
      </c>
      <c r="G450" s="8">
        <f t="shared" si="64"/>
        <v>873143</v>
      </c>
      <c r="H450" s="8">
        <f t="shared" si="64"/>
        <v>976261</v>
      </c>
      <c r="I450" s="8">
        <f t="shared" si="64"/>
        <v>1106089</v>
      </c>
      <c r="J450" s="8">
        <f t="shared" si="64"/>
        <v>1238927</v>
      </c>
      <c r="K450" s="8">
        <f t="shared" si="64"/>
        <v>1389491</v>
      </c>
      <c r="L450" s="8">
        <f t="shared" si="64"/>
        <v>1596918</v>
      </c>
      <c r="M450" s="8">
        <f t="shared" si="64"/>
        <v>1769584</v>
      </c>
      <c r="N450" s="8">
        <f t="shared" si="64"/>
        <v>1772814</v>
      </c>
      <c r="O450" s="8">
        <f t="shared" si="64"/>
        <v>1796657</v>
      </c>
      <c r="P450" s="8" t="str">
        <f t="shared" si="64"/>
        <v/>
      </c>
      <c r="Q450" s="6"/>
      <c r="R450" s="9" t="s">
        <v>14</v>
      </c>
    </row>
    <row r="451" spans="1:19" x14ac:dyDescent="0.25">
      <c r="B451" s="8">
        <f t="shared" ref="B451:M451" si="65">IFERROR(VLOOKUP($B$447,$4:$126,MATCH($R451&amp;"/"&amp;B$348,$2:$2,0),FALSE),"")</f>
        <v>494330</v>
      </c>
      <c r="C451" s="8">
        <f t="shared" si="65"/>
        <v>566828</v>
      </c>
      <c r="D451" s="8">
        <f t="shared" si="65"/>
        <v>655033.43000000005</v>
      </c>
      <c r="E451" s="8">
        <f t="shared" si="65"/>
        <v>680253.08</v>
      </c>
      <c r="F451" s="8">
        <f t="shared" si="65"/>
        <v>828357</v>
      </c>
      <c r="G451" s="8">
        <f t="shared" si="65"/>
        <v>928278.25</v>
      </c>
      <c r="H451" s="8">
        <f t="shared" si="65"/>
        <v>1048072</v>
      </c>
      <c r="I451" s="8">
        <f t="shared" si="65"/>
        <v>1190162.3999999999</v>
      </c>
      <c r="J451" s="8">
        <f t="shared" si="65"/>
        <v>1328348</v>
      </c>
      <c r="K451" s="8">
        <f t="shared" si="65"/>
        <v>1492047</v>
      </c>
      <c r="L451" s="8">
        <f t="shared" si="65"/>
        <v>1683433</v>
      </c>
      <c r="M451" s="8">
        <f t="shared" si="65"/>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1796657</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25">
      <c r="A452" s="85"/>
      <c r="B452" s="12">
        <f t="shared" ref="B452:M452" si="66">+B451/B$402</f>
        <v>0.45349212698109814</v>
      </c>
      <c r="C452" s="12">
        <f t="shared" si="66"/>
        <v>0.53836466040441844</v>
      </c>
      <c r="D452" s="12">
        <f t="shared" si="66"/>
        <v>0.56995205329453202</v>
      </c>
      <c r="E452" s="12">
        <f t="shared" si="66"/>
        <v>0.54761982638360562</v>
      </c>
      <c r="F452" s="12">
        <f t="shared" si="66"/>
        <v>0.56888157872146083</v>
      </c>
      <c r="G452" s="12">
        <f t="shared" si="66"/>
        <v>0.55024282856692019</v>
      </c>
      <c r="H452" s="12">
        <f t="shared" si="66"/>
        <v>0.62969732144681045</v>
      </c>
      <c r="I452" s="12">
        <f t="shared" si="66"/>
        <v>0.65881183379236563</v>
      </c>
      <c r="J452" s="12">
        <f t="shared" si="66"/>
        <v>0.68211358734723215</v>
      </c>
      <c r="K452" s="12">
        <f t="shared" si="66"/>
        <v>0.69949517916732695</v>
      </c>
      <c r="L452" s="12">
        <f t="shared" si="66"/>
        <v>0.73069156947597325</v>
      </c>
      <c r="M452" s="12">
        <f t="shared" si="66"/>
        <v>0.73350030609551065</v>
      </c>
      <c r="N452" s="12">
        <f>+N451/N$402</f>
        <v>0.73601035578294105</v>
      </c>
      <c r="O452" s="12">
        <f>+O451/O$402</f>
        <v>0.75193407832405135</v>
      </c>
      <c r="P452" s="12" t="e">
        <f>+P451/P$402</f>
        <v>#VALUE!</v>
      </c>
      <c r="Q452" s="6"/>
      <c r="R452" s="11" t="s">
        <v>1424</v>
      </c>
    </row>
    <row r="453" spans="1:19" x14ac:dyDescent="0.25">
      <c r="B453" s="203" t="s">
        <v>794</v>
      </c>
      <c r="C453" s="203"/>
      <c r="D453" s="203"/>
      <c r="E453" s="203"/>
      <c r="F453" s="203"/>
      <c r="G453" s="203"/>
      <c r="H453" s="203"/>
      <c r="I453" s="203"/>
      <c r="J453" s="203"/>
      <c r="K453" s="203"/>
      <c r="L453" s="203"/>
      <c r="M453" s="203"/>
      <c r="N453" s="203"/>
      <c r="O453" s="120"/>
      <c r="P453" s="120"/>
    </row>
    <row r="454" spans="1:19" x14ac:dyDescent="0.25">
      <c r="B454" s="8">
        <f t="shared" ref="B454:P456" si="67">IFERROR(VLOOKUP($B$453,$4:$126,MATCH($R454&amp;"/"&amp;B$348,$2:$2,0),FALSE),"")</f>
        <v>703844</v>
      </c>
      <c r="C454" s="8">
        <f t="shared" si="67"/>
        <v>779790</v>
      </c>
      <c r="D454" s="8">
        <f t="shared" si="67"/>
        <v>850691</v>
      </c>
      <c r="E454" s="8">
        <f t="shared" si="67"/>
        <v>903556</v>
      </c>
      <c r="F454" s="8">
        <f t="shared" si="67"/>
        <v>993276</v>
      </c>
      <c r="G454" s="8">
        <f t="shared" si="67"/>
        <v>1105210</v>
      </c>
      <c r="H454" s="8">
        <f t="shared" si="67"/>
        <v>1209052</v>
      </c>
      <c r="I454" s="8">
        <f t="shared" si="67"/>
        <v>1318268</v>
      </c>
      <c r="J454" s="8">
        <f t="shared" si="67"/>
        <v>1445293</v>
      </c>
      <c r="K454" s="8">
        <f t="shared" si="67"/>
        <v>1570036</v>
      </c>
      <c r="L454" s="8">
        <f t="shared" si="67"/>
        <v>1740882</v>
      </c>
      <c r="M454" s="8">
        <f t="shared" si="67"/>
        <v>1912291</v>
      </c>
      <c r="N454" s="8">
        <f t="shared" si="67"/>
        <v>2049854</v>
      </c>
      <c r="O454" s="8">
        <f t="shared" si="67"/>
        <v>2108539</v>
      </c>
      <c r="P454" s="8" t="str">
        <f t="shared" si="67"/>
        <v/>
      </c>
      <c r="Q454" s="6"/>
      <c r="R454" s="9" t="s">
        <v>12</v>
      </c>
    </row>
    <row r="455" spans="1:19" x14ac:dyDescent="0.25">
      <c r="B455" s="8">
        <f t="shared" si="67"/>
        <v>736984</v>
      </c>
      <c r="C455" s="8">
        <f t="shared" si="67"/>
        <v>822852</v>
      </c>
      <c r="D455" s="8">
        <f t="shared" si="67"/>
        <v>888580</v>
      </c>
      <c r="E455" s="8">
        <f t="shared" si="67"/>
        <v>935063</v>
      </c>
      <c r="F455" s="8">
        <f t="shared" si="67"/>
        <v>1038375</v>
      </c>
      <c r="G455" s="8">
        <f t="shared" si="67"/>
        <v>1154588</v>
      </c>
      <c r="H455" s="8">
        <f t="shared" si="67"/>
        <v>1253201</v>
      </c>
      <c r="I455" s="8">
        <f t="shared" si="67"/>
        <v>1379968</v>
      </c>
      <c r="J455" s="8">
        <f t="shared" si="67"/>
        <v>1506690</v>
      </c>
      <c r="K455" s="8">
        <f t="shared" si="67"/>
        <v>1639709</v>
      </c>
      <c r="L455" s="8">
        <f t="shared" si="67"/>
        <v>1828653</v>
      </c>
      <c r="M455" s="8">
        <f t="shared" si="67"/>
        <v>1991156</v>
      </c>
      <c r="N455" s="8">
        <f t="shared" si="67"/>
        <v>2060775</v>
      </c>
      <c r="O455" s="8">
        <f t="shared" si="67"/>
        <v>2133723</v>
      </c>
      <c r="P455" s="8" t="str">
        <f t="shared" si="67"/>
        <v/>
      </c>
      <c r="Q455" s="6"/>
      <c r="R455" s="9" t="s">
        <v>13</v>
      </c>
    </row>
    <row r="456" spans="1:19" x14ac:dyDescent="0.25">
      <c r="B456" s="8">
        <f t="shared" si="67"/>
        <v>795906</v>
      </c>
      <c r="C456" s="8">
        <f t="shared" si="67"/>
        <v>875151</v>
      </c>
      <c r="D456" s="8">
        <f t="shared" si="67"/>
        <v>958316</v>
      </c>
      <c r="E456" s="8">
        <f t="shared" si="67"/>
        <v>995624</v>
      </c>
      <c r="F456" s="8">
        <f t="shared" si="67"/>
        <v>1130518</v>
      </c>
      <c r="G456" s="8">
        <f t="shared" si="67"/>
        <v>1225294</v>
      </c>
      <c r="H456" s="8">
        <f t="shared" si="67"/>
        <v>1328567</v>
      </c>
      <c r="I456" s="8">
        <f t="shared" si="67"/>
        <v>1458723</v>
      </c>
      <c r="J456" s="8">
        <f t="shared" si="67"/>
        <v>1594315</v>
      </c>
      <c r="K456" s="8">
        <f t="shared" si="67"/>
        <v>1744137</v>
      </c>
      <c r="L456" s="8">
        <f t="shared" si="67"/>
        <v>1951340</v>
      </c>
      <c r="M456" s="8">
        <f t="shared" si="67"/>
        <v>2124768</v>
      </c>
      <c r="N456" s="8">
        <f t="shared" si="67"/>
        <v>2126964</v>
      </c>
      <c r="O456" s="8">
        <f t="shared" si="67"/>
        <v>2151341</v>
      </c>
      <c r="P456" s="8" t="str">
        <f t="shared" si="67"/>
        <v/>
      </c>
      <c r="Q456" s="6"/>
      <c r="R456" s="9" t="s">
        <v>14</v>
      </c>
    </row>
    <row r="457" spans="1:19" x14ac:dyDescent="0.25">
      <c r="B457" s="8">
        <f t="shared" ref="B457:M457" si="68">IFERROR(VLOOKUP($B$453,$4:$126,MATCH($R457&amp;"/"&amp;B$348,$2:$2,0),FALSE),"")</f>
        <v>843434</v>
      </c>
      <c r="C457" s="8">
        <f t="shared" si="68"/>
        <v>915962</v>
      </c>
      <c r="D457" s="8">
        <f t="shared" si="68"/>
        <v>1004427.29</v>
      </c>
      <c r="E457" s="8">
        <f t="shared" si="68"/>
        <v>1030105.13</v>
      </c>
      <c r="F457" s="8">
        <f t="shared" si="68"/>
        <v>1180468</v>
      </c>
      <c r="G457" s="8">
        <f t="shared" si="68"/>
        <v>1280225.69</v>
      </c>
      <c r="H457" s="8">
        <f t="shared" si="68"/>
        <v>1400325</v>
      </c>
      <c r="I457" s="8">
        <f t="shared" si="68"/>
        <v>1542643.04</v>
      </c>
      <c r="J457" s="8">
        <f t="shared" si="68"/>
        <v>1683967</v>
      </c>
      <c r="K457" s="8">
        <f t="shared" si="68"/>
        <v>1846586</v>
      </c>
      <c r="L457" s="8">
        <f t="shared" si="68"/>
        <v>2037284</v>
      </c>
      <c r="M457" s="8">
        <f t="shared" si="68"/>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2151341</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25">
      <c r="A458" s="85"/>
      <c r="B458" s="12">
        <f t="shared" ref="B458:M458" si="69">+B457/B$402</f>
        <v>0.77375574743223263</v>
      </c>
      <c r="C458" s="12">
        <f t="shared" si="69"/>
        <v>0.86996685250790695</v>
      </c>
      <c r="D458" s="12">
        <f t="shared" si="69"/>
        <v>0.87396363315466563</v>
      </c>
      <c r="E458" s="12">
        <f t="shared" si="69"/>
        <v>0.82925900526236718</v>
      </c>
      <c r="F458" s="12">
        <f t="shared" si="69"/>
        <v>0.81069695731449787</v>
      </c>
      <c r="G458" s="12">
        <f t="shared" si="69"/>
        <v>0.75886190899079786</v>
      </c>
      <c r="H458" s="12">
        <f t="shared" si="69"/>
        <v>0.84133618840595381</v>
      </c>
      <c r="I458" s="12">
        <f t="shared" si="69"/>
        <v>0.85392673308233369</v>
      </c>
      <c r="J458" s="12">
        <f t="shared" si="69"/>
        <v>0.86472578823046109</v>
      </c>
      <c r="K458" s="12">
        <f t="shared" si="69"/>
        <v>0.86570865724596979</v>
      </c>
      <c r="L458" s="12">
        <f t="shared" si="69"/>
        <v>0.88428006545451387</v>
      </c>
      <c r="M458" s="12">
        <f t="shared" si="69"/>
        <v>0.87262417744613352</v>
      </c>
      <c r="N458" s="12">
        <f>+N457/N$402</f>
        <v>0.87705016271496072</v>
      </c>
      <c r="O458" s="12">
        <f>+O457/O$402</f>
        <v>0.90037587140769937</v>
      </c>
      <c r="P458" s="12" t="e">
        <f>+P457/P$402</f>
        <v>#VALUE!</v>
      </c>
      <c r="Q458" s="6"/>
      <c r="R458" s="11" t="s">
        <v>1424</v>
      </c>
    </row>
    <row r="459" spans="1:19" x14ac:dyDescent="0.25">
      <c r="B459" s="187" t="s">
        <v>18</v>
      </c>
      <c r="C459" s="187"/>
      <c r="D459" s="187"/>
      <c r="E459" s="187"/>
      <c r="F459" s="187"/>
      <c r="G459" s="187"/>
      <c r="H459" s="187"/>
      <c r="I459" s="187"/>
      <c r="J459" s="187"/>
      <c r="K459" s="187"/>
      <c r="L459" s="187"/>
      <c r="M459" s="187"/>
      <c r="N459" s="187"/>
      <c r="O459" s="115"/>
      <c r="P459" s="115"/>
      <c r="Q459" s="6"/>
      <c r="R459" s="15"/>
    </row>
    <row r="460" spans="1:19" x14ac:dyDescent="0.25">
      <c r="B460" s="187" t="s">
        <v>856</v>
      </c>
      <c r="C460" s="187"/>
      <c r="D460" s="187"/>
      <c r="E460" s="187"/>
      <c r="F460" s="187"/>
      <c r="G460" s="187"/>
      <c r="H460" s="187"/>
      <c r="I460" s="187"/>
      <c r="J460" s="187"/>
      <c r="K460" s="187"/>
      <c r="L460" s="187"/>
      <c r="M460" s="187"/>
      <c r="N460" s="187"/>
      <c r="O460" s="115"/>
      <c r="P460" s="115"/>
      <c r="Q460" s="6"/>
      <c r="R460" s="9"/>
    </row>
    <row r="461" spans="1:19" x14ac:dyDescent="0.25">
      <c r="B461" s="7">
        <f t="shared" ref="B461:P464" si="70">IFERROR(VLOOKUP($B$460,$130:$216,MATCH($R461&amp;"/"&amp;B$348,$128:$128,0),FALSE),"")</f>
        <v>290278</v>
      </c>
      <c r="C461" s="7">
        <f t="shared" si="70"/>
        <v>314725</v>
      </c>
      <c r="D461" s="7">
        <f t="shared" si="70"/>
        <v>319478</v>
      </c>
      <c r="E461" s="7">
        <f t="shared" si="70"/>
        <v>329842</v>
      </c>
      <c r="F461" s="7">
        <f t="shared" si="70"/>
        <v>399036</v>
      </c>
      <c r="G461" s="7">
        <f t="shared" si="70"/>
        <v>435735</v>
      </c>
      <c r="H461" s="7">
        <f t="shared" si="70"/>
        <v>474132</v>
      </c>
      <c r="I461" s="7">
        <f t="shared" si="70"/>
        <v>460211</v>
      </c>
      <c r="J461" s="7">
        <f t="shared" si="70"/>
        <v>485165</v>
      </c>
      <c r="K461" s="7">
        <f t="shared" si="70"/>
        <v>460204</v>
      </c>
      <c r="L461" s="7">
        <f t="shared" si="70"/>
        <v>530665</v>
      </c>
      <c r="M461" s="7">
        <f t="shared" si="70"/>
        <v>547429</v>
      </c>
      <c r="N461" s="7">
        <f t="shared" si="70"/>
        <v>487629</v>
      </c>
      <c r="O461" s="7">
        <f t="shared" si="70"/>
        <v>424162</v>
      </c>
      <c r="P461" s="7" t="str">
        <f t="shared" si="70"/>
        <v/>
      </c>
      <c r="Q461" s="17"/>
      <c r="R461" s="9" t="s">
        <v>12</v>
      </c>
      <c r="S461" s="88"/>
    </row>
    <row r="462" spans="1:19" x14ac:dyDescent="0.25">
      <c r="B462" s="7">
        <f t="shared" si="70"/>
        <v>301714</v>
      </c>
      <c r="C462" s="7">
        <f t="shared" si="70"/>
        <v>325428</v>
      </c>
      <c r="D462" s="7">
        <f t="shared" si="70"/>
        <v>311454</v>
      </c>
      <c r="E462" s="7">
        <f t="shared" si="70"/>
        <v>336196</v>
      </c>
      <c r="F462" s="7">
        <f t="shared" si="70"/>
        <v>388926</v>
      </c>
      <c r="G462" s="7">
        <f t="shared" si="70"/>
        <v>426871</v>
      </c>
      <c r="H462" s="7">
        <f t="shared" si="70"/>
        <v>438658</v>
      </c>
      <c r="I462" s="7">
        <f t="shared" si="70"/>
        <v>452700</v>
      </c>
      <c r="J462" s="7">
        <f t="shared" si="70"/>
        <v>455256</v>
      </c>
      <c r="K462" s="7">
        <f t="shared" si="70"/>
        <v>477426</v>
      </c>
      <c r="L462" s="7">
        <f t="shared" si="70"/>
        <v>520630</v>
      </c>
      <c r="M462" s="7">
        <f t="shared" si="70"/>
        <v>517118</v>
      </c>
      <c r="N462" s="7">
        <f t="shared" si="70"/>
        <v>364974</v>
      </c>
      <c r="O462" s="7">
        <f t="shared" si="70"/>
        <v>414213</v>
      </c>
      <c r="P462" s="7" t="str">
        <f t="shared" si="70"/>
        <v/>
      </c>
      <c r="Q462" s="17"/>
      <c r="R462" s="9" t="s">
        <v>13</v>
      </c>
    </row>
    <row r="463" spans="1:19" x14ac:dyDescent="0.25">
      <c r="B463" s="7">
        <f t="shared" si="70"/>
        <v>350754</v>
      </c>
      <c r="C463" s="7">
        <f t="shared" si="70"/>
        <v>352796</v>
      </c>
      <c r="D463" s="7">
        <f t="shared" si="70"/>
        <v>405060</v>
      </c>
      <c r="E463" s="7">
        <f t="shared" si="70"/>
        <v>416634</v>
      </c>
      <c r="F463" s="7">
        <f t="shared" si="70"/>
        <v>485676</v>
      </c>
      <c r="G463" s="7">
        <f t="shared" si="70"/>
        <v>475443</v>
      </c>
      <c r="H463" s="7">
        <f t="shared" si="70"/>
        <v>489589</v>
      </c>
      <c r="I463" s="7">
        <f t="shared" si="70"/>
        <v>488026</v>
      </c>
      <c r="J463" s="7">
        <f t="shared" si="70"/>
        <v>527822</v>
      </c>
      <c r="K463" s="7">
        <f t="shared" si="70"/>
        <v>565924</v>
      </c>
      <c r="L463" s="7">
        <f t="shared" si="70"/>
        <v>600570</v>
      </c>
      <c r="M463" s="7">
        <f t="shared" si="70"/>
        <v>618574</v>
      </c>
      <c r="N463" s="7">
        <f t="shared" si="70"/>
        <v>488363</v>
      </c>
      <c r="O463" s="7">
        <f t="shared" si="70"/>
        <v>402151</v>
      </c>
      <c r="P463" s="7" t="str">
        <f t="shared" si="70"/>
        <v/>
      </c>
      <c r="Q463" s="17"/>
      <c r="R463" s="9" t="s">
        <v>14</v>
      </c>
    </row>
    <row r="464" spans="1:19" x14ac:dyDescent="0.25">
      <c r="B464" s="18">
        <f t="shared" si="70"/>
        <v>336575</v>
      </c>
      <c r="C464" s="18">
        <f t="shared" si="70"/>
        <v>326043</v>
      </c>
      <c r="D464" s="18">
        <f t="shared" si="70"/>
        <v>346902.34</v>
      </c>
      <c r="E464" s="18">
        <f t="shared" si="70"/>
        <v>366543.77</v>
      </c>
      <c r="F464" s="18">
        <f t="shared" si="70"/>
        <v>447333</v>
      </c>
      <c r="G464" s="18">
        <f t="shared" si="70"/>
        <v>443293.04</v>
      </c>
      <c r="H464" s="18">
        <f t="shared" si="70"/>
        <v>480668</v>
      </c>
      <c r="I464" s="18">
        <f t="shared" si="70"/>
        <v>500910.06</v>
      </c>
      <c r="J464" s="18">
        <f t="shared" si="70"/>
        <v>511148</v>
      </c>
      <c r="K464" s="18">
        <f t="shared" si="70"/>
        <v>550333</v>
      </c>
      <c r="L464" s="18">
        <f t="shared" si="70"/>
        <v>545669</v>
      </c>
      <c r="M464" s="18">
        <f t="shared" si="70"/>
        <v>573243.23</v>
      </c>
      <c r="N464" s="18">
        <f t="shared" si="70"/>
        <v>535325</v>
      </c>
      <c r="O464" s="18" t="str">
        <f t="shared" si="70"/>
        <v/>
      </c>
      <c r="P464" s="18" t="str">
        <f t="shared" si="70"/>
        <v/>
      </c>
      <c r="Q464" s="17"/>
      <c r="R464" s="9" t="s">
        <v>19</v>
      </c>
    </row>
    <row r="465" spans="1:18" x14ac:dyDescent="0.25">
      <c r="B465" s="16">
        <f>SUM(B461:B464)</f>
        <v>1279321</v>
      </c>
      <c r="C465" s="16">
        <f t="shared" ref="C465:M465" si="71">SUM(C461:C464)</f>
        <v>1318992</v>
      </c>
      <c r="D465" s="16">
        <f t="shared" si="71"/>
        <v>1382894.34</v>
      </c>
      <c r="E465" s="16">
        <f t="shared" si="71"/>
        <v>1449215.77</v>
      </c>
      <c r="F465" s="16">
        <f t="shared" si="71"/>
        <v>1720971</v>
      </c>
      <c r="G465" s="16">
        <f t="shared" si="71"/>
        <v>1781342.04</v>
      </c>
      <c r="H465" s="16">
        <f t="shared" si="71"/>
        <v>1883047</v>
      </c>
      <c r="I465" s="16">
        <f t="shared" si="71"/>
        <v>1901847.06</v>
      </c>
      <c r="J465" s="16">
        <f t="shared" si="71"/>
        <v>1979391</v>
      </c>
      <c r="K465" s="16">
        <f t="shared" si="71"/>
        <v>2053887</v>
      </c>
      <c r="L465" s="16">
        <f t="shared" si="71"/>
        <v>2197534</v>
      </c>
      <c r="M465" s="16">
        <f t="shared" si="71"/>
        <v>2256364.23</v>
      </c>
      <c r="N465" s="16">
        <f>IF(N462="",N461*4,IF(N463="",(N462+N461)*2,IF(N464="",((N463+N462+N461)/3)*4,SUM(N461:N464))))</f>
        <v>1876291</v>
      </c>
      <c r="O465" s="16">
        <f>IF(O462="",O461*4,IF(O463="",(O462+O461)*2,IF(O464="",((O463+O462+O461)/3)*4,SUM(O461:O464))))</f>
        <v>1654034.6666666667</v>
      </c>
      <c r="P465" s="16" t="e">
        <f>IF(P462="",P461*4,IF(P463="",(P462+P461)*2,IF(P464="",((P463+P462+P461)/3)*4,SUM(P461:P464))))</f>
        <v>#VALUE!</v>
      </c>
      <c r="Q465" s="6"/>
      <c r="R465" s="9" t="s">
        <v>15</v>
      </c>
    </row>
    <row r="466" spans="1:18" s="87" customFormat="1" x14ac:dyDescent="0.25">
      <c r="A466" s="86"/>
      <c r="B466" s="19"/>
      <c r="C466" s="20">
        <f t="shared" ref="C466:M466" si="72">C465/B465-1</f>
        <v>3.1009418277351708E-2</v>
      </c>
      <c r="D466" s="20">
        <f t="shared" si="72"/>
        <v>4.8447860184140712E-2</v>
      </c>
      <c r="E466" s="20">
        <f t="shared" si="72"/>
        <v>4.7958421754766833E-2</v>
      </c>
      <c r="F466" s="20">
        <f t="shared" si="72"/>
        <v>0.1875188192300723</v>
      </c>
      <c r="G466" s="20">
        <f t="shared" si="72"/>
        <v>3.5079638181003681E-2</v>
      </c>
      <c r="H466" s="20">
        <f t="shared" si="72"/>
        <v>5.7094571236863567E-2</v>
      </c>
      <c r="I466" s="20">
        <f t="shared" si="72"/>
        <v>9.9838506420710793E-3</v>
      </c>
      <c r="J466" s="20">
        <f t="shared" si="72"/>
        <v>4.0772963100408344E-2</v>
      </c>
      <c r="K466" s="20">
        <f t="shared" si="72"/>
        <v>3.763581828956486E-2</v>
      </c>
      <c r="L466" s="20">
        <f t="shared" si="72"/>
        <v>6.9939095967791909E-2</v>
      </c>
      <c r="M466" s="20">
        <f t="shared" si="72"/>
        <v>2.67710215177559E-2</v>
      </c>
      <c r="N466" s="12">
        <f>N465/M465-1</f>
        <v>-0.16844498106584505</v>
      </c>
      <c r="O466" s="12">
        <f>O465/N465-1</f>
        <v>-0.11845515079128621</v>
      </c>
      <c r="P466" s="12" t="e">
        <f>P465/O465-1</f>
        <v>#VALUE!</v>
      </c>
      <c r="Q466" s="17"/>
      <c r="R466" s="14" t="s">
        <v>20</v>
      </c>
    </row>
    <row r="467" spans="1:18" x14ac:dyDescent="0.25">
      <c r="B467" s="187" t="s">
        <v>775</v>
      </c>
      <c r="C467" s="187"/>
      <c r="D467" s="187"/>
      <c r="E467" s="187"/>
      <c r="F467" s="187"/>
      <c r="G467" s="187"/>
      <c r="H467" s="187"/>
      <c r="I467" s="187"/>
      <c r="J467" s="187"/>
      <c r="K467" s="187"/>
      <c r="L467" s="187"/>
      <c r="M467" s="187"/>
      <c r="N467" s="187"/>
      <c r="O467" s="115"/>
      <c r="P467" s="115"/>
      <c r="Q467" s="6"/>
      <c r="R467" s="9"/>
    </row>
    <row r="468" spans="1:18" x14ac:dyDescent="0.25">
      <c r="B468" s="7">
        <f t="shared" ref="B468:P471" si="73">IFERROR(VLOOKUP($B$467,$130:$216,MATCH($R468&amp;"/"&amp;B$348,$128:$128,0),FALSE),"")</f>
        <v>1077</v>
      </c>
      <c r="C468" s="7">
        <f t="shared" si="73"/>
        <v>853</v>
      </c>
      <c r="D468" s="7">
        <f t="shared" si="73"/>
        <v>2928</v>
      </c>
      <c r="E468" s="7">
        <f t="shared" si="73"/>
        <v>3001</v>
      </c>
      <c r="F468" s="7">
        <f t="shared" si="73"/>
        <v>4344</v>
      </c>
      <c r="G468" s="7">
        <f t="shared" si="73"/>
        <v>3024</v>
      </c>
      <c r="H468" s="7">
        <f t="shared" si="73"/>
        <v>2244</v>
      </c>
      <c r="I468" s="7">
        <f t="shared" si="73"/>
        <v>2592</v>
      </c>
      <c r="J468" s="7">
        <f t="shared" si="73"/>
        <v>2973</v>
      </c>
      <c r="K468" s="7">
        <f t="shared" si="73"/>
        <v>2641</v>
      </c>
      <c r="L468" s="7">
        <f t="shared" si="73"/>
        <v>1334</v>
      </c>
      <c r="M468" s="7">
        <f t="shared" si="73"/>
        <v>4523</v>
      </c>
      <c r="N468" s="7">
        <f t="shared" si="73"/>
        <v>5640</v>
      </c>
      <c r="O468" s="7">
        <f t="shared" si="73"/>
        <v>10678</v>
      </c>
      <c r="P468" s="7" t="str">
        <f t="shared" si="73"/>
        <v/>
      </c>
      <c r="Q468" s="6"/>
      <c r="R468" s="9" t="s">
        <v>12</v>
      </c>
    </row>
    <row r="469" spans="1:18" x14ac:dyDescent="0.25">
      <c r="B469" s="7">
        <f t="shared" si="73"/>
        <v>1158</v>
      </c>
      <c r="C469" s="7">
        <f t="shared" si="73"/>
        <v>2002</v>
      </c>
      <c r="D469" s="7">
        <f t="shared" si="73"/>
        <v>3189</v>
      </c>
      <c r="E469" s="7">
        <f t="shared" si="73"/>
        <v>3143</v>
      </c>
      <c r="F469" s="7">
        <f t="shared" si="73"/>
        <v>1170</v>
      </c>
      <c r="G469" s="7">
        <f t="shared" si="73"/>
        <v>4512</v>
      </c>
      <c r="H469" s="7">
        <f t="shared" si="73"/>
        <v>5500</v>
      </c>
      <c r="I469" s="7">
        <f t="shared" si="73"/>
        <v>2888</v>
      </c>
      <c r="J469" s="7">
        <f t="shared" si="73"/>
        <v>2097</v>
      </c>
      <c r="K469" s="7">
        <f t="shared" si="73"/>
        <v>4844</v>
      </c>
      <c r="L469" s="7">
        <f t="shared" si="73"/>
        <v>1058</v>
      </c>
      <c r="M469" s="7">
        <f t="shared" si="73"/>
        <v>1376</v>
      </c>
      <c r="N469" s="7">
        <f t="shared" si="73"/>
        <v>1137</v>
      </c>
      <c r="O469" s="7">
        <f t="shared" si="73"/>
        <v>1644</v>
      </c>
      <c r="P469" s="7" t="str">
        <f t="shared" si="73"/>
        <v/>
      </c>
      <c r="Q469" s="6"/>
      <c r="R469" s="9" t="s">
        <v>13</v>
      </c>
    </row>
    <row r="470" spans="1:18" x14ac:dyDescent="0.25">
      <c r="B470" s="7">
        <f t="shared" si="73"/>
        <v>2692</v>
      </c>
      <c r="C470" s="7">
        <f t="shared" si="73"/>
        <v>2644</v>
      </c>
      <c r="D470" s="7">
        <f t="shared" si="73"/>
        <v>1039</v>
      </c>
      <c r="E470" s="7">
        <f t="shared" si="73"/>
        <v>3177</v>
      </c>
      <c r="F470" s="7">
        <f t="shared" si="73"/>
        <v>2237</v>
      </c>
      <c r="G470" s="7">
        <f t="shared" si="73"/>
        <v>1195</v>
      </c>
      <c r="H470" s="7">
        <f t="shared" si="73"/>
        <v>2733</v>
      </c>
      <c r="I470" s="7">
        <f t="shared" si="73"/>
        <v>2135</v>
      </c>
      <c r="J470" s="7">
        <f t="shared" si="73"/>
        <v>4631</v>
      </c>
      <c r="K470" s="7">
        <f t="shared" si="73"/>
        <v>4222</v>
      </c>
      <c r="L470" s="7">
        <f t="shared" si="73"/>
        <v>5814</v>
      </c>
      <c r="M470" s="7">
        <f t="shared" si="73"/>
        <v>20674</v>
      </c>
      <c r="N470" s="7">
        <f t="shared" si="73"/>
        <v>11012</v>
      </c>
      <c r="O470" s="7">
        <f t="shared" si="73"/>
        <v>2097</v>
      </c>
      <c r="P470" s="7" t="str">
        <f t="shared" si="73"/>
        <v/>
      </c>
      <c r="Q470" s="6"/>
      <c r="R470" s="9" t="s">
        <v>14</v>
      </c>
    </row>
    <row r="471" spans="1:18" x14ac:dyDescent="0.25">
      <c r="B471" s="18">
        <f t="shared" si="73"/>
        <v>2767</v>
      </c>
      <c r="C471" s="18">
        <f t="shared" si="73"/>
        <v>-313</v>
      </c>
      <c r="D471" s="18">
        <f t="shared" si="73"/>
        <v>1732.84</v>
      </c>
      <c r="E471" s="18">
        <f t="shared" si="73"/>
        <v>1576.51</v>
      </c>
      <c r="F471" s="18">
        <f t="shared" si="73"/>
        <v>3443</v>
      </c>
      <c r="G471" s="18">
        <f t="shared" si="73"/>
        <v>4569.71</v>
      </c>
      <c r="H471" s="18">
        <f t="shared" si="73"/>
        <v>912</v>
      </c>
      <c r="I471" s="18">
        <f t="shared" si="73"/>
        <v>2343.69</v>
      </c>
      <c r="J471" s="18">
        <f t="shared" si="73"/>
        <v>-1800</v>
      </c>
      <c r="K471" s="18">
        <f t="shared" si="73"/>
        <v>-3104</v>
      </c>
      <c r="L471" s="18">
        <f t="shared" si="73"/>
        <v>1149</v>
      </c>
      <c r="M471" s="18">
        <f t="shared" si="73"/>
        <v>5284.29</v>
      </c>
      <c r="N471" s="18">
        <f t="shared" si="73"/>
        <v>915</v>
      </c>
      <c r="O471" s="18" t="str">
        <f t="shared" si="73"/>
        <v/>
      </c>
      <c r="P471" s="18" t="str">
        <f t="shared" si="73"/>
        <v/>
      </c>
      <c r="Q471" s="6"/>
      <c r="R471" s="9" t="s">
        <v>19</v>
      </c>
    </row>
    <row r="472" spans="1:18" x14ac:dyDescent="0.25">
      <c r="B472" s="7">
        <f>SUM(B468:B471)</f>
        <v>7694</v>
      </c>
      <c r="C472" s="112">
        <f t="shared" ref="C472:M472" si="74">SUM(C468:C471)</f>
        <v>5186</v>
      </c>
      <c r="D472" s="112">
        <f t="shared" si="74"/>
        <v>8888.84</v>
      </c>
      <c r="E472" s="112">
        <f t="shared" si="74"/>
        <v>10897.51</v>
      </c>
      <c r="F472" s="112">
        <f t="shared" si="74"/>
        <v>11194</v>
      </c>
      <c r="G472" s="112">
        <f t="shared" si="74"/>
        <v>13300.71</v>
      </c>
      <c r="H472" s="112">
        <f t="shared" si="74"/>
        <v>11389</v>
      </c>
      <c r="I472" s="112">
        <f t="shared" si="74"/>
        <v>9958.69</v>
      </c>
      <c r="J472" s="112">
        <f t="shared" si="74"/>
        <v>7901</v>
      </c>
      <c r="K472" s="112">
        <f t="shared" si="74"/>
        <v>8603</v>
      </c>
      <c r="L472" s="112">
        <f t="shared" si="74"/>
        <v>9355</v>
      </c>
      <c r="M472" s="112">
        <f t="shared" si="74"/>
        <v>31857.29</v>
      </c>
      <c r="N472" s="112">
        <f>IF(N469="",N468*4,IF(N470="",(N469+N468)*2,IF(N471="",((N470+N469+N468)/3)*4,SUM(N468:N471))))</f>
        <v>18704</v>
      </c>
      <c r="O472" s="112">
        <f>IF(O469="",O468*4,IF(O470="",(O469+O468)*2,IF(O471="",((O470+O469+O468)/3)*4,SUM(O468:O471))))</f>
        <v>19225.333333333332</v>
      </c>
      <c r="P472" s="112" t="e">
        <f>IF(P469="",P468*4,IF(P470="",(P469+P468)*2,IF(P471="",((P470+P469+P468)/3)*4,SUM(P468:P471))))</f>
        <v>#VALUE!</v>
      </c>
      <c r="Q472" s="6"/>
      <c r="R472" s="9" t="s">
        <v>15</v>
      </c>
    </row>
    <row r="473" spans="1:18" x14ac:dyDescent="0.25">
      <c r="B473" s="187" t="s">
        <v>857</v>
      </c>
      <c r="C473" s="187"/>
      <c r="D473" s="187"/>
      <c r="E473" s="187"/>
      <c r="F473" s="187"/>
      <c r="G473" s="187"/>
      <c r="H473" s="187"/>
      <c r="I473" s="187"/>
      <c r="J473" s="187"/>
      <c r="K473" s="187"/>
      <c r="L473" s="187"/>
      <c r="M473" s="187"/>
      <c r="N473" s="187"/>
      <c r="O473" s="115"/>
      <c r="P473" s="115"/>
      <c r="Q473" s="6"/>
      <c r="R473" s="9"/>
    </row>
    <row r="474" spans="1:18" x14ac:dyDescent="0.25">
      <c r="B474" s="7">
        <f t="shared" ref="B474:P477" si="75">IFERROR(VLOOKUP($B$473,$130:$216,MATCH($R474&amp;"/"&amp;B$348,$128:$128,0),FALSE),"")</f>
        <v>10</v>
      </c>
      <c r="C474" s="7">
        <f t="shared" si="75"/>
        <v>0</v>
      </c>
      <c r="D474" s="7">
        <f t="shared" si="75"/>
        <v>0</v>
      </c>
      <c r="E474" s="7">
        <f t="shared" si="75"/>
        <v>0</v>
      </c>
      <c r="F474" s="7">
        <f t="shared" si="75"/>
        <v>0</v>
      </c>
      <c r="G474" s="7">
        <f t="shared" si="75"/>
        <v>0</v>
      </c>
      <c r="H474" s="7">
        <f t="shared" si="75"/>
        <v>0</v>
      </c>
      <c r="I474" s="7">
        <f t="shared" si="75"/>
        <v>0</v>
      </c>
      <c r="J474" s="7">
        <f t="shared" si="75"/>
        <v>0</v>
      </c>
      <c r="K474" s="7">
        <f t="shared" si="75"/>
        <v>0</v>
      </c>
      <c r="L474" s="7">
        <f t="shared" si="75"/>
        <v>59</v>
      </c>
      <c r="M474" s="7">
        <f t="shared" si="75"/>
        <v>0</v>
      </c>
      <c r="N474" s="7">
        <f t="shared" si="75"/>
        <v>0</v>
      </c>
      <c r="O474" s="7">
        <f t="shared" si="75"/>
        <v>510</v>
      </c>
      <c r="P474" s="7" t="str">
        <f t="shared" si="75"/>
        <v/>
      </c>
      <c r="Q474" s="6"/>
      <c r="R474" s="9" t="s">
        <v>12</v>
      </c>
    </row>
    <row r="475" spans="1:18" x14ac:dyDescent="0.25">
      <c r="B475" s="7">
        <f t="shared" si="75"/>
        <v>0</v>
      </c>
      <c r="C475" s="7">
        <f t="shared" si="75"/>
        <v>0</v>
      </c>
      <c r="D475" s="7">
        <f t="shared" si="75"/>
        <v>229</v>
      </c>
      <c r="E475" s="7">
        <f t="shared" si="75"/>
        <v>0</v>
      </c>
      <c r="F475" s="7">
        <f t="shared" si="75"/>
        <v>973</v>
      </c>
      <c r="G475" s="7">
        <f t="shared" si="75"/>
        <v>0</v>
      </c>
      <c r="H475" s="7">
        <f t="shared" si="75"/>
        <v>0</v>
      </c>
      <c r="I475" s="7">
        <f t="shared" si="75"/>
        <v>0</v>
      </c>
      <c r="J475" s="7">
        <f t="shared" si="75"/>
        <v>0</v>
      </c>
      <c r="K475" s="7">
        <f t="shared" si="75"/>
        <v>0</v>
      </c>
      <c r="L475" s="7">
        <f t="shared" si="75"/>
        <v>85</v>
      </c>
      <c r="M475" s="7">
        <f t="shared" si="75"/>
        <v>1031</v>
      </c>
      <c r="N475" s="7">
        <f t="shared" si="75"/>
        <v>1501</v>
      </c>
      <c r="O475" s="7">
        <f t="shared" si="75"/>
        <v>0</v>
      </c>
      <c r="P475" s="7" t="str">
        <f t="shared" si="75"/>
        <v/>
      </c>
      <c r="Q475" s="6"/>
      <c r="R475" s="9" t="s">
        <v>13</v>
      </c>
    </row>
    <row r="476" spans="1:18" x14ac:dyDescent="0.25">
      <c r="B476" s="7">
        <f t="shared" si="75"/>
        <v>0</v>
      </c>
      <c r="C476" s="7">
        <f t="shared" si="75"/>
        <v>0</v>
      </c>
      <c r="D476" s="7">
        <f t="shared" si="75"/>
        <v>24</v>
      </c>
      <c r="E476" s="7">
        <f t="shared" si="75"/>
        <v>0</v>
      </c>
      <c r="F476" s="7">
        <f t="shared" si="75"/>
        <v>687</v>
      </c>
      <c r="G476" s="7">
        <f t="shared" si="75"/>
        <v>0</v>
      </c>
      <c r="H476" s="7">
        <f t="shared" si="75"/>
        <v>0</v>
      </c>
      <c r="I476" s="7">
        <f t="shared" si="75"/>
        <v>0</v>
      </c>
      <c r="J476" s="7">
        <f t="shared" si="75"/>
        <v>0</v>
      </c>
      <c r="K476" s="7">
        <f t="shared" si="75"/>
        <v>0</v>
      </c>
      <c r="L476" s="7">
        <f t="shared" si="75"/>
        <v>241</v>
      </c>
      <c r="M476" s="7">
        <f t="shared" si="75"/>
        <v>0</v>
      </c>
      <c r="N476" s="7">
        <f t="shared" si="75"/>
        <v>1030</v>
      </c>
      <c r="O476" s="7">
        <f t="shared" si="75"/>
        <v>0</v>
      </c>
      <c r="P476" s="7" t="str">
        <f t="shared" si="75"/>
        <v/>
      </c>
      <c r="Q476" s="6"/>
      <c r="R476" s="9" t="s">
        <v>14</v>
      </c>
    </row>
    <row r="477" spans="1:18" x14ac:dyDescent="0.25">
      <c r="B477" s="18">
        <f t="shared" si="75"/>
        <v>0</v>
      </c>
      <c r="C477" s="18">
        <f t="shared" si="75"/>
        <v>111</v>
      </c>
      <c r="D477" s="18">
        <f t="shared" si="75"/>
        <v>0</v>
      </c>
      <c r="E477" s="18">
        <f t="shared" si="75"/>
        <v>0</v>
      </c>
      <c r="F477" s="18">
        <f t="shared" si="75"/>
        <v>1691</v>
      </c>
      <c r="G477" s="18">
        <f t="shared" si="75"/>
        <v>0</v>
      </c>
      <c r="H477" s="18">
        <f t="shared" si="75"/>
        <v>100.25</v>
      </c>
      <c r="I477" s="18">
        <f t="shared" si="75"/>
        <v>0</v>
      </c>
      <c r="J477" s="18">
        <f t="shared" si="75"/>
        <v>69.5</v>
      </c>
      <c r="K477" s="18">
        <f t="shared" si="75"/>
        <v>68.75</v>
      </c>
      <c r="L477" s="18">
        <f t="shared" si="75"/>
        <v>537</v>
      </c>
      <c r="M477" s="18">
        <f t="shared" si="75"/>
        <v>0</v>
      </c>
      <c r="N477" s="18">
        <f t="shared" si="75"/>
        <v>748</v>
      </c>
      <c r="O477" s="18" t="str">
        <f t="shared" si="75"/>
        <v/>
      </c>
      <c r="P477" s="18" t="str">
        <f t="shared" si="75"/>
        <v/>
      </c>
      <c r="Q477" s="6"/>
      <c r="R477" s="9" t="s">
        <v>19</v>
      </c>
    </row>
    <row r="478" spans="1:18" x14ac:dyDescent="0.25">
      <c r="B478" s="7">
        <f>SUM(B474:B477)</f>
        <v>10</v>
      </c>
      <c r="C478" s="112">
        <f t="shared" ref="C478:M478" si="76">SUM(C474:C477)</f>
        <v>111</v>
      </c>
      <c r="D478" s="112">
        <f t="shared" si="76"/>
        <v>253</v>
      </c>
      <c r="E478" s="112">
        <f t="shared" si="76"/>
        <v>0</v>
      </c>
      <c r="F478" s="112">
        <f t="shared" si="76"/>
        <v>3351</v>
      </c>
      <c r="G478" s="112">
        <f t="shared" si="76"/>
        <v>0</v>
      </c>
      <c r="H478" s="112">
        <f t="shared" si="76"/>
        <v>100.25</v>
      </c>
      <c r="I478" s="112">
        <f t="shared" si="76"/>
        <v>0</v>
      </c>
      <c r="J478" s="112">
        <f t="shared" si="76"/>
        <v>69.5</v>
      </c>
      <c r="K478" s="112">
        <f t="shared" si="76"/>
        <v>68.75</v>
      </c>
      <c r="L478" s="112">
        <f t="shared" si="76"/>
        <v>922</v>
      </c>
      <c r="M478" s="112">
        <f t="shared" si="76"/>
        <v>1031</v>
      </c>
      <c r="N478" s="112">
        <f>IF(N475="",N474*4,IF(N476="",(N475+N474)*2,IF(N477="",((N476+N475+N474)/3)*4,SUM(N474:N477))))</f>
        <v>3279</v>
      </c>
      <c r="O478" s="112">
        <f>IF(O475="",O474*4,IF(O476="",(O475+O474)*2,IF(O477="",((O476+O475+O474)/3)*4,SUM(O474:O477))))</f>
        <v>680</v>
      </c>
      <c r="P478" s="112" t="e">
        <f>IF(P475="",P474*4,IF(P476="",(P475+P474)*2,IF(P477="",((P476+P475+P474)/3)*4,SUM(P474:P477))))</f>
        <v>#VALUE!</v>
      </c>
      <c r="Q478" s="6"/>
      <c r="R478" s="9" t="s">
        <v>15</v>
      </c>
    </row>
    <row r="479" spans="1:18" x14ac:dyDescent="0.25">
      <c r="B479" s="187" t="s">
        <v>865</v>
      </c>
      <c r="C479" s="187"/>
      <c r="D479" s="187"/>
      <c r="E479" s="187"/>
      <c r="F479" s="187"/>
      <c r="G479" s="187"/>
      <c r="H479" s="187"/>
      <c r="I479" s="187"/>
      <c r="J479" s="187"/>
      <c r="K479" s="187"/>
      <c r="L479" s="187"/>
      <c r="M479" s="187"/>
      <c r="N479" s="187"/>
      <c r="O479" s="115"/>
      <c r="P479" s="115"/>
      <c r="Q479" s="6"/>
      <c r="R479" s="9"/>
    </row>
    <row r="480" spans="1:18" x14ac:dyDescent="0.25">
      <c r="B480" s="7" t="str">
        <f t="shared" ref="B480:P483" si="77">IFERROR(VLOOKUP($B$479,$130:$216,MATCH($R480&amp;"/"&amp;B$348,$128:$128,0),FALSE),"")</f>
        <v/>
      </c>
      <c r="C480" s="7" t="str">
        <f t="shared" si="77"/>
        <v/>
      </c>
      <c r="D480" s="7" t="str">
        <f t="shared" si="77"/>
        <v/>
      </c>
      <c r="E480" s="7" t="str">
        <f t="shared" si="77"/>
        <v/>
      </c>
      <c r="F480" s="7" t="str">
        <f t="shared" si="77"/>
        <v/>
      </c>
      <c r="G480" s="7" t="str">
        <f t="shared" si="77"/>
        <v/>
      </c>
      <c r="H480" s="7" t="str">
        <f t="shared" si="77"/>
        <v/>
      </c>
      <c r="I480" s="7" t="str">
        <f t="shared" si="77"/>
        <v/>
      </c>
      <c r="J480" s="7" t="str">
        <f t="shared" si="77"/>
        <v/>
      </c>
      <c r="K480" s="7" t="str">
        <f t="shared" si="77"/>
        <v/>
      </c>
      <c r="L480" s="7" t="str">
        <f t="shared" si="77"/>
        <v/>
      </c>
      <c r="M480" s="7" t="str">
        <f t="shared" si="77"/>
        <v/>
      </c>
      <c r="N480" s="7" t="str">
        <f t="shared" si="77"/>
        <v/>
      </c>
      <c r="O480" s="7" t="str">
        <f t="shared" si="77"/>
        <v/>
      </c>
      <c r="P480" s="7" t="str">
        <f t="shared" si="77"/>
        <v/>
      </c>
      <c r="Q480" s="6"/>
      <c r="R480" s="9" t="s">
        <v>12</v>
      </c>
    </row>
    <row r="481" spans="2:18" x14ac:dyDescent="0.25">
      <c r="B481" s="7" t="str">
        <f t="shared" si="77"/>
        <v/>
      </c>
      <c r="C481" s="7" t="str">
        <f t="shared" si="77"/>
        <v/>
      </c>
      <c r="D481" s="7" t="str">
        <f t="shared" si="77"/>
        <v/>
      </c>
      <c r="E481" s="7" t="str">
        <f t="shared" si="77"/>
        <v/>
      </c>
      <c r="F481" s="7" t="str">
        <f t="shared" si="77"/>
        <v/>
      </c>
      <c r="G481" s="7" t="str">
        <f t="shared" si="77"/>
        <v/>
      </c>
      <c r="H481" s="7" t="str">
        <f t="shared" si="77"/>
        <v/>
      </c>
      <c r="I481" s="7" t="str">
        <f t="shared" si="77"/>
        <v/>
      </c>
      <c r="J481" s="7" t="str">
        <f t="shared" si="77"/>
        <v/>
      </c>
      <c r="K481" s="7" t="str">
        <f t="shared" si="77"/>
        <v/>
      </c>
      <c r="L481" s="7" t="str">
        <f t="shared" si="77"/>
        <v/>
      </c>
      <c r="M481" s="7" t="str">
        <f t="shared" si="77"/>
        <v/>
      </c>
      <c r="N481" s="7" t="str">
        <f t="shared" si="77"/>
        <v/>
      </c>
      <c r="O481" s="7" t="str">
        <f t="shared" si="77"/>
        <v/>
      </c>
      <c r="P481" s="7" t="str">
        <f t="shared" si="77"/>
        <v/>
      </c>
      <c r="Q481" s="6"/>
      <c r="R481" s="9" t="s">
        <v>13</v>
      </c>
    </row>
    <row r="482" spans="2:18" x14ac:dyDescent="0.25">
      <c r="B482" s="7" t="str">
        <f t="shared" si="77"/>
        <v/>
      </c>
      <c r="C482" s="7" t="str">
        <f t="shared" si="77"/>
        <v/>
      </c>
      <c r="D482" s="7" t="str">
        <f t="shared" si="77"/>
        <v/>
      </c>
      <c r="E482" s="7" t="str">
        <f t="shared" si="77"/>
        <v/>
      </c>
      <c r="F482" s="7" t="str">
        <f t="shared" si="77"/>
        <v/>
      </c>
      <c r="G482" s="7" t="str">
        <f t="shared" si="77"/>
        <v/>
      </c>
      <c r="H482" s="7" t="str">
        <f t="shared" si="77"/>
        <v/>
      </c>
      <c r="I482" s="7" t="str">
        <f t="shared" si="77"/>
        <v/>
      </c>
      <c r="J482" s="7" t="str">
        <f t="shared" si="77"/>
        <v/>
      </c>
      <c r="K482" s="7" t="str">
        <f t="shared" si="77"/>
        <v/>
      </c>
      <c r="L482" s="7" t="str">
        <f t="shared" si="77"/>
        <v/>
      </c>
      <c r="M482" s="7" t="str">
        <f t="shared" si="77"/>
        <v/>
      </c>
      <c r="N482" s="7" t="str">
        <f t="shared" si="77"/>
        <v/>
      </c>
      <c r="O482" s="7" t="str">
        <f t="shared" si="77"/>
        <v/>
      </c>
      <c r="P482" s="7" t="str">
        <f t="shared" si="77"/>
        <v/>
      </c>
      <c r="Q482" s="6"/>
      <c r="R482" s="9" t="s">
        <v>14</v>
      </c>
    </row>
    <row r="483" spans="2:18" x14ac:dyDescent="0.25">
      <c r="B483" s="18" t="str">
        <f t="shared" si="77"/>
        <v/>
      </c>
      <c r="C483" s="18" t="str">
        <f t="shared" si="77"/>
        <v/>
      </c>
      <c r="D483" s="18" t="str">
        <f t="shared" si="77"/>
        <v/>
      </c>
      <c r="E483" s="18" t="str">
        <f t="shared" si="77"/>
        <v/>
      </c>
      <c r="F483" s="18" t="str">
        <f t="shared" si="77"/>
        <v/>
      </c>
      <c r="G483" s="18" t="str">
        <f t="shared" si="77"/>
        <v/>
      </c>
      <c r="H483" s="18" t="str">
        <f t="shared" si="77"/>
        <v/>
      </c>
      <c r="I483" s="18" t="str">
        <f t="shared" si="77"/>
        <v/>
      </c>
      <c r="J483" s="18" t="str">
        <f t="shared" si="77"/>
        <v/>
      </c>
      <c r="K483" s="18" t="str">
        <f t="shared" si="77"/>
        <v/>
      </c>
      <c r="L483" s="18" t="str">
        <f t="shared" si="77"/>
        <v/>
      </c>
      <c r="M483" s="18" t="str">
        <f t="shared" si="77"/>
        <v/>
      </c>
      <c r="N483" s="18" t="str">
        <f t="shared" si="77"/>
        <v/>
      </c>
      <c r="O483" s="18" t="str">
        <f t="shared" si="77"/>
        <v/>
      </c>
      <c r="P483" s="18" t="str">
        <f t="shared" si="77"/>
        <v/>
      </c>
      <c r="Q483" s="6"/>
      <c r="R483" s="9" t="s">
        <v>19</v>
      </c>
    </row>
    <row r="484" spans="2:18" x14ac:dyDescent="0.25">
      <c r="B484" s="7">
        <f>SUM(B480:B483)</f>
        <v>0</v>
      </c>
      <c r="C484" s="112">
        <f t="shared" ref="C484:M484" si="78">SUM(C480:C483)</f>
        <v>0</v>
      </c>
      <c r="D484" s="112">
        <f t="shared" si="78"/>
        <v>0</v>
      </c>
      <c r="E484" s="112">
        <f t="shared" si="78"/>
        <v>0</v>
      </c>
      <c r="F484" s="112">
        <f t="shared" si="78"/>
        <v>0</v>
      </c>
      <c r="G484" s="112">
        <f t="shared" si="78"/>
        <v>0</v>
      </c>
      <c r="H484" s="112">
        <f t="shared" si="78"/>
        <v>0</v>
      </c>
      <c r="I484" s="112">
        <f t="shared" si="78"/>
        <v>0</v>
      </c>
      <c r="J484" s="112">
        <f t="shared" si="78"/>
        <v>0</v>
      </c>
      <c r="K484" s="112">
        <f t="shared" si="78"/>
        <v>0</v>
      </c>
      <c r="L484" s="112">
        <f t="shared" si="78"/>
        <v>0</v>
      </c>
      <c r="M484" s="112">
        <f t="shared" si="78"/>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25">
      <c r="B485" s="187" t="s">
        <v>866</v>
      </c>
      <c r="C485" s="187"/>
      <c r="D485" s="187"/>
      <c r="E485" s="187"/>
      <c r="F485" s="187"/>
      <c r="G485" s="187"/>
      <c r="H485" s="187"/>
      <c r="I485" s="187"/>
      <c r="J485" s="187"/>
      <c r="K485" s="187"/>
      <c r="L485" s="187"/>
      <c r="M485" s="187"/>
      <c r="N485" s="187"/>
      <c r="O485" s="115"/>
      <c r="P485" s="115"/>
      <c r="Q485" s="6"/>
      <c r="R485" s="9"/>
    </row>
    <row r="486" spans="2:18" x14ac:dyDescent="0.25">
      <c r="B486" s="7">
        <f t="shared" ref="B486:P489" si="79">IFERROR(VLOOKUP($B$485,$130:$216,MATCH($R486&amp;"/"&amp;B$348,$128:$128,0),FALSE),"")</f>
        <v>0</v>
      </c>
      <c r="C486" s="7">
        <f t="shared" si="79"/>
        <v>0</v>
      </c>
      <c r="D486" s="7">
        <f t="shared" si="79"/>
        <v>0</v>
      </c>
      <c r="E486" s="7">
        <f t="shared" si="79"/>
        <v>0</v>
      </c>
      <c r="F486" s="7">
        <f t="shared" si="79"/>
        <v>0</v>
      </c>
      <c r="G486" s="7">
        <f t="shared" si="79"/>
        <v>0</v>
      </c>
      <c r="H486" s="7">
        <f t="shared" si="79"/>
        <v>0</v>
      </c>
      <c r="I486" s="7">
        <f t="shared" si="79"/>
        <v>0</v>
      </c>
      <c r="J486" s="7">
        <f t="shared" si="79"/>
        <v>0</v>
      </c>
      <c r="K486" s="7">
        <f t="shared" si="79"/>
        <v>0</v>
      </c>
      <c r="L486" s="7">
        <f t="shared" si="79"/>
        <v>1249</v>
      </c>
      <c r="M486" s="7">
        <f t="shared" si="79"/>
        <v>0</v>
      </c>
      <c r="N486" s="7">
        <f t="shared" si="79"/>
        <v>0</v>
      </c>
      <c r="O486" s="7">
        <f t="shared" si="79"/>
        <v>108</v>
      </c>
      <c r="P486" s="7" t="str">
        <f t="shared" si="79"/>
        <v/>
      </c>
      <c r="Q486" s="6"/>
      <c r="R486" s="9" t="s">
        <v>12</v>
      </c>
    </row>
    <row r="487" spans="2:18" x14ac:dyDescent="0.25">
      <c r="B487" s="7">
        <f t="shared" si="79"/>
        <v>0</v>
      </c>
      <c r="C487" s="7">
        <f t="shared" si="79"/>
        <v>0</v>
      </c>
      <c r="D487" s="7">
        <f t="shared" si="79"/>
        <v>0</v>
      </c>
      <c r="E487" s="7">
        <f t="shared" si="79"/>
        <v>0</v>
      </c>
      <c r="F487" s="7">
        <f t="shared" si="79"/>
        <v>200</v>
      </c>
      <c r="G487" s="7">
        <f t="shared" si="79"/>
        <v>0</v>
      </c>
      <c r="H487" s="7">
        <f t="shared" si="79"/>
        <v>0</v>
      </c>
      <c r="I487" s="7">
        <f t="shared" si="79"/>
        <v>0</v>
      </c>
      <c r="J487" s="7">
        <f t="shared" si="79"/>
        <v>0</v>
      </c>
      <c r="K487" s="7">
        <f t="shared" si="79"/>
        <v>0</v>
      </c>
      <c r="L487" s="7">
        <f t="shared" si="79"/>
        <v>0</v>
      </c>
      <c r="M487" s="7">
        <f t="shared" si="79"/>
        <v>2801</v>
      </c>
      <c r="N487" s="7">
        <f t="shared" si="79"/>
        <v>0</v>
      </c>
      <c r="O487" s="7">
        <f t="shared" si="79"/>
        <v>0</v>
      </c>
      <c r="P487" s="7" t="str">
        <f t="shared" si="79"/>
        <v/>
      </c>
      <c r="Q487" s="6"/>
      <c r="R487" s="9" t="s">
        <v>13</v>
      </c>
    </row>
    <row r="488" spans="2:18" x14ac:dyDescent="0.25">
      <c r="B488" s="7">
        <f t="shared" si="79"/>
        <v>0</v>
      </c>
      <c r="C488" s="7">
        <f t="shared" si="79"/>
        <v>0</v>
      </c>
      <c r="D488" s="7">
        <f t="shared" si="79"/>
        <v>0</v>
      </c>
      <c r="E488" s="7">
        <f t="shared" si="79"/>
        <v>0</v>
      </c>
      <c r="F488" s="7">
        <f t="shared" si="79"/>
        <v>330</v>
      </c>
      <c r="G488" s="7">
        <f t="shared" si="79"/>
        <v>0</v>
      </c>
      <c r="H488" s="7">
        <f t="shared" si="79"/>
        <v>0</v>
      </c>
      <c r="I488" s="7">
        <f t="shared" si="79"/>
        <v>0</v>
      </c>
      <c r="J488" s="7">
        <f t="shared" si="79"/>
        <v>0</v>
      </c>
      <c r="K488" s="7">
        <f t="shared" si="79"/>
        <v>0</v>
      </c>
      <c r="L488" s="7">
        <f t="shared" si="79"/>
        <v>0</v>
      </c>
      <c r="M488" s="7">
        <f t="shared" si="79"/>
        <v>0</v>
      </c>
      <c r="N488" s="7">
        <f t="shared" si="79"/>
        <v>12</v>
      </c>
      <c r="O488" s="7">
        <f t="shared" si="79"/>
        <v>0</v>
      </c>
      <c r="P488" s="7" t="str">
        <f t="shared" si="79"/>
        <v/>
      </c>
      <c r="Q488" s="6"/>
      <c r="R488" s="9" t="s">
        <v>14</v>
      </c>
    </row>
    <row r="489" spans="2:18" x14ac:dyDescent="0.25">
      <c r="B489" s="18">
        <f t="shared" si="79"/>
        <v>0</v>
      </c>
      <c r="C489" s="18">
        <f t="shared" si="79"/>
        <v>194.5</v>
      </c>
      <c r="D489" s="18">
        <f t="shared" si="79"/>
        <v>0</v>
      </c>
      <c r="E489" s="18">
        <f t="shared" si="79"/>
        <v>0</v>
      </c>
      <c r="F489" s="18">
        <f t="shared" si="79"/>
        <v>0</v>
      </c>
      <c r="G489" s="18">
        <f t="shared" si="79"/>
        <v>0</v>
      </c>
      <c r="H489" s="18">
        <f t="shared" si="79"/>
        <v>0</v>
      </c>
      <c r="I489" s="18">
        <f t="shared" si="79"/>
        <v>0</v>
      </c>
      <c r="J489" s="18">
        <f t="shared" si="79"/>
        <v>1055</v>
      </c>
      <c r="K489" s="18">
        <f t="shared" si="79"/>
        <v>1436.75</v>
      </c>
      <c r="L489" s="18">
        <f t="shared" si="79"/>
        <v>1608.5</v>
      </c>
      <c r="M489" s="18">
        <f t="shared" si="79"/>
        <v>0</v>
      </c>
      <c r="N489" s="18">
        <f t="shared" si="79"/>
        <v>130</v>
      </c>
      <c r="O489" s="18" t="str">
        <f t="shared" si="79"/>
        <v/>
      </c>
      <c r="P489" s="18" t="str">
        <f t="shared" si="79"/>
        <v/>
      </c>
      <c r="Q489" s="6"/>
      <c r="R489" s="9" t="s">
        <v>19</v>
      </c>
    </row>
    <row r="490" spans="2:18" x14ac:dyDescent="0.25">
      <c r="B490" s="7">
        <f>SUM(B486:B489)</f>
        <v>0</v>
      </c>
      <c r="C490" s="112">
        <f t="shared" ref="C490:M490" si="80">SUM(C486:C489)</f>
        <v>194.5</v>
      </c>
      <c r="D490" s="112">
        <f t="shared" si="80"/>
        <v>0</v>
      </c>
      <c r="E490" s="112">
        <f t="shared" si="80"/>
        <v>0</v>
      </c>
      <c r="F490" s="112">
        <f t="shared" si="80"/>
        <v>530</v>
      </c>
      <c r="G490" s="112">
        <f t="shared" si="80"/>
        <v>0</v>
      </c>
      <c r="H490" s="112">
        <f t="shared" si="80"/>
        <v>0</v>
      </c>
      <c r="I490" s="112">
        <f t="shared" si="80"/>
        <v>0</v>
      </c>
      <c r="J490" s="112">
        <f t="shared" si="80"/>
        <v>1055</v>
      </c>
      <c r="K490" s="112">
        <f t="shared" si="80"/>
        <v>1436.75</v>
      </c>
      <c r="L490" s="112">
        <f t="shared" si="80"/>
        <v>2857.5</v>
      </c>
      <c r="M490" s="112">
        <f t="shared" si="80"/>
        <v>2801</v>
      </c>
      <c r="N490" s="112">
        <f>IF(N487="",N486*4,IF(N488="",(N487+N486)*2,IF(N489="",((N488+N487+N486)/3)*4,SUM(N486:N489))))</f>
        <v>142</v>
      </c>
      <c r="O490" s="112">
        <f>IF(O487="",O486*4,IF(O488="",(O487+O486)*2,IF(O489="",((O488+O487+O486)/3)*4,SUM(O486:O489))))</f>
        <v>144</v>
      </c>
      <c r="P490" s="112" t="e">
        <f>IF(P487="",P486*4,IF(P488="",(P487+P486)*2,IF(P489="",((P488+P487+P486)/3)*4,SUM(P486:P489))))</f>
        <v>#VALUE!</v>
      </c>
      <c r="Q490" s="6"/>
      <c r="R490" s="9" t="s">
        <v>15</v>
      </c>
    </row>
    <row r="491" spans="2:18" s="2" customFormat="1" x14ac:dyDescent="0.25">
      <c r="B491" s="187" t="s">
        <v>859</v>
      </c>
      <c r="C491" s="187"/>
      <c r="D491" s="187"/>
      <c r="E491" s="187"/>
      <c r="F491" s="187"/>
      <c r="G491" s="187"/>
      <c r="H491" s="187"/>
      <c r="I491" s="187"/>
      <c r="J491" s="187"/>
      <c r="K491" s="187"/>
      <c r="L491" s="187"/>
      <c r="M491" s="187"/>
      <c r="N491" s="187"/>
      <c r="O491" s="115"/>
      <c r="P491" s="115"/>
      <c r="Q491" s="6"/>
      <c r="R491" s="9"/>
    </row>
    <row r="492" spans="2:18" s="2" customFormat="1" x14ac:dyDescent="0.25">
      <c r="B492" s="7">
        <f t="shared" ref="B492:P495" si="81">IFERROR(VLOOKUP($B$491,$130:$216,MATCH($R492&amp;"/"&amp;B$348,$128:$128,0),FALSE),"")</f>
        <v>291365</v>
      </c>
      <c r="C492" s="7">
        <f t="shared" si="81"/>
        <v>315578</v>
      </c>
      <c r="D492" s="7">
        <f t="shared" si="81"/>
        <v>322406</v>
      </c>
      <c r="E492" s="7">
        <f t="shared" si="81"/>
        <v>332843</v>
      </c>
      <c r="F492" s="7">
        <f t="shared" si="81"/>
        <v>403380</v>
      </c>
      <c r="G492" s="7">
        <f t="shared" si="81"/>
        <v>438759</v>
      </c>
      <c r="H492" s="7">
        <f t="shared" si="81"/>
        <v>476376</v>
      </c>
      <c r="I492" s="7">
        <f t="shared" si="81"/>
        <v>462803</v>
      </c>
      <c r="J492" s="7">
        <f t="shared" si="81"/>
        <v>488138</v>
      </c>
      <c r="K492" s="7">
        <f t="shared" si="81"/>
        <v>462845</v>
      </c>
      <c r="L492" s="7">
        <f t="shared" si="81"/>
        <v>532058</v>
      </c>
      <c r="M492" s="7">
        <f t="shared" si="81"/>
        <v>551952</v>
      </c>
      <c r="N492" s="7">
        <f t="shared" si="81"/>
        <v>493269</v>
      </c>
      <c r="O492" s="7">
        <f t="shared" si="81"/>
        <v>435350</v>
      </c>
      <c r="P492" s="7" t="str">
        <f t="shared" si="81"/>
        <v/>
      </c>
      <c r="Q492" s="6"/>
      <c r="R492" s="9" t="s">
        <v>12</v>
      </c>
    </row>
    <row r="493" spans="2:18" s="2" customFormat="1" x14ac:dyDescent="0.25">
      <c r="B493" s="7">
        <f t="shared" si="81"/>
        <v>302872</v>
      </c>
      <c r="C493" s="7">
        <f t="shared" si="81"/>
        <v>327430</v>
      </c>
      <c r="D493" s="7">
        <f t="shared" si="81"/>
        <v>314872</v>
      </c>
      <c r="E493" s="7">
        <f t="shared" si="81"/>
        <v>339339</v>
      </c>
      <c r="F493" s="7">
        <f t="shared" si="81"/>
        <v>391069</v>
      </c>
      <c r="G493" s="7">
        <f t="shared" si="81"/>
        <v>431383</v>
      </c>
      <c r="H493" s="7">
        <f t="shared" si="81"/>
        <v>444158</v>
      </c>
      <c r="I493" s="7">
        <f t="shared" si="81"/>
        <v>455588</v>
      </c>
      <c r="J493" s="7">
        <f t="shared" si="81"/>
        <v>457353</v>
      </c>
      <c r="K493" s="7">
        <f t="shared" si="81"/>
        <v>482270</v>
      </c>
      <c r="L493" s="7">
        <f t="shared" si="81"/>
        <v>521773</v>
      </c>
      <c r="M493" s="7">
        <f t="shared" si="81"/>
        <v>519525</v>
      </c>
      <c r="N493" s="7">
        <f t="shared" si="81"/>
        <v>367612</v>
      </c>
      <c r="O493" s="7">
        <f t="shared" si="81"/>
        <v>415857</v>
      </c>
      <c r="P493" s="7" t="str">
        <f t="shared" si="81"/>
        <v/>
      </c>
      <c r="Q493" s="6"/>
      <c r="R493" s="9" t="s">
        <v>13</v>
      </c>
    </row>
    <row r="494" spans="2:18" s="2" customFormat="1" x14ac:dyDescent="0.25">
      <c r="B494" s="7">
        <f t="shared" si="81"/>
        <v>353446</v>
      </c>
      <c r="C494" s="7">
        <f t="shared" si="81"/>
        <v>355440</v>
      </c>
      <c r="D494" s="7">
        <f t="shared" si="81"/>
        <v>406123</v>
      </c>
      <c r="E494" s="7">
        <f t="shared" si="81"/>
        <v>419811</v>
      </c>
      <c r="F494" s="7">
        <f t="shared" si="81"/>
        <v>488600</v>
      </c>
      <c r="G494" s="7">
        <f t="shared" si="81"/>
        <v>476638</v>
      </c>
      <c r="H494" s="7">
        <f t="shared" si="81"/>
        <v>492322</v>
      </c>
      <c r="I494" s="7">
        <f t="shared" si="81"/>
        <v>490161</v>
      </c>
      <c r="J494" s="7">
        <f t="shared" si="81"/>
        <v>532453</v>
      </c>
      <c r="K494" s="7">
        <f t="shared" si="81"/>
        <v>570146</v>
      </c>
      <c r="L494" s="7">
        <f t="shared" si="81"/>
        <v>606625</v>
      </c>
      <c r="M494" s="7">
        <f t="shared" si="81"/>
        <v>639248</v>
      </c>
      <c r="N494" s="7">
        <f t="shared" si="81"/>
        <v>500405</v>
      </c>
      <c r="O494" s="7">
        <f t="shared" si="81"/>
        <v>404248</v>
      </c>
      <c r="P494" s="7" t="str">
        <f t="shared" si="81"/>
        <v/>
      </c>
      <c r="Q494" s="6"/>
      <c r="R494" s="9" t="s">
        <v>14</v>
      </c>
    </row>
    <row r="495" spans="2:18" s="2" customFormat="1" x14ac:dyDescent="0.25">
      <c r="B495" s="7">
        <f t="shared" si="81"/>
        <v>339342</v>
      </c>
      <c r="C495" s="7">
        <f t="shared" si="81"/>
        <v>326174</v>
      </c>
      <c r="D495" s="7">
        <f t="shared" si="81"/>
        <v>348303.18</v>
      </c>
      <c r="E495" s="7">
        <f t="shared" si="81"/>
        <v>368120.28</v>
      </c>
      <c r="F495" s="7">
        <f t="shared" si="81"/>
        <v>452467</v>
      </c>
      <c r="G495" s="7">
        <f t="shared" si="81"/>
        <v>447862.75</v>
      </c>
      <c r="H495" s="7">
        <f t="shared" si="81"/>
        <v>481981</v>
      </c>
      <c r="I495" s="7">
        <f t="shared" si="81"/>
        <v>503253.76000000001</v>
      </c>
      <c r="J495" s="7">
        <f t="shared" si="81"/>
        <v>509626</v>
      </c>
      <c r="K495" s="7">
        <f t="shared" si="81"/>
        <v>547504</v>
      </c>
      <c r="L495" s="7">
        <f t="shared" si="81"/>
        <v>547355</v>
      </c>
      <c r="M495" s="7">
        <f t="shared" si="81"/>
        <v>578527.52</v>
      </c>
      <c r="N495" s="7">
        <f t="shared" si="81"/>
        <v>536988</v>
      </c>
      <c r="O495" s="7" t="str">
        <f t="shared" si="81"/>
        <v/>
      </c>
      <c r="P495" s="7" t="str">
        <f t="shared" si="81"/>
        <v/>
      </c>
      <c r="Q495" s="6"/>
      <c r="R495" s="9" t="s">
        <v>19</v>
      </c>
    </row>
    <row r="496" spans="2:18" s="2" customFormat="1" x14ac:dyDescent="0.25">
      <c r="B496" s="16">
        <f>SUM(B492:B495)</f>
        <v>1287025</v>
      </c>
      <c r="C496" s="16">
        <f t="shared" ref="C496:M496" si="82">SUM(C492:C495)</f>
        <v>1324622</v>
      </c>
      <c r="D496" s="16">
        <f t="shared" si="82"/>
        <v>1391704.18</v>
      </c>
      <c r="E496" s="16">
        <f t="shared" si="82"/>
        <v>1460113.28</v>
      </c>
      <c r="F496" s="16">
        <f t="shared" si="82"/>
        <v>1735516</v>
      </c>
      <c r="G496" s="16">
        <f t="shared" si="82"/>
        <v>1794642.75</v>
      </c>
      <c r="H496" s="16">
        <f t="shared" si="82"/>
        <v>1894837</v>
      </c>
      <c r="I496" s="16">
        <f t="shared" si="82"/>
        <v>1911805.76</v>
      </c>
      <c r="J496" s="16">
        <f t="shared" si="82"/>
        <v>1987570</v>
      </c>
      <c r="K496" s="16">
        <f t="shared" si="82"/>
        <v>2062765</v>
      </c>
      <c r="L496" s="16">
        <f t="shared" si="82"/>
        <v>2207811</v>
      </c>
      <c r="M496" s="16">
        <f t="shared" si="82"/>
        <v>2289252.52</v>
      </c>
      <c r="N496" s="16">
        <f>IF(N493="",N492*4,IF(N494="",(N493+N492)*2,IF(N495="",((N494+N493+N492)/3)*4,SUM(N492:N495))))</f>
        <v>1898274</v>
      </c>
      <c r="O496" s="16">
        <f>IF(O493="",O492*4,IF(O494="",(O493+O492)*2,IF(O495="",((O494+O493+O492)/3)*4,SUM(O492:O495))))</f>
        <v>1673940</v>
      </c>
      <c r="P496" s="16" t="e">
        <f>IF(P493="",P492*4,IF(P494="",(P493+P492)*2,IF(P495="",((P494+P493+P492)/3)*4,SUM(P492:P495))))</f>
        <v>#VALUE!</v>
      </c>
      <c r="Q496" s="6"/>
      <c r="R496" s="9" t="s">
        <v>15</v>
      </c>
    </row>
    <row r="497" spans="1:18" x14ac:dyDescent="0.25">
      <c r="B497" s="204" t="s">
        <v>21</v>
      </c>
      <c r="C497" s="204"/>
      <c r="D497" s="204"/>
      <c r="E497" s="204"/>
      <c r="F497" s="204"/>
      <c r="G497" s="204"/>
      <c r="H497" s="204"/>
      <c r="I497" s="204"/>
      <c r="J497" s="204"/>
      <c r="K497" s="204"/>
      <c r="L497" s="204"/>
      <c r="M497" s="204"/>
      <c r="N497" s="204"/>
      <c r="O497" s="117"/>
      <c r="P497" s="117"/>
      <c r="Q497" s="6"/>
      <c r="R497" s="9"/>
    </row>
    <row r="498" spans="1:18" x14ac:dyDescent="0.25">
      <c r="B498" s="205" t="s">
        <v>860</v>
      </c>
      <c r="C498" s="205"/>
      <c r="D498" s="205"/>
      <c r="E498" s="205"/>
      <c r="F498" s="205"/>
      <c r="G498" s="205"/>
      <c r="H498" s="205"/>
      <c r="I498" s="205"/>
      <c r="J498" s="205"/>
      <c r="K498" s="205"/>
      <c r="L498" s="205"/>
      <c r="M498" s="205"/>
      <c r="N498" s="205"/>
      <c r="O498" s="118"/>
      <c r="P498" s="118"/>
      <c r="Q498" s="6"/>
      <c r="R498" s="9"/>
    </row>
    <row r="499" spans="1:18" x14ac:dyDescent="0.25">
      <c r="B499" s="7">
        <f t="shared" ref="B499:P502" si="83">IFERROR(VLOOKUP($B$498,$130:$216,MATCH($R499&amp;"/"&amp;B$348,$128:$128,0),FALSE),"")</f>
        <v>206541</v>
      </c>
      <c r="C499" s="7">
        <f t="shared" si="83"/>
        <v>215853</v>
      </c>
      <c r="D499" s="7">
        <f t="shared" si="83"/>
        <v>221561</v>
      </c>
      <c r="E499" s="7">
        <f t="shared" si="83"/>
        <v>230220</v>
      </c>
      <c r="F499" s="7">
        <f t="shared" si="83"/>
        <v>270182</v>
      </c>
      <c r="G499" s="7">
        <f t="shared" si="83"/>
        <v>295199</v>
      </c>
      <c r="H499" s="7">
        <f t="shared" si="83"/>
        <v>322083</v>
      </c>
      <c r="I499" s="7">
        <f t="shared" si="83"/>
        <v>307554</v>
      </c>
      <c r="J499" s="7">
        <f t="shared" si="83"/>
        <v>322089</v>
      </c>
      <c r="K499" s="7">
        <f t="shared" si="83"/>
        <v>311435</v>
      </c>
      <c r="L499" s="7">
        <f t="shared" si="83"/>
        <v>346481</v>
      </c>
      <c r="M499" s="7">
        <f t="shared" si="83"/>
        <v>359258</v>
      </c>
      <c r="N499" s="7">
        <f t="shared" si="83"/>
        <v>338994</v>
      </c>
      <c r="O499" s="7">
        <f t="shared" si="83"/>
        <v>319506</v>
      </c>
      <c r="P499" s="7" t="str">
        <f t="shared" si="83"/>
        <v/>
      </c>
      <c r="Q499" s="6"/>
      <c r="R499" s="9" t="s">
        <v>12</v>
      </c>
    </row>
    <row r="500" spans="1:18" x14ac:dyDescent="0.25">
      <c r="B500" s="7">
        <f t="shared" si="83"/>
        <v>215849</v>
      </c>
      <c r="C500" s="7">
        <f t="shared" si="83"/>
        <v>223406</v>
      </c>
      <c r="D500" s="7">
        <f t="shared" si="83"/>
        <v>221109</v>
      </c>
      <c r="E500" s="7">
        <f t="shared" si="83"/>
        <v>242572</v>
      </c>
      <c r="F500" s="7">
        <f t="shared" si="83"/>
        <v>276550</v>
      </c>
      <c r="G500" s="7">
        <f t="shared" si="83"/>
        <v>306642</v>
      </c>
      <c r="H500" s="7">
        <f t="shared" si="83"/>
        <v>314954</v>
      </c>
      <c r="I500" s="7">
        <f t="shared" si="83"/>
        <v>312422</v>
      </c>
      <c r="J500" s="7">
        <f t="shared" si="83"/>
        <v>319508</v>
      </c>
      <c r="K500" s="7">
        <f t="shared" si="83"/>
        <v>331830</v>
      </c>
      <c r="L500" s="7">
        <f t="shared" si="83"/>
        <v>346332</v>
      </c>
      <c r="M500" s="7">
        <f t="shared" si="83"/>
        <v>354230</v>
      </c>
      <c r="N500" s="7">
        <f t="shared" si="83"/>
        <v>290519</v>
      </c>
      <c r="O500" s="7">
        <f t="shared" si="83"/>
        <v>319991</v>
      </c>
      <c r="P500" s="7" t="str">
        <f t="shared" si="83"/>
        <v/>
      </c>
      <c r="Q500" s="6"/>
      <c r="R500" s="9" t="s">
        <v>13</v>
      </c>
    </row>
    <row r="501" spans="1:18" x14ac:dyDescent="0.25">
      <c r="B501" s="7">
        <f t="shared" si="83"/>
        <v>231171</v>
      </c>
      <c r="C501" s="7">
        <f t="shared" si="83"/>
        <v>238082</v>
      </c>
      <c r="D501" s="7">
        <f t="shared" si="83"/>
        <v>263605</v>
      </c>
      <c r="E501" s="7">
        <f t="shared" si="83"/>
        <v>277863</v>
      </c>
      <c r="F501" s="7">
        <f t="shared" si="83"/>
        <v>312487</v>
      </c>
      <c r="G501" s="7">
        <f t="shared" si="83"/>
        <v>322344</v>
      </c>
      <c r="H501" s="7">
        <f t="shared" si="83"/>
        <v>334655</v>
      </c>
      <c r="I501" s="7">
        <f t="shared" si="83"/>
        <v>330511</v>
      </c>
      <c r="J501" s="7">
        <f t="shared" si="83"/>
        <v>352577</v>
      </c>
      <c r="K501" s="7">
        <f t="shared" si="83"/>
        <v>370412</v>
      </c>
      <c r="L501" s="7">
        <f t="shared" si="83"/>
        <v>383241</v>
      </c>
      <c r="M501" s="7">
        <f t="shared" si="83"/>
        <v>394738</v>
      </c>
      <c r="N501" s="7">
        <f t="shared" si="83"/>
        <v>352116</v>
      </c>
      <c r="O501" s="7">
        <f t="shared" si="83"/>
        <v>321149</v>
      </c>
      <c r="P501" s="7" t="str">
        <f t="shared" si="83"/>
        <v/>
      </c>
      <c r="Q501" s="6"/>
      <c r="R501" s="9" t="s">
        <v>14</v>
      </c>
    </row>
    <row r="502" spans="1:18" x14ac:dyDescent="0.25">
      <c r="B502" s="18">
        <f t="shared" si="83"/>
        <v>228625</v>
      </c>
      <c r="C502" s="18">
        <f t="shared" si="83"/>
        <v>225110</v>
      </c>
      <c r="D502" s="18">
        <f t="shared" si="83"/>
        <v>240143.38</v>
      </c>
      <c r="E502" s="18">
        <f t="shared" si="83"/>
        <v>261333.16</v>
      </c>
      <c r="F502" s="18">
        <f t="shared" si="83"/>
        <v>315176</v>
      </c>
      <c r="G502" s="18">
        <f t="shared" si="83"/>
        <v>310832.23</v>
      </c>
      <c r="H502" s="18">
        <f t="shared" si="83"/>
        <v>328286</v>
      </c>
      <c r="I502" s="18">
        <f t="shared" si="83"/>
        <v>339240.96000000002</v>
      </c>
      <c r="J502" s="18">
        <f t="shared" si="83"/>
        <v>339398</v>
      </c>
      <c r="K502" s="18">
        <f t="shared" si="83"/>
        <v>361253</v>
      </c>
      <c r="L502" s="18">
        <f t="shared" si="83"/>
        <v>362563</v>
      </c>
      <c r="M502" s="18">
        <f t="shared" si="83"/>
        <v>381252.28</v>
      </c>
      <c r="N502" s="18">
        <f t="shared" si="83"/>
        <v>370287</v>
      </c>
      <c r="O502" s="18" t="str">
        <f t="shared" si="83"/>
        <v/>
      </c>
      <c r="P502" s="18" t="str">
        <f t="shared" si="83"/>
        <v/>
      </c>
      <c r="Q502" s="6"/>
      <c r="R502" s="9" t="s">
        <v>19</v>
      </c>
    </row>
    <row r="503" spans="1:18" x14ac:dyDescent="0.25">
      <c r="B503" s="18">
        <f>SUM(B499:B502)</f>
        <v>882186</v>
      </c>
      <c r="C503" s="18">
        <f t="shared" ref="C503:M503" si="84">SUM(C499:C502)</f>
        <v>902451</v>
      </c>
      <c r="D503" s="18">
        <f t="shared" si="84"/>
        <v>946418.38</v>
      </c>
      <c r="E503" s="18">
        <f t="shared" si="84"/>
        <v>1011988.16</v>
      </c>
      <c r="F503" s="18">
        <f t="shared" si="84"/>
        <v>1174395</v>
      </c>
      <c r="G503" s="18">
        <f t="shared" si="84"/>
        <v>1235017.23</v>
      </c>
      <c r="H503" s="18">
        <f t="shared" si="84"/>
        <v>1299978</v>
      </c>
      <c r="I503" s="18">
        <f t="shared" si="84"/>
        <v>1289727.96</v>
      </c>
      <c r="J503" s="18">
        <f t="shared" si="84"/>
        <v>1333572</v>
      </c>
      <c r="K503" s="18">
        <f t="shared" si="84"/>
        <v>1374930</v>
      </c>
      <c r="L503" s="18">
        <f t="shared" si="84"/>
        <v>1438617</v>
      </c>
      <c r="M503" s="18">
        <f t="shared" si="84"/>
        <v>1489478.28</v>
      </c>
      <c r="N503" s="18">
        <f>IF(N500="",N499*4,IF(N501="",(N500+N499)*2,IF(N502="",((N501+N500+N499)/3)*4,SUM(N499:N502))))</f>
        <v>1351916</v>
      </c>
      <c r="O503" s="18">
        <f>IF(O500="",O499*4,IF(O501="",(O500+O499)*2,IF(O502="",((O501+O500+O499)/3)*4,SUM(O499:O502))))</f>
        <v>1280861.3333333333</v>
      </c>
      <c r="P503" s="18" t="e">
        <f>IF(P500="",P499*4,IF(P501="",(P500+P499)*2,IF(P502="",((P501+P500+P499)/3)*4,SUM(P499:P502))))</f>
        <v>#VALUE!</v>
      </c>
      <c r="Q503" s="6"/>
      <c r="R503" s="9" t="s">
        <v>15</v>
      </c>
    </row>
    <row r="504" spans="1:18" x14ac:dyDescent="0.25">
      <c r="B504" s="21">
        <f>B503/B$465</f>
        <v>0.68957360975079751</v>
      </c>
      <c r="C504" s="22">
        <f>C503/C$465</f>
        <v>0.68419747807416575</v>
      </c>
      <c r="D504" s="22">
        <f t="shared" ref="D504:O504" si="85">D503/D$465</f>
        <v>0.68437504777118396</v>
      </c>
      <c r="E504" s="22">
        <f t="shared" si="85"/>
        <v>0.6983005436105626</v>
      </c>
      <c r="F504" s="22">
        <f t="shared" si="85"/>
        <v>0.68240255065309063</v>
      </c>
      <c r="G504" s="22">
        <f t="shared" si="85"/>
        <v>0.69330718203899799</v>
      </c>
      <c r="H504" s="22">
        <f t="shared" si="85"/>
        <v>0.69035876427938336</v>
      </c>
      <c r="I504" s="22">
        <f t="shared" si="85"/>
        <v>0.67814493979342372</v>
      </c>
      <c r="J504" s="22">
        <f t="shared" si="85"/>
        <v>0.6737284346549014</v>
      </c>
      <c r="K504" s="22">
        <f t="shared" si="85"/>
        <v>0.6694282596851725</v>
      </c>
      <c r="L504" s="22">
        <f t="shared" si="85"/>
        <v>0.65465062201540458</v>
      </c>
      <c r="M504" s="22">
        <f t="shared" si="85"/>
        <v>0.66012315750990258</v>
      </c>
      <c r="N504" s="23">
        <f t="shared" si="85"/>
        <v>0.72052576066292484</v>
      </c>
      <c r="O504" s="23">
        <f t="shared" si="85"/>
        <v>0.77438602657259892</v>
      </c>
      <c r="P504" s="23" t="e">
        <f t="shared" ref="P504" si="86">P503/P$465</f>
        <v>#VALUE!</v>
      </c>
      <c r="Q504" s="6"/>
      <c r="R504" s="11" t="s">
        <v>1424</v>
      </c>
    </row>
    <row r="505" spans="1:18" s="87" customFormat="1" x14ac:dyDescent="0.25">
      <c r="A505" s="86"/>
      <c r="B505" s="19"/>
      <c r="C505" s="10">
        <f t="shared" ref="C505:M505" si="87">C503/B503-1</f>
        <v>2.2971346178697116E-2</v>
      </c>
      <c r="D505" s="10">
        <f t="shared" si="87"/>
        <v>4.8719963743183881E-2</v>
      </c>
      <c r="E505" s="10">
        <f t="shared" si="87"/>
        <v>6.9282023030871498E-2</v>
      </c>
      <c r="F505" s="10">
        <f t="shared" si="87"/>
        <v>0.16048294478069769</v>
      </c>
      <c r="G505" s="10">
        <f t="shared" si="87"/>
        <v>5.1619966025059805E-2</v>
      </c>
      <c r="H505" s="10">
        <f t="shared" si="87"/>
        <v>5.2599079933484116E-2</v>
      </c>
      <c r="I505" s="10">
        <f t="shared" si="87"/>
        <v>-7.884779588577695E-3</v>
      </c>
      <c r="J505" s="10">
        <f t="shared" si="87"/>
        <v>3.3994796856230192E-2</v>
      </c>
      <c r="K505" s="10">
        <f t="shared" si="87"/>
        <v>3.1012948682185959E-2</v>
      </c>
      <c r="L505" s="10">
        <f t="shared" si="87"/>
        <v>4.6320176299884386E-2</v>
      </c>
      <c r="M505" s="10">
        <f t="shared" si="87"/>
        <v>3.5354288180940552E-2</v>
      </c>
      <c r="N505" s="10">
        <f>N503/M503-1</f>
        <v>-9.2356016094440774E-2</v>
      </c>
      <c r="O505" s="10">
        <f>O503/N503-1</f>
        <v>-5.2558492292913761E-2</v>
      </c>
      <c r="P505" s="10" t="e">
        <f>P503/O503-1</f>
        <v>#VALUE!</v>
      </c>
      <c r="Q505" s="17"/>
      <c r="R505" s="14" t="s">
        <v>20</v>
      </c>
    </row>
    <row r="506" spans="1:18" x14ac:dyDescent="0.25">
      <c r="B506" s="203" t="s">
        <v>22</v>
      </c>
      <c r="C506" s="203"/>
      <c r="D506" s="203"/>
      <c r="E506" s="203"/>
      <c r="F506" s="203"/>
      <c r="G506" s="203"/>
      <c r="H506" s="203"/>
      <c r="I506" s="203"/>
      <c r="J506" s="203"/>
      <c r="K506" s="203"/>
      <c r="L506" s="203"/>
      <c r="M506" s="203"/>
      <c r="N506" s="203"/>
      <c r="O506" s="120"/>
      <c r="P506" s="120"/>
      <c r="Q506" s="6"/>
      <c r="R506" s="9"/>
    </row>
    <row r="507" spans="1:18" x14ac:dyDescent="0.25">
      <c r="B507" s="16">
        <f t="shared" ref="B507:O511" si="88">IFERROR(B461-B499,"")</f>
        <v>83737</v>
      </c>
      <c r="C507" s="16">
        <f t="shared" si="88"/>
        <v>98872</v>
      </c>
      <c r="D507" s="16">
        <f t="shared" si="88"/>
        <v>97917</v>
      </c>
      <c r="E507" s="16">
        <f t="shared" si="88"/>
        <v>99622</v>
      </c>
      <c r="F507" s="16">
        <f t="shared" si="88"/>
        <v>128854</v>
      </c>
      <c r="G507" s="16">
        <f t="shared" si="88"/>
        <v>140536</v>
      </c>
      <c r="H507" s="16">
        <f t="shared" si="88"/>
        <v>152049</v>
      </c>
      <c r="I507" s="16">
        <f t="shared" si="88"/>
        <v>152657</v>
      </c>
      <c r="J507" s="16">
        <f t="shared" si="88"/>
        <v>163076</v>
      </c>
      <c r="K507" s="16">
        <f t="shared" si="88"/>
        <v>148769</v>
      </c>
      <c r="L507" s="16">
        <f t="shared" si="88"/>
        <v>184184</v>
      </c>
      <c r="M507" s="16">
        <f t="shared" si="88"/>
        <v>188171</v>
      </c>
      <c r="N507" s="16">
        <f t="shared" si="88"/>
        <v>148635</v>
      </c>
      <c r="O507" s="16">
        <f t="shared" si="88"/>
        <v>104656</v>
      </c>
      <c r="P507" s="16" t="str">
        <f t="shared" ref="P507" si="89">IFERROR(P461-P499,"")</f>
        <v/>
      </c>
      <c r="Q507" s="6"/>
      <c r="R507" s="9" t="s">
        <v>12</v>
      </c>
    </row>
    <row r="508" spans="1:18" x14ac:dyDescent="0.25">
      <c r="B508" s="7">
        <f t="shared" si="88"/>
        <v>85865</v>
      </c>
      <c r="C508" s="7">
        <f t="shared" si="88"/>
        <v>102022</v>
      </c>
      <c r="D508" s="7">
        <f t="shared" si="88"/>
        <v>90345</v>
      </c>
      <c r="E508" s="7">
        <f t="shared" si="88"/>
        <v>93624</v>
      </c>
      <c r="F508" s="7">
        <f t="shared" si="88"/>
        <v>112376</v>
      </c>
      <c r="G508" s="7">
        <f t="shared" si="88"/>
        <v>120229</v>
      </c>
      <c r="H508" s="7">
        <f t="shared" si="88"/>
        <v>123704</v>
      </c>
      <c r="I508" s="7">
        <f t="shared" si="88"/>
        <v>140278</v>
      </c>
      <c r="J508" s="7">
        <f t="shared" si="88"/>
        <v>135748</v>
      </c>
      <c r="K508" s="7">
        <f t="shared" si="88"/>
        <v>145596</v>
      </c>
      <c r="L508" s="7">
        <f t="shared" si="88"/>
        <v>174298</v>
      </c>
      <c r="M508" s="7">
        <f t="shared" si="88"/>
        <v>162888</v>
      </c>
      <c r="N508" s="7">
        <f t="shared" si="88"/>
        <v>74455</v>
      </c>
      <c r="O508" s="7">
        <f t="shared" si="88"/>
        <v>94222</v>
      </c>
      <c r="P508" s="7" t="str">
        <f t="shared" ref="P508" si="90">IFERROR(P462-P500,"")</f>
        <v/>
      </c>
      <c r="Q508" s="6"/>
      <c r="R508" s="9" t="s">
        <v>13</v>
      </c>
    </row>
    <row r="509" spans="1:18" x14ac:dyDescent="0.25">
      <c r="B509" s="7">
        <f t="shared" si="88"/>
        <v>119583</v>
      </c>
      <c r="C509" s="7">
        <f t="shared" si="88"/>
        <v>114714</v>
      </c>
      <c r="D509" s="7">
        <f t="shared" si="88"/>
        <v>141455</v>
      </c>
      <c r="E509" s="7">
        <f t="shared" si="88"/>
        <v>138771</v>
      </c>
      <c r="F509" s="7">
        <f t="shared" si="88"/>
        <v>173189</v>
      </c>
      <c r="G509" s="7">
        <f t="shared" si="88"/>
        <v>153099</v>
      </c>
      <c r="H509" s="7">
        <f t="shared" si="88"/>
        <v>154934</v>
      </c>
      <c r="I509" s="7">
        <f t="shared" si="88"/>
        <v>157515</v>
      </c>
      <c r="J509" s="7">
        <f t="shared" si="88"/>
        <v>175245</v>
      </c>
      <c r="K509" s="7">
        <f t="shared" si="88"/>
        <v>195512</v>
      </c>
      <c r="L509" s="7">
        <f t="shared" si="88"/>
        <v>217329</v>
      </c>
      <c r="M509" s="7">
        <f t="shared" si="88"/>
        <v>223836</v>
      </c>
      <c r="N509" s="7">
        <f t="shared" si="88"/>
        <v>136247</v>
      </c>
      <c r="O509" s="7">
        <f t="shared" si="88"/>
        <v>81002</v>
      </c>
      <c r="P509" s="7" t="str">
        <f t="shared" ref="P509" si="91">IFERROR(P463-P501,"")</f>
        <v/>
      </c>
      <c r="Q509" s="6"/>
      <c r="R509" s="9" t="s">
        <v>14</v>
      </c>
    </row>
    <row r="510" spans="1:18" x14ac:dyDescent="0.25">
      <c r="B510" s="18">
        <f t="shared" si="88"/>
        <v>107950</v>
      </c>
      <c r="C510" s="18">
        <f t="shared" si="88"/>
        <v>100933</v>
      </c>
      <c r="D510" s="18">
        <f t="shared" si="88"/>
        <v>106758.96000000002</v>
      </c>
      <c r="E510" s="18">
        <f t="shared" si="88"/>
        <v>105210.61000000002</v>
      </c>
      <c r="F510" s="18">
        <f t="shared" si="88"/>
        <v>132157</v>
      </c>
      <c r="G510" s="18">
        <f t="shared" si="88"/>
        <v>132460.81</v>
      </c>
      <c r="H510" s="18">
        <f t="shared" si="88"/>
        <v>152382</v>
      </c>
      <c r="I510" s="18">
        <f t="shared" si="88"/>
        <v>161669.09999999998</v>
      </c>
      <c r="J510" s="18">
        <f t="shared" si="88"/>
        <v>171750</v>
      </c>
      <c r="K510" s="18">
        <f t="shared" si="88"/>
        <v>189080</v>
      </c>
      <c r="L510" s="18">
        <f t="shared" si="88"/>
        <v>183106</v>
      </c>
      <c r="M510" s="18">
        <f t="shared" si="88"/>
        <v>191990.94999999995</v>
      </c>
      <c r="N510" s="18">
        <f t="shared" si="88"/>
        <v>165038</v>
      </c>
      <c r="O510" s="18" t="str">
        <f t="shared" si="88"/>
        <v/>
      </c>
      <c r="P510" s="18" t="str">
        <f t="shared" ref="P510" si="92">IFERROR(P464-P502,"")</f>
        <v/>
      </c>
      <c r="Q510" s="6"/>
      <c r="R510" s="9" t="s">
        <v>19</v>
      </c>
    </row>
    <row r="511" spans="1:18" x14ac:dyDescent="0.25">
      <c r="B511" s="16">
        <f t="shared" si="88"/>
        <v>397135</v>
      </c>
      <c r="C511" s="16">
        <f t="shared" si="88"/>
        <v>416541</v>
      </c>
      <c r="D511" s="16">
        <f t="shared" si="88"/>
        <v>436475.96000000008</v>
      </c>
      <c r="E511" s="16">
        <f t="shared" si="88"/>
        <v>437227.61</v>
      </c>
      <c r="F511" s="16">
        <f t="shared" si="88"/>
        <v>546576</v>
      </c>
      <c r="G511" s="16">
        <f t="shared" si="88"/>
        <v>546324.81000000006</v>
      </c>
      <c r="H511" s="16">
        <f t="shared" si="88"/>
        <v>583069</v>
      </c>
      <c r="I511" s="16">
        <f t="shared" si="88"/>
        <v>612119.10000000009</v>
      </c>
      <c r="J511" s="16">
        <f t="shared" si="88"/>
        <v>645819</v>
      </c>
      <c r="K511" s="16">
        <f t="shared" si="88"/>
        <v>678957</v>
      </c>
      <c r="L511" s="16">
        <f t="shared" si="88"/>
        <v>758917</v>
      </c>
      <c r="M511" s="16">
        <f t="shared" si="88"/>
        <v>766885.95</v>
      </c>
      <c r="N511" s="16">
        <f t="shared" si="88"/>
        <v>524375</v>
      </c>
      <c r="O511" s="16">
        <f t="shared" si="88"/>
        <v>373173.33333333349</v>
      </c>
      <c r="P511" s="16" t="str">
        <f t="shared" ref="P511" si="93">IFERROR(P465-P503,"")</f>
        <v/>
      </c>
      <c r="Q511" s="6"/>
      <c r="R511" s="9" t="s">
        <v>15</v>
      </c>
    </row>
    <row r="512" spans="1:18" x14ac:dyDescent="0.25">
      <c r="B512" s="10">
        <f t="shared" ref="B512:O512" si="94">B511/B$465</f>
        <v>0.31042639024920249</v>
      </c>
      <c r="C512" s="10">
        <f t="shared" si="94"/>
        <v>0.3158025219258343</v>
      </c>
      <c r="D512" s="10">
        <f t="shared" si="94"/>
        <v>0.31562495222881604</v>
      </c>
      <c r="E512" s="10">
        <f t="shared" si="94"/>
        <v>0.3016994563894374</v>
      </c>
      <c r="F512" s="10">
        <f t="shared" si="94"/>
        <v>0.31759744934690937</v>
      </c>
      <c r="G512" s="10">
        <f t="shared" si="94"/>
        <v>0.30669281796100206</v>
      </c>
      <c r="H512" s="10">
        <f t="shared" si="94"/>
        <v>0.30964123572061664</v>
      </c>
      <c r="I512" s="10">
        <f t="shared" si="94"/>
        <v>0.32185506020657628</v>
      </c>
      <c r="J512" s="10">
        <f t="shared" si="94"/>
        <v>0.32627156534509855</v>
      </c>
      <c r="K512" s="10">
        <f t="shared" si="94"/>
        <v>0.33057174031482744</v>
      </c>
      <c r="L512" s="10">
        <f t="shared" si="94"/>
        <v>0.34534937798459547</v>
      </c>
      <c r="M512" s="10">
        <f t="shared" si="94"/>
        <v>0.33987684249009742</v>
      </c>
      <c r="N512" s="10">
        <f t="shared" si="94"/>
        <v>0.2794742393370751</v>
      </c>
      <c r="O512" s="10">
        <f t="shared" si="94"/>
        <v>0.22561397342740105</v>
      </c>
      <c r="P512" s="10" t="e">
        <f t="shared" ref="P512" si="95">P511/P$465</f>
        <v>#VALUE!</v>
      </c>
      <c r="Q512" s="6"/>
      <c r="R512" s="24" t="s">
        <v>23</v>
      </c>
    </row>
    <row r="513" spans="1:18" s="87" customFormat="1" x14ac:dyDescent="0.25">
      <c r="A513" s="86"/>
      <c r="B513" s="19"/>
      <c r="C513" s="10">
        <f t="shared" ref="C513:M513" si="96">C511/B511-1</f>
        <v>4.8864995530487176E-2</v>
      </c>
      <c r="D513" s="10">
        <f t="shared" si="96"/>
        <v>4.7858338074763473E-2</v>
      </c>
      <c r="E513" s="10">
        <f t="shared" si="96"/>
        <v>1.7220879702055658E-3</v>
      </c>
      <c r="F513" s="10">
        <f t="shared" si="96"/>
        <v>0.25009488764902121</v>
      </c>
      <c r="G513" s="10">
        <f t="shared" si="96"/>
        <v>-4.5957012382535911E-4</v>
      </c>
      <c r="H513" s="10">
        <f t="shared" si="96"/>
        <v>6.7257040733698314E-2</v>
      </c>
      <c r="I513" s="10">
        <f t="shared" si="96"/>
        <v>4.9822748251064697E-2</v>
      </c>
      <c r="J513" s="10">
        <f t="shared" si="96"/>
        <v>5.5054482044425423E-2</v>
      </c>
      <c r="K513" s="10">
        <f t="shared" si="96"/>
        <v>5.1311590399167661E-2</v>
      </c>
      <c r="L513" s="10">
        <f t="shared" si="96"/>
        <v>0.11776887196096375</v>
      </c>
      <c r="M513" s="10">
        <f t="shared" si="96"/>
        <v>1.0500423629988376E-2</v>
      </c>
      <c r="N513" s="10">
        <f>N511/M511-1</f>
        <v>-0.31622818230011907</v>
      </c>
      <c r="O513" s="10">
        <f>O511/N511-1</f>
        <v>-0.28834644417957855</v>
      </c>
      <c r="P513" s="10" t="e">
        <f>P511/O511-1</f>
        <v>#VALUE!</v>
      </c>
      <c r="Q513" s="17"/>
      <c r="R513" s="14" t="s">
        <v>20</v>
      </c>
    </row>
    <row r="514" spans="1:18" x14ac:dyDescent="0.25">
      <c r="B514" s="204" t="s">
        <v>24</v>
      </c>
      <c r="C514" s="204"/>
      <c r="D514" s="204"/>
      <c r="E514" s="204"/>
      <c r="F514" s="204"/>
      <c r="G514" s="204"/>
      <c r="H514" s="204"/>
      <c r="I514" s="204"/>
      <c r="J514" s="204"/>
      <c r="K514" s="204"/>
      <c r="L514" s="204"/>
      <c r="M514" s="204"/>
      <c r="N514" s="204"/>
      <c r="O514" s="117"/>
      <c r="P514" s="117"/>
      <c r="Q514" s="6"/>
      <c r="R514" s="3"/>
    </row>
    <row r="515" spans="1:18" x14ac:dyDescent="0.25">
      <c r="B515" s="205" t="s">
        <v>862</v>
      </c>
      <c r="C515" s="205"/>
      <c r="D515" s="205"/>
      <c r="E515" s="205"/>
      <c r="F515" s="205"/>
      <c r="G515" s="205"/>
      <c r="H515" s="205"/>
      <c r="I515" s="205"/>
      <c r="J515" s="205"/>
      <c r="K515" s="205"/>
      <c r="L515" s="205"/>
      <c r="M515" s="205"/>
      <c r="N515" s="205"/>
      <c r="O515" s="118"/>
      <c r="P515" s="118"/>
      <c r="Q515" s="6"/>
      <c r="R515" s="3"/>
    </row>
    <row r="516" spans="1:18" x14ac:dyDescent="0.25">
      <c r="B516" s="16">
        <f t="shared" ref="B516:P519" si="97">IFERROR(VLOOKUP($B$515,$130:$216,MATCH($R516&amp;"/"&amp;B$348,$128:$128,0),FALSE),"")</f>
        <v>0</v>
      </c>
      <c r="C516" s="16">
        <f t="shared" si="97"/>
        <v>0</v>
      </c>
      <c r="D516" s="16">
        <f t="shared" si="97"/>
        <v>1998</v>
      </c>
      <c r="E516" s="16">
        <f t="shared" si="97"/>
        <v>2463</v>
      </c>
      <c r="F516" s="16">
        <f t="shared" si="97"/>
        <v>6449</v>
      </c>
      <c r="G516" s="16">
        <f t="shared" si="97"/>
        <v>4754</v>
      </c>
      <c r="H516" s="16">
        <f t="shared" si="97"/>
        <v>2032</v>
      </c>
      <c r="I516" s="16">
        <f t="shared" si="97"/>
        <v>1351</v>
      </c>
      <c r="J516" s="16">
        <f t="shared" si="97"/>
        <v>1245</v>
      </c>
      <c r="K516" s="16">
        <f t="shared" si="97"/>
        <v>825</v>
      </c>
      <c r="L516" s="16">
        <f t="shared" si="97"/>
        <v>1372</v>
      </c>
      <c r="M516" s="16">
        <f t="shared" si="97"/>
        <v>1439</v>
      </c>
      <c r="N516" s="16">
        <f t="shared" si="97"/>
        <v>1585</v>
      </c>
      <c r="O516" s="16">
        <f t="shared" si="97"/>
        <v>1361</v>
      </c>
      <c r="P516" s="16" t="str">
        <f t="shared" si="97"/>
        <v/>
      </c>
      <c r="Q516" s="6"/>
      <c r="R516" s="9" t="s">
        <v>12</v>
      </c>
    </row>
    <row r="517" spans="1:18" x14ac:dyDescent="0.25">
      <c r="B517" s="7">
        <f t="shared" si="97"/>
        <v>0</v>
      </c>
      <c r="C517" s="7">
        <f t="shared" si="97"/>
        <v>4881</v>
      </c>
      <c r="D517" s="7">
        <f t="shared" si="97"/>
        <v>997</v>
      </c>
      <c r="E517" s="7">
        <f t="shared" si="97"/>
        <v>3495</v>
      </c>
      <c r="F517" s="7">
        <f t="shared" si="97"/>
        <v>3386</v>
      </c>
      <c r="G517" s="7">
        <f t="shared" si="97"/>
        <v>3862</v>
      </c>
      <c r="H517" s="7">
        <f t="shared" si="97"/>
        <v>9338</v>
      </c>
      <c r="I517" s="7">
        <f t="shared" si="97"/>
        <v>1880</v>
      </c>
      <c r="J517" s="7">
        <f t="shared" si="97"/>
        <v>634</v>
      </c>
      <c r="K517" s="7">
        <f t="shared" si="97"/>
        <v>1101</v>
      </c>
      <c r="L517" s="7">
        <f t="shared" si="97"/>
        <v>1361</v>
      </c>
      <c r="M517" s="7">
        <f t="shared" si="97"/>
        <v>1550</v>
      </c>
      <c r="N517" s="7">
        <f t="shared" si="97"/>
        <v>1676</v>
      </c>
      <c r="O517" s="7">
        <f t="shared" si="97"/>
        <v>1452</v>
      </c>
      <c r="P517" s="7" t="str">
        <f t="shared" si="97"/>
        <v/>
      </c>
      <c r="Q517" s="6"/>
      <c r="R517" s="9" t="s">
        <v>13</v>
      </c>
    </row>
    <row r="518" spans="1:18" x14ac:dyDescent="0.25">
      <c r="B518" s="7">
        <f t="shared" si="97"/>
        <v>0</v>
      </c>
      <c r="C518" s="7">
        <f t="shared" si="97"/>
        <v>4340</v>
      </c>
      <c r="D518" s="7">
        <f t="shared" si="97"/>
        <v>3925</v>
      </c>
      <c r="E518" s="7">
        <f t="shared" si="97"/>
        <v>6883</v>
      </c>
      <c r="F518" s="7">
        <f t="shared" si="97"/>
        <v>5864</v>
      </c>
      <c r="G518" s="7">
        <f t="shared" si="97"/>
        <v>8661</v>
      </c>
      <c r="H518" s="7">
        <f t="shared" si="97"/>
        <v>1329</v>
      </c>
      <c r="I518" s="7">
        <f t="shared" si="97"/>
        <v>1485</v>
      </c>
      <c r="J518" s="7">
        <f t="shared" si="97"/>
        <v>834</v>
      </c>
      <c r="K518" s="7">
        <f t="shared" si="97"/>
        <v>3041</v>
      </c>
      <c r="L518" s="7">
        <f t="shared" si="97"/>
        <v>2186</v>
      </c>
      <c r="M518" s="7">
        <f t="shared" si="97"/>
        <v>1891</v>
      </c>
      <c r="N518" s="7">
        <f t="shared" si="97"/>
        <v>1789</v>
      </c>
      <c r="O518" s="7">
        <f t="shared" si="97"/>
        <v>1061</v>
      </c>
      <c r="P518" s="7" t="str">
        <f t="shared" si="97"/>
        <v/>
      </c>
      <c r="Q518" s="6"/>
      <c r="R518" s="9" t="s">
        <v>14</v>
      </c>
    </row>
    <row r="519" spans="1:18" x14ac:dyDescent="0.25">
      <c r="B519" s="18">
        <f t="shared" si="97"/>
        <v>0</v>
      </c>
      <c r="C519" s="18">
        <f t="shared" si="97"/>
        <v>3787</v>
      </c>
      <c r="D519" s="18">
        <f t="shared" si="97"/>
        <v>2704.19</v>
      </c>
      <c r="E519" s="18">
        <f t="shared" si="97"/>
        <v>3436.13</v>
      </c>
      <c r="F519" s="18">
        <f t="shared" si="97"/>
        <v>3681</v>
      </c>
      <c r="G519" s="18">
        <f t="shared" si="97"/>
        <v>7559.28</v>
      </c>
      <c r="H519" s="18">
        <f t="shared" si="97"/>
        <v>1837</v>
      </c>
      <c r="I519" s="18">
        <f t="shared" si="97"/>
        <v>1686.92</v>
      </c>
      <c r="J519" s="18">
        <f t="shared" si="97"/>
        <v>1130</v>
      </c>
      <c r="K519" s="18">
        <f t="shared" si="97"/>
        <v>1400</v>
      </c>
      <c r="L519" s="18">
        <f t="shared" si="97"/>
        <v>2410</v>
      </c>
      <c r="M519" s="18">
        <f t="shared" si="97"/>
        <v>1901.77</v>
      </c>
      <c r="N519" s="18">
        <f t="shared" si="97"/>
        <v>1583</v>
      </c>
      <c r="O519" s="18" t="str">
        <f t="shared" si="97"/>
        <v/>
      </c>
      <c r="P519" s="18" t="str">
        <f t="shared" si="97"/>
        <v/>
      </c>
      <c r="Q519" s="6"/>
      <c r="R519" s="9" t="s">
        <v>19</v>
      </c>
    </row>
    <row r="520" spans="1:18" x14ac:dyDescent="0.25">
      <c r="B520" s="18">
        <f>SUM(B516:B519)</f>
        <v>0</v>
      </c>
      <c r="C520" s="18">
        <f t="shared" ref="C520:M520" si="98">SUM(C516:C519)</f>
        <v>13008</v>
      </c>
      <c r="D520" s="18">
        <f t="shared" si="98"/>
        <v>9624.19</v>
      </c>
      <c r="E520" s="18">
        <f t="shared" si="98"/>
        <v>16277.130000000001</v>
      </c>
      <c r="F520" s="18">
        <f t="shared" si="98"/>
        <v>19380</v>
      </c>
      <c r="G520" s="18">
        <f t="shared" si="98"/>
        <v>24836.28</v>
      </c>
      <c r="H520" s="18">
        <f t="shared" si="98"/>
        <v>14536</v>
      </c>
      <c r="I520" s="18">
        <f t="shared" si="98"/>
        <v>6402.92</v>
      </c>
      <c r="J520" s="18">
        <f t="shared" si="98"/>
        <v>3843</v>
      </c>
      <c r="K520" s="18">
        <f t="shared" si="98"/>
        <v>6367</v>
      </c>
      <c r="L520" s="18">
        <f t="shared" si="98"/>
        <v>7329</v>
      </c>
      <c r="M520" s="18">
        <f t="shared" si="98"/>
        <v>6781.77</v>
      </c>
      <c r="N520" s="18">
        <f>IF(N517="",N516*4,IF(N518="",(N517+N516)*2,IF(N519="",((N518+N517+N516)/3)*4,SUM(N516:N519))))</f>
        <v>6633</v>
      </c>
      <c r="O520" s="18">
        <f>IF(O517="",O516*4,IF(O518="",(O517+O516)*2,IF(O519="",((O518+O517+O516)/3)*4,SUM(O516:O519))))</f>
        <v>5165.333333333333</v>
      </c>
      <c r="P520" s="18" t="e">
        <f>IF(P517="",P516*4,IF(P518="",(P517+P516)*2,IF(P519="",((P518+P517+P516)/3)*4,SUM(P516:P519))))</f>
        <v>#VALUE!</v>
      </c>
      <c r="Q520" s="6"/>
      <c r="R520" s="9" t="s">
        <v>15</v>
      </c>
    </row>
    <row r="521" spans="1:18" x14ac:dyDescent="0.25">
      <c r="B521" s="10">
        <f t="shared" ref="B521:M521" si="99">+B520/(B$465+B$472)</f>
        <v>0</v>
      </c>
      <c r="C521" s="10">
        <f t="shared" si="99"/>
        <v>9.8234527382270367E-3</v>
      </c>
      <c r="D521" s="10">
        <f t="shared" si="99"/>
        <v>6.9150066894758701E-3</v>
      </c>
      <c r="E521" s="10">
        <f t="shared" si="99"/>
        <v>1.1147854226762462E-2</v>
      </c>
      <c r="F521" s="10">
        <f t="shared" si="99"/>
        <v>1.118831058242142E-2</v>
      </c>
      <c r="G521" s="10">
        <f t="shared" si="99"/>
        <v>1.383912202024609E-2</v>
      </c>
      <c r="H521" s="10">
        <f t="shared" si="99"/>
        <v>7.672996079044106E-3</v>
      </c>
      <c r="I521" s="10">
        <f t="shared" si="99"/>
        <v>3.3491477886809368E-3</v>
      </c>
      <c r="J521" s="10">
        <f t="shared" si="99"/>
        <v>1.9337872844051101E-3</v>
      </c>
      <c r="K521" s="10">
        <f t="shared" si="99"/>
        <v>3.0870452705225237E-3</v>
      </c>
      <c r="L521" s="10">
        <f t="shared" si="99"/>
        <v>3.3209644889253607E-3</v>
      </c>
      <c r="M521" s="10">
        <f t="shared" si="99"/>
        <v>2.9637733675365488E-3</v>
      </c>
      <c r="N521" s="10">
        <f>+N520/(N$465+N$472)</f>
        <v>3.5002730877917885E-3</v>
      </c>
      <c r="O521" s="10">
        <f>+O520/(O$465+O$472)</f>
        <v>3.0869878759626915E-3</v>
      </c>
      <c r="P521" s="10" t="e">
        <f>+P520/(P$465+P$472)</f>
        <v>#VALUE!</v>
      </c>
      <c r="Q521" s="6"/>
      <c r="R521" s="11" t="s">
        <v>1424</v>
      </c>
    </row>
    <row r="522" spans="1:18" s="87" customFormat="1" x14ac:dyDescent="0.25">
      <c r="A522" s="86"/>
      <c r="B522" s="19"/>
      <c r="C522" s="10" t="e">
        <f t="shared" ref="C522:M522" si="100">C520/B520-1</f>
        <v>#DIV/0!</v>
      </c>
      <c r="D522" s="10">
        <f t="shared" si="100"/>
        <v>-0.2601329950799508</v>
      </c>
      <c r="E522" s="10">
        <f t="shared" si="100"/>
        <v>0.69127272009384688</v>
      </c>
      <c r="F522" s="10">
        <f t="shared" si="100"/>
        <v>0.19062758606707697</v>
      </c>
      <c r="G522" s="10">
        <f t="shared" si="100"/>
        <v>0.28154179566563453</v>
      </c>
      <c r="H522" s="10">
        <f t="shared" si="100"/>
        <v>-0.41472716525985365</v>
      </c>
      <c r="I522" s="10">
        <f t="shared" si="100"/>
        <v>-0.55951293340671437</v>
      </c>
      <c r="J522" s="10">
        <f t="shared" si="100"/>
        <v>-0.39980508892817657</v>
      </c>
      <c r="K522" s="10">
        <f t="shared" si="100"/>
        <v>0.65677855841790267</v>
      </c>
      <c r="L522" s="10">
        <f t="shared" si="100"/>
        <v>0.15109156588660277</v>
      </c>
      <c r="M522" s="10">
        <f t="shared" si="100"/>
        <v>-7.4666393778141549E-2</v>
      </c>
      <c r="N522" s="10">
        <f>N520/M520-1</f>
        <v>-2.1936751025174894E-2</v>
      </c>
      <c r="O522" s="10">
        <f>O520/N520-1</f>
        <v>-0.22126740037187798</v>
      </c>
      <c r="P522" s="10" t="e">
        <f>P520/O520-1</f>
        <v>#VALUE!</v>
      </c>
      <c r="Q522" s="17"/>
      <c r="R522" s="14" t="s">
        <v>20</v>
      </c>
    </row>
    <row r="523" spans="1:18" x14ac:dyDescent="0.25">
      <c r="B523" s="205" t="s">
        <v>863</v>
      </c>
      <c r="C523" s="205"/>
      <c r="D523" s="205"/>
      <c r="E523" s="205"/>
      <c r="F523" s="205"/>
      <c r="G523" s="205"/>
      <c r="H523" s="205"/>
      <c r="I523" s="205"/>
      <c r="J523" s="205"/>
      <c r="K523" s="205"/>
      <c r="L523" s="205"/>
      <c r="M523" s="205"/>
      <c r="N523" s="205"/>
      <c r="O523" s="118"/>
      <c r="P523" s="118"/>
      <c r="Q523" s="6"/>
      <c r="R523" s="3"/>
    </row>
    <row r="524" spans="1:18" x14ac:dyDescent="0.25">
      <c r="B524" s="16">
        <f t="shared" ref="B524:P527" si="101">IFERROR(VLOOKUP($B$523,$130:$216,MATCH($R524&amp;"/"&amp;B$348,$128:$128,0),FALSE),"")</f>
        <v>0</v>
      </c>
      <c r="C524" s="16">
        <f t="shared" si="101"/>
        <v>0</v>
      </c>
      <c r="D524" s="16">
        <f t="shared" si="101"/>
        <v>43733</v>
      </c>
      <c r="E524" s="16">
        <f t="shared" si="101"/>
        <v>46664</v>
      </c>
      <c r="F524" s="16">
        <f t="shared" si="101"/>
        <v>47961</v>
      </c>
      <c r="G524" s="16">
        <f t="shared" si="101"/>
        <v>55477</v>
      </c>
      <c r="H524" s="16">
        <f t="shared" si="101"/>
        <v>57685</v>
      </c>
      <c r="I524" s="16">
        <f t="shared" si="101"/>
        <v>56121</v>
      </c>
      <c r="J524" s="16">
        <f t="shared" si="101"/>
        <v>62351</v>
      </c>
      <c r="K524" s="16">
        <f t="shared" si="101"/>
        <v>61064</v>
      </c>
      <c r="L524" s="16">
        <f t="shared" si="101"/>
        <v>61948</v>
      </c>
      <c r="M524" s="16">
        <f t="shared" si="101"/>
        <v>67673</v>
      </c>
      <c r="N524" s="16">
        <f t="shared" si="101"/>
        <v>65414</v>
      </c>
      <c r="O524" s="16">
        <f t="shared" si="101"/>
        <v>60966</v>
      </c>
      <c r="P524" s="16" t="str">
        <f t="shared" si="101"/>
        <v/>
      </c>
      <c r="Q524" s="6"/>
      <c r="R524" s="9" t="s">
        <v>12</v>
      </c>
    </row>
    <row r="525" spans="1:18" x14ac:dyDescent="0.25">
      <c r="B525" s="7">
        <f t="shared" si="101"/>
        <v>0</v>
      </c>
      <c r="C525" s="7">
        <f t="shared" si="101"/>
        <v>40938</v>
      </c>
      <c r="D525" s="7">
        <f t="shared" si="101"/>
        <v>42258</v>
      </c>
      <c r="E525" s="7">
        <f t="shared" si="101"/>
        <v>47617</v>
      </c>
      <c r="F525" s="7">
        <f t="shared" si="101"/>
        <v>52381</v>
      </c>
      <c r="G525" s="7">
        <f t="shared" si="101"/>
        <v>58650</v>
      </c>
      <c r="H525" s="7">
        <f t="shared" si="101"/>
        <v>63872</v>
      </c>
      <c r="I525" s="7">
        <f t="shared" si="101"/>
        <v>63334</v>
      </c>
      <c r="J525" s="7">
        <f t="shared" si="101"/>
        <v>62527</v>
      </c>
      <c r="K525" s="7">
        <f t="shared" si="101"/>
        <v>62613</v>
      </c>
      <c r="L525" s="7">
        <f t="shared" si="101"/>
        <v>63069</v>
      </c>
      <c r="M525" s="7">
        <f t="shared" si="101"/>
        <v>67131</v>
      </c>
      <c r="N525" s="7">
        <f t="shared" si="101"/>
        <v>60683</v>
      </c>
      <c r="O525" s="7">
        <f t="shared" si="101"/>
        <v>63535</v>
      </c>
      <c r="P525" s="7" t="str">
        <f t="shared" si="101"/>
        <v/>
      </c>
      <c r="Q525" s="6"/>
      <c r="R525" s="9" t="s">
        <v>13</v>
      </c>
    </row>
    <row r="526" spans="1:18" x14ac:dyDescent="0.25">
      <c r="B526" s="7">
        <f t="shared" si="101"/>
        <v>0</v>
      </c>
      <c r="C526" s="7">
        <f t="shared" si="101"/>
        <v>42171</v>
      </c>
      <c r="D526" s="7">
        <f t="shared" si="101"/>
        <v>46072</v>
      </c>
      <c r="E526" s="7">
        <f t="shared" si="101"/>
        <v>47516</v>
      </c>
      <c r="F526" s="7">
        <f t="shared" si="101"/>
        <v>53096</v>
      </c>
      <c r="G526" s="7">
        <f t="shared" si="101"/>
        <v>56869</v>
      </c>
      <c r="H526" s="7">
        <f t="shared" si="101"/>
        <v>60625</v>
      </c>
      <c r="I526" s="7">
        <f t="shared" si="101"/>
        <v>59027</v>
      </c>
      <c r="J526" s="7">
        <f t="shared" si="101"/>
        <v>70607</v>
      </c>
      <c r="K526" s="7">
        <f t="shared" si="101"/>
        <v>65669</v>
      </c>
      <c r="L526" s="7">
        <f t="shared" si="101"/>
        <v>67689</v>
      </c>
      <c r="M526" s="7">
        <f t="shared" si="101"/>
        <v>74274</v>
      </c>
      <c r="N526" s="7">
        <f t="shared" si="101"/>
        <v>63375</v>
      </c>
      <c r="O526" s="7">
        <f t="shared" si="101"/>
        <v>61181</v>
      </c>
      <c r="P526" s="7" t="str">
        <f t="shared" si="101"/>
        <v/>
      </c>
      <c r="Q526" s="6"/>
      <c r="R526" s="9" t="s">
        <v>14</v>
      </c>
    </row>
    <row r="527" spans="1:18" x14ac:dyDescent="0.25">
      <c r="B527" s="18">
        <f t="shared" si="101"/>
        <v>0</v>
      </c>
      <c r="C527" s="18">
        <f t="shared" si="101"/>
        <v>43126</v>
      </c>
      <c r="D527" s="18">
        <f t="shared" si="101"/>
        <v>44239.34</v>
      </c>
      <c r="E527" s="18">
        <f t="shared" si="101"/>
        <v>53004.82</v>
      </c>
      <c r="F527" s="18">
        <f t="shared" si="101"/>
        <v>65200</v>
      </c>
      <c r="G527" s="18">
        <f t="shared" si="101"/>
        <v>58566.07</v>
      </c>
      <c r="H527" s="18">
        <f t="shared" si="101"/>
        <v>61108</v>
      </c>
      <c r="I527" s="18">
        <f t="shared" si="101"/>
        <v>61446.65</v>
      </c>
      <c r="J527" s="18">
        <f t="shared" si="101"/>
        <v>67865</v>
      </c>
      <c r="K527" s="18">
        <f t="shared" si="101"/>
        <v>-70231</v>
      </c>
      <c r="L527" s="18">
        <f t="shared" si="101"/>
        <v>66489</v>
      </c>
      <c r="M527" s="18">
        <f t="shared" si="101"/>
        <v>68262.27</v>
      </c>
      <c r="N527" s="18">
        <f t="shared" si="101"/>
        <v>66200</v>
      </c>
      <c r="O527" s="18" t="str">
        <f t="shared" si="101"/>
        <v/>
      </c>
      <c r="P527" s="18" t="str">
        <f t="shared" si="101"/>
        <v/>
      </c>
      <c r="Q527" s="6"/>
      <c r="R527" s="9" t="s">
        <v>19</v>
      </c>
    </row>
    <row r="528" spans="1:18" x14ac:dyDescent="0.25">
      <c r="B528" s="18">
        <f>SUM(B524:B527)</f>
        <v>0</v>
      </c>
      <c r="C528" s="18">
        <f t="shared" ref="C528:M528" si="102">SUM(C524:C527)</f>
        <v>126235</v>
      </c>
      <c r="D528" s="18">
        <f t="shared" si="102"/>
        <v>176302.34</v>
      </c>
      <c r="E528" s="18">
        <f t="shared" si="102"/>
        <v>194801.82</v>
      </c>
      <c r="F528" s="18">
        <f t="shared" si="102"/>
        <v>218638</v>
      </c>
      <c r="G528" s="18">
        <f t="shared" si="102"/>
        <v>229562.07</v>
      </c>
      <c r="H528" s="18">
        <f t="shared" si="102"/>
        <v>243290</v>
      </c>
      <c r="I528" s="18">
        <f t="shared" si="102"/>
        <v>239928.65</v>
      </c>
      <c r="J528" s="18">
        <f t="shared" si="102"/>
        <v>263350</v>
      </c>
      <c r="K528" s="18">
        <f t="shared" si="102"/>
        <v>119115</v>
      </c>
      <c r="L528" s="18">
        <f t="shared" si="102"/>
        <v>259195</v>
      </c>
      <c r="M528" s="18">
        <f t="shared" si="102"/>
        <v>277340.27</v>
      </c>
      <c r="N528" s="18">
        <f>IF(N525="",N524*4,IF(N526="",(N525+N524)*2,IF(N527="",((N526+N525+N524)/3)*4,SUM(N524:N527))))</f>
        <v>255672</v>
      </c>
      <c r="O528" s="18">
        <f>IF(O525="",O524*4,IF(O526="",(O525+O524)*2,IF(O527="",((O526+O525+O524)/3)*4,SUM(O524:O527))))</f>
        <v>247576</v>
      </c>
      <c r="P528" s="18" t="e">
        <f>IF(P525="",P524*4,IF(P526="",(P525+P524)*2,IF(P527="",((P526+P525+P524)/3)*4,SUM(P524:P527))))</f>
        <v>#VALUE!</v>
      </c>
      <c r="Q528" s="6"/>
      <c r="R528" s="9" t="s">
        <v>15</v>
      </c>
    </row>
    <row r="529" spans="1:18" x14ac:dyDescent="0.25">
      <c r="B529" s="10">
        <f t="shared" ref="B529:O529" si="103">+B528/(B$465+B$472)</f>
        <v>0</v>
      </c>
      <c r="C529" s="10">
        <f t="shared" si="103"/>
        <v>9.5330839207417736E-2</v>
      </c>
      <c r="D529" s="10">
        <f t="shared" si="103"/>
        <v>0.12667371077152978</v>
      </c>
      <c r="E529" s="10">
        <f t="shared" si="103"/>
        <v>0.13341555252480136</v>
      </c>
      <c r="F529" s="10">
        <f t="shared" si="103"/>
        <v>0.12622238643547237</v>
      </c>
      <c r="G529" s="10">
        <f t="shared" si="103"/>
        <v>0.1279151909203099</v>
      </c>
      <c r="H529" s="10">
        <f t="shared" si="103"/>
        <v>0.12842344634498076</v>
      </c>
      <c r="I529" s="10">
        <f t="shared" si="103"/>
        <v>0.12549844564490928</v>
      </c>
      <c r="J529" s="10">
        <f t="shared" si="103"/>
        <v>0.13251701310124531</v>
      </c>
      <c r="K529" s="10">
        <f t="shared" si="103"/>
        <v>5.7753007287308061E-2</v>
      </c>
      <c r="L529" s="10">
        <f t="shared" si="103"/>
        <v>0.11744813626784129</v>
      </c>
      <c r="M529" s="10">
        <f t="shared" si="103"/>
        <v>0.1212034182774402</v>
      </c>
      <c r="N529" s="10">
        <f t="shared" si="103"/>
        <v>0.1349196172021562</v>
      </c>
      <c r="O529" s="10">
        <f t="shared" si="103"/>
        <v>0.14796026917514313</v>
      </c>
      <c r="P529" s="10" t="e">
        <f t="shared" ref="P529" si="104">+P528/(P$465+P$472)</f>
        <v>#VALUE!</v>
      </c>
      <c r="Q529" s="6"/>
      <c r="R529" s="11" t="s">
        <v>1424</v>
      </c>
    </row>
    <row r="530" spans="1:18" s="87" customFormat="1" x14ac:dyDescent="0.25">
      <c r="A530" s="86"/>
      <c r="B530" s="19"/>
      <c r="C530" s="10" t="e">
        <f t="shared" ref="C530:M530" si="105">C528/B528-1</f>
        <v>#DIV/0!</v>
      </c>
      <c r="D530" s="10">
        <f t="shared" si="105"/>
        <v>0.39662011328078584</v>
      </c>
      <c r="E530" s="10">
        <f t="shared" si="105"/>
        <v>0.10493042803629282</v>
      </c>
      <c r="F530" s="10">
        <f t="shared" si="105"/>
        <v>0.12236117711836569</v>
      </c>
      <c r="G530" s="10">
        <f t="shared" si="105"/>
        <v>4.9964187378223501E-2</v>
      </c>
      <c r="H530" s="10">
        <f t="shared" si="105"/>
        <v>5.9800514954408523E-2</v>
      </c>
      <c r="I530" s="10">
        <f t="shared" si="105"/>
        <v>-1.381622754737144E-2</v>
      </c>
      <c r="J530" s="10">
        <f t="shared" si="105"/>
        <v>9.7617979345109518E-2</v>
      </c>
      <c r="K530" s="10">
        <f t="shared" si="105"/>
        <v>-0.54769318397569777</v>
      </c>
      <c r="L530" s="10">
        <f t="shared" si="105"/>
        <v>1.1760063803887002</v>
      </c>
      <c r="M530" s="10">
        <f t="shared" si="105"/>
        <v>7.0006250120565605E-2</v>
      </c>
      <c r="N530" s="10">
        <f>N528/M528-1</f>
        <v>-7.8128827090274355E-2</v>
      </c>
      <c r="O530" s="10">
        <f>O528/N528-1</f>
        <v>-3.1665571513501689E-2</v>
      </c>
      <c r="P530" s="10" t="e">
        <f>P528/O528-1</f>
        <v>#VALUE!</v>
      </c>
      <c r="Q530" s="17"/>
      <c r="R530" s="14" t="s">
        <v>20</v>
      </c>
    </row>
    <row r="531" spans="1:18" x14ac:dyDescent="0.25">
      <c r="B531" s="204" t="s">
        <v>861</v>
      </c>
      <c r="C531" s="204"/>
      <c r="D531" s="204"/>
      <c r="E531" s="204"/>
      <c r="F531" s="204"/>
      <c r="G531" s="204"/>
      <c r="H531" s="204"/>
      <c r="I531" s="204"/>
      <c r="J531" s="204"/>
      <c r="K531" s="204"/>
      <c r="L531" s="204"/>
      <c r="M531" s="204"/>
      <c r="N531" s="204"/>
      <c r="O531" s="117"/>
      <c r="P531" s="117"/>
      <c r="Q531" s="6"/>
      <c r="R531" s="3"/>
    </row>
    <row r="532" spans="1:18" x14ac:dyDescent="0.25">
      <c r="B532" s="16">
        <f t="shared" ref="B532:P535" si="106">IFERROR(VLOOKUP($B$531,$130:$216,MATCH($R532&amp;"/"&amp;B$348,$128:$128,0),FALSE),"")</f>
        <v>36884</v>
      </c>
      <c r="C532" s="16">
        <f t="shared" si="106"/>
        <v>43532</v>
      </c>
      <c r="D532" s="16">
        <f t="shared" si="106"/>
        <v>45731</v>
      </c>
      <c r="E532" s="16">
        <f t="shared" si="106"/>
        <v>49127</v>
      </c>
      <c r="F532" s="16">
        <f t="shared" si="106"/>
        <v>54410</v>
      </c>
      <c r="G532" s="16">
        <f t="shared" si="106"/>
        <v>60231</v>
      </c>
      <c r="H532" s="16">
        <f t="shared" si="106"/>
        <v>59717</v>
      </c>
      <c r="I532" s="16">
        <f t="shared" si="106"/>
        <v>57472</v>
      </c>
      <c r="J532" s="16">
        <f t="shared" si="106"/>
        <v>63596</v>
      </c>
      <c r="K532" s="16">
        <f t="shared" si="106"/>
        <v>61889</v>
      </c>
      <c r="L532" s="16">
        <f t="shared" si="106"/>
        <v>63320</v>
      </c>
      <c r="M532" s="16">
        <f t="shared" si="106"/>
        <v>69112</v>
      </c>
      <c r="N532" s="16">
        <f t="shared" si="106"/>
        <v>66999</v>
      </c>
      <c r="O532" s="16">
        <f t="shared" si="106"/>
        <v>62327</v>
      </c>
      <c r="P532" s="16" t="str">
        <f t="shared" si="106"/>
        <v/>
      </c>
      <c r="Q532" s="6"/>
      <c r="R532" s="9" t="s">
        <v>12</v>
      </c>
    </row>
    <row r="533" spans="1:18" x14ac:dyDescent="0.25">
      <c r="B533" s="7">
        <f t="shared" si="106"/>
        <v>40072</v>
      </c>
      <c r="C533" s="7">
        <f t="shared" si="106"/>
        <v>45819</v>
      </c>
      <c r="D533" s="7">
        <f t="shared" si="106"/>
        <v>43255</v>
      </c>
      <c r="E533" s="7">
        <f t="shared" si="106"/>
        <v>51112</v>
      </c>
      <c r="F533" s="7">
        <f t="shared" si="106"/>
        <v>55767</v>
      </c>
      <c r="G533" s="7">
        <f t="shared" si="106"/>
        <v>62512</v>
      </c>
      <c r="H533" s="7">
        <f t="shared" si="106"/>
        <v>73210</v>
      </c>
      <c r="I533" s="7">
        <f t="shared" si="106"/>
        <v>65214</v>
      </c>
      <c r="J533" s="7">
        <f t="shared" si="106"/>
        <v>63161</v>
      </c>
      <c r="K533" s="7">
        <f t="shared" si="106"/>
        <v>63714</v>
      </c>
      <c r="L533" s="7">
        <f t="shared" si="106"/>
        <v>64430</v>
      </c>
      <c r="M533" s="7">
        <f t="shared" si="106"/>
        <v>68681</v>
      </c>
      <c r="N533" s="7">
        <f t="shared" si="106"/>
        <v>62359</v>
      </c>
      <c r="O533" s="7">
        <f t="shared" si="106"/>
        <v>64987</v>
      </c>
      <c r="P533" s="7" t="str">
        <f t="shared" si="106"/>
        <v/>
      </c>
      <c r="Q533" s="6"/>
      <c r="R533" s="9" t="s">
        <v>13</v>
      </c>
    </row>
    <row r="534" spans="1:18" x14ac:dyDescent="0.25">
      <c r="B534" s="7">
        <f t="shared" si="106"/>
        <v>44159</v>
      </c>
      <c r="C534" s="7">
        <f t="shared" si="106"/>
        <v>46511</v>
      </c>
      <c r="D534" s="7">
        <f t="shared" si="106"/>
        <v>49997</v>
      </c>
      <c r="E534" s="7">
        <f t="shared" si="106"/>
        <v>54399</v>
      </c>
      <c r="F534" s="7">
        <f t="shared" si="106"/>
        <v>58960</v>
      </c>
      <c r="G534" s="7">
        <f t="shared" si="106"/>
        <v>65530</v>
      </c>
      <c r="H534" s="7">
        <f t="shared" si="106"/>
        <v>61954</v>
      </c>
      <c r="I534" s="7">
        <f t="shared" si="106"/>
        <v>60512</v>
      </c>
      <c r="J534" s="7">
        <f t="shared" si="106"/>
        <v>71441</v>
      </c>
      <c r="K534" s="7">
        <f t="shared" si="106"/>
        <v>68710</v>
      </c>
      <c r="L534" s="7">
        <f t="shared" si="106"/>
        <v>69875</v>
      </c>
      <c r="M534" s="7">
        <f t="shared" si="106"/>
        <v>76165</v>
      </c>
      <c r="N534" s="7">
        <f t="shared" si="106"/>
        <v>65164</v>
      </c>
      <c r="O534" s="7">
        <f t="shared" si="106"/>
        <v>62242</v>
      </c>
      <c r="P534" s="7" t="str">
        <f t="shared" si="106"/>
        <v/>
      </c>
      <c r="Q534" s="6"/>
      <c r="R534" s="9" t="s">
        <v>14</v>
      </c>
    </row>
    <row r="535" spans="1:18" x14ac:dyDescent="0.25">
      <c r="B535" s="18">
        <f t="shared" si="106"/>
        <v>45835</v>
      </c>
      <c r="C535" s="18">
        <f t="shared" si="106"/>
        <v>46913</v>
      </c>
      <c r="D535" s="18">
        <f t="shared" si="106"/>
        <v>46943.519999999997</v>
      </c>
      <c r="E535" s="18">
        <f t="shared" si="106"/>
        <v>56440.94</v>
      </c>
      <c r="F535" s="18">
        <f t="shared" si="106"/>
        <v>68881</v>
      </c>
      <c r="G535" s="18">
        <f t="shared" si="106"/>
        <v>66125.350000000006</v>
      </c>
      <c r="H535" s="18">
        <f t="shared" si="106"/>
        <v>62945</v>
      </c>
      <c r="I535" s="18">
        <f t="shared" si="106"/>
        <v>63133.57</v>
      </c>
      <c r="J535" s="18">
        <f t="shared" si="106"/>
        <v>68995</v>
      </c>
      <c r="K535" s="18">
        <f t="shared" si="106"/>
        <v>-68831</v>
      </c>
      <c r="L535" s="18">
        <f t="shared" si="106"/>
        <v>68899</v>
      </c>
      <c r="M535" s="18">
        <f t="shared" si="106"/>
        <v>70164.039999999994</v>
      </c>
      <c r="N535" s="18">
        <f t="shared" si="106"/>
        <v>67783</v>
      </c>
      <c r="O535" s="18" t="str">
        <f t="shared" si="106"/>
        <v/>
      </c>
      <c r="P535" s="18" t="str">
        <f t="shared" si="106"/>
        <v/>
      </c>
      <c r="Q535" s="6"/>
      <c r="R535" s="9" t="s">
        <v>19</v>
      </c>
    </row>
    <row r="536" spans="1:18" x14ac:dyDescent="0.25">
      <c r="B536" s="25">
        <f t="shared" ref="B536:M536" si="107">SUM(B532:B535)</f>
        <v>166950</v>
      </c>
      <c r="C536" s="25">
        <f t="shared" si="107"/>
        <v>182775</v>
      </c>
      <c r="D536" s="25">
        <f t="shared" si="107"/>
        <v>185926.52</v>
      </c>
      <c r="E536" s="25">
        <f t="shared" si="107"/>
        <v>211078.94</v>
      </c>
      <c r="F536" s="25">
        <f t="shared" si="107"/>
        <v>238018</v>
      </c>
      <c r="G536" s="25">
        <f t="shared" si="107"/>
        <v>254398.35</v>
      </c>
      <c r="H536" s="25">
        <f t="shared" si="107"/>
        <v>257826</v>
      </c>
      <c r="I536" s="25">
        <f t="shared" si="107"/>
        <v>246331.57</v>
      </c>
      <c r="J536" s="25">
        <f t="shared" si="107"/>
        <v>267193</v>
      </c>
      <c r="K536" s="25">
        <f t="shared" si="107"/>
        <v>125482</v>
      </c>
      <c r="L536" s="25">
        <f t="shared" si="107"/>
        <v>266524</v>
      </c>
      <c r="M536" s="25">
        <f t="shared" si="107"/>
        <v>284122.03999999998</v>
      </c>
      <c r="N536" s="25">
        <f>IF(N533="",N532*4,IF(N534="",(N533+N532)*2,IF(N535="",((N534+N533+N532)/3)*4,SUM(N532:N535))))</f>
        <v>262305</v>
      </c>
      <c r="O536" s="25">
        <f>IF(O533="",O532*4,IF(O534="",(O533+O532)*2,IF(O535="",((O534+O533+O532)/3)*4,SUM(O532:O535))))</f>
        <v>252741.33333333334</v>
      </c>
      <c r="P536" s="25" t="e">
        <f>IF(P533="",P532*4,IF(P534="",(P533+P532)*2,IF(P535="",((P534+P533+P532)/3)*4,SUM(P532:P535))))</f>
        <v>#VALUE!</v>
      </c>
      <c r="Q536" s="6"/>
      <c r="R536" s="9" t="s">
        <v>15</v>
      </c>
    </row>
    <row r="537" spans="1:18" x14ac:dyDescent="0.25">
      <c r="B537" s="21">
        <f t="shared" ref="B537:O537" si="108">+B536/(B$465+B$472)</f>
        <v>0.12971876784652858</v>
      </c>
      <c r="C537" s="10">
        <f t="shared" si="108"/>
        <v>0.13802902630915179</v>
      </c>
      <c r="D537" s="10">
        <f t="shared" si="108"/>
        <v>0.13358871027597846</v>
      </c>
      <c r="E537" s="10">
        <f t="shared" si="108"/>
        <v>0.14456339990278014</v>
      </c>
      <c r="F537" s="10">
        <f t="shared" si="108"/>
        <v>0.1374106970178938</v>
      </c>
      <c r="G537" s="10">
        <f t="shared" si="108"/>
        <v>0.14175431294055599</v>
      </c>
      <c r="H537" s="10">
        <f t="shared" si="108"/>
        <v>0.13609644242402488</v>
      </c>
      <c r="I537" s="10">
        <f t="shared" si="108"/>
        <v>0.1288475934335902</v>
      </c>
      <c r="J537" s="10">
        <f t="shared" si="108"/>
        <v>0.13445080038565041</v>
      </c>
      <c r="K537" s="10">
        <f t="shared" si="108"/>
        <v>6.0840052557830586E-2</v>
      </c>
      <c r="L537" s="10">
        <f t="shared" si="108"/>
        <v>0.12076910075676665</v>
      </c>
      <c r="M537" s="10">
        <f t="shared" si="108"/>
        <v>0.12416719164497673</v>
      </c>
      <c r="N537" s="10">
        <f t="shared" si="108"/>
        <v>0.138419890289948</v>
      </c>
      <c r="O537" s="10">
        <f t="shared" si="108"/>
        <v>0.15104725705110583</v>
      </c>
      <c r="P537" s="10" t="e">
        <f t="shared" ref="P537" si="109">+P536/(P$465+P$472)</f>
        <v>#VALUE!</v>
      </c>
      <c r="Q537" s="6"/>
      <c r="R537" s="11" t="s">
        <v>1424</v>
      </c>
    </row>
    <row r="538" spans="1:18" s="87" customFormat="1" x14ac:dyDescent="0.25">
      <c r="A538" s="86"/>
      <c r="B538" s="19"/>
      <c r="C538" s="10">
        <f t="shared" ref="C538:M538" si="110">C536/B536-1</f>
        <v>9.4788858939802267E-2</v>
      </c>
      <c r="D538" s="10">
        <f t="shared" si="110"/>
        <v>1.724262070852145E-2</v>
      </c>
      <c r="E538" s="10">
        <f t="shared" si="110"/>
        <v>0.13528150798498251</v>
      </c>
      <c r="F538" s="10">
        <f t="shared" si="110"/>
        <v>0.12762552247040837</v>
      </c>
      <c r="G538" s="10">
        <f t="shared" si="110"/>
        <v>6.8819795141543905E-2</v>
      </c>
      <c r="H538" s="10">
        <f t="shared" si="110"/>
        <v>1.3473554368572005E-2</v>
      </c>
      <c r="I538" s="10">
        <f t="shared" si="110"/>
        <v>-4.4582121275588915E-2</v>
      </c>
      <c r="J538" s="10">
        <f t="shared" si="110"/>
        <v>8.4688414075386298E-2</v>
      </c>
      <c r="K538" s="10">
        <f t="shared" si="110"/>
        <v>-0.53036943333096298</v>
      </c>
      <c r="L538" s="10">
        <f t="shared" si="110"/>
        <v>1.1240018488707544</v>
      </c>
      <c r="M538" s="10">
        <f t="shared" si="110"/>
        <v>6.6027974966607061E-2</v>
      </c>
      <c r="N538" s="10">
        <f>N536/M536-1</f>
        <v>-7.678756635704842E-2</v>
      </c>
      <c r="O538" s="10">
        <f>O536/N536-1</f>
        <v>-3.6460100519115746E-2</v>
      </c>
      <c r="P538" s="10" t="e">
        <f>P536/O536-1</f>
        <v>#VALUE!</v>
      </c>
      <c r="Q538" s="17"/>
      <c r="R538" s="14" t="s">
        <v>20</v>
      </c>
    </row>
    <row r="539" spans="1:18" x14ac:dyDescent="0.25">
      <c r="B539" s="205" t="s">
        <v>7</v>
      </c>
      <c r="C539" s="205"/>
      <c r="D539" s="205"/>
      <c r="E539" s="205"/>
      <c r="F539" s="205"/>
      <c r="G539" s="205"/>
      <c r="H539" s="205"/>
      <c r="I539" s="205"/>
      <c r="J539" s="205"/>
      <c r="K539" s="205"/>
      <c r="L539" s="205"/>
      <c r="M539" s="205"/>
      <c r="N539" s="205"/>
      <c r="O539" s="118"/>
      <c r="P539" s="118"/>
      <c r="Q539" s="6"/>
      <c r="R539" s="3"/>
    </row>
    <row r="540" spans="1:18" x14ac:dyDescent="0.25">
      <c r="B540" s="16">
        <f t="shared" ref="B540:P543" si="111">IFERROR(VLOOKUP($B$539,$130:$216,MATCH($R540&amp;"/"&amp;B$348,$128:$128,0),FALSE),"")</f>
        <v>459</v>
      </c>
      <c r="C540" s="16">
        <f t="shared" si="111"/>
        <v>561</v>
      </c>
      <c r="D540" s="16">
        <f t="shared" si="111"/>
        <v>568</v>
      </c>
      <c r="E540" s="16">
        <f t="shared" si="111"/>
        <v>562</v>
      </c>
      <c r="F540" s="16">
        <f t="shared" si="111"/>
        <v>549</v>
      </c>
      <c r="G540" s="16">
        <f t="shared" si="111"/>
        <v>733</v>
      </c>
      <c r="H540" s="16">
        <f t="shared" si="111"/>
        <v>708</v>
      </c>
      <c r="I540" s="16">
        <f t="shared" si="111"/>
        <v>790</v>
      </c>
      <c r="J540" s="16">
        <f t="shared" si="111"/>
        <v>1085</v>
      </c>
      <c r="K540" s="16">
        <f t="shared" si="111"/>
        <v>1113</v>
      </c>
      <c r="L540" s="16">
        <f t="shared" si="111"/>
        <v>1165</v>
      </c>
      <c r="M540" s="16">
        <f t="shared" si="111"/>
        <v>1183</v>
      </c>
      <c r="N540" s="16">
        <f t="shared" si="111"/>
        <v>1268</v>
      </c>
      <c r="O540" s="16">
        <f t="shared" si="111"/>
        <v>1012</v>
      </c>
      <c r="P540" s="16" t="str">
        <f t="shared" si="111"/>
        <v/>
      </c>
      <c r="Q540" s="6"/>
      <c r="R540" s="9" t="s">
        <v>12</v>
      </c>
    </row>
    <row r="541" spans="1:18" x14ac:dyDescent="0.25">
      <c r="B541" s="7">
        <f t="shared" si="111"/>
        <v>527</v>
      </c>
      <c r="C541" s="7">
        <f t="shared" si="111"/>
        <v>499</v>
      </c>
      <c r="D541" s="7">
        <f t="shared" si="111"/>
        <v>499</v>
      </c>
      <c r="E541" s="7">
        <f t="shared" si="111"/>
        <v>592</v>
      </c>
      <c r="F541" s="7">
        <f t="shared" si="111"/>
        <v>391</v>
      </c>
      <c r="G541" s="7">
        <f t="shared" si="111"/>
        <v>720</v>
      </c>
      <c r="H541" s="7">
        <f t="shared" si="111"/>
        <v>666</v>
      </c>
      <c r="I541" s="7">
        <f t="shared" si="111"/>
        <v>826</v>
      </c>
      <c r="J541" s="7">
        <f t="shared" si="111"/>
        <v>947</v>
      </c>
      <c r="K541" s="7">
        <f t="shared" si="111"/>
        <v>887</v>
      </c>
      <c r="L541" s="7">
        <f t="shared" si="111"/>
        <v>1062</v>
      </c>
      <c r="M541" s="7">
        <f t="shared" si="111"/>
        <v>1159</v>
      </c>
      <c r="N541" s="7">
        <f t="shared" si="111"/>
        <v>1327</v>
      </c>
      <c r="O541" s="7">
        <f t="shared" si="111"/>
        <v>997</v>
      </c>
      <c r="P541" s="7" t="str">
        <f t="shared" si="111"/>
        <v/>
      </c>
      <c r="Q541" s="6"/>
      <c r="R541" s="9" t="s">
        <v>13</v>
      </c>
    </row>
    <row r="542" spans="1:18" x14ac:dyDescent="0.25">
      <c r="B542" s="7">
        <f t="shared" si="111"/>
        <v>445</v>
      </c>
      <c r="C542" s="7">
        <f t="shared" si="111"/>
        <v>491</v>
      </c>
      <c r="D542" s="7">
        <f t="shared" si="111"/>
        <v>499</v>
      </c>
      <c r="E542" s="7">
        <f t="shared" si="111"/>
        <v>542</v>
      </c>
      <c r="F542" s="7">
        <f t="shared" si="111"/>
        <v>469</v>
      </c>
      <c r="G542" s="7">
        <f t="shared" si="111"/>
        <v>678</v>
      </c>
      <c r="H542" s="7">
        <f t="shared" si="111"/>
        <v>666</v>
      </c>
      <c r="I542" s="7">
        <f t="shared" si="111"/>
        <v>834</v>
      </c>
      <c r="J542" s="7">
        <f t="shared" si="111"/>
        <v>825</v>
      </c>
      <c r="K542" s="7">
        <f t="shared" si="111"/>
        <v>984</v>
      </c>
      <c r="L542" s="7">
        <f t="shared" si="111"/>
        <v>981</v>
      </c>
      <c r="M542" s="7">
        <f t="shared" si="111"/>
        <v>1171</v>
      </c>
      <c r="N542" s="7">
        <f t="shared" si="111"/>
        <v>1201</v>
      </c>
      <c r="O542" s="7">
        <f t="shared" si="111"/>
        <v>713</v>
      </c>
      <c r="P542" s="7" t="str">
        <f t="shared" si="111"/>
        <v/>
      </c>
      <c r="Q542" s="6"/>
      <c r="R542" s="9" t="s">
        <v>14</v>
      </c>
    </row>
    <row r="543" spans="1:18" x14ac:dyDescent="0.25">
      <c r="B543" s="18">
        <f t="shared" si="111"/>
        <v>446</v>
      </c>
      <c r="C543" s="18">
        <f t="shared" si="111"/>
        <v>548</v>
      </c>
      <c r="D543" s="18">
        <f t="shared" si="111"/>
        <v>498.3</v>
      </c>
      <c r="E543" s="18">
        <f t="shared" si="111"/>
        <v>549</v>
      </c>
      <c r="F543" s="18">
        <f t="shared" si="111"/>
        <v>533</v>
      </c>
      <c r="G543" s="18">
        <f t="shared" si="111"/>
        <v>740.8</v>
      </c>
      <c r="H543" s="18">
        <f t="shared" si="111"/>
        <v>729</v>
      </c>
      <c r="I543" s="18">
        <f t="shared" si="111"/>
        <v>753</v>
      </c>
      <c r="J543" s="18">
        <f t="shared" si="111"/>
        <v>966</v>
      </c>
      <c r="K543" s="18">
        <f t="shared" si="111"/>
        <v>953</v>
      </c>
      <c r="L543" s="18">
        <f t="shared" si="111"/>
        <v>1593</v>
      </c>
      <c r="M543" s="18">
        <f t="shared" si="111"/>
        <v>1159</v>
      </c>
      <c r="N543" s="18">
        <f t="shared" si="111"/>
        <v>1412</v>
      </c>
      <c r="O543" s="18" t="str">
        <f t="shared" si="111"/>
        <v/>
      </c>
      <c r="P543" s="18" t="str">
        <f t="shared" si="111"/>
        <v/>
      </c>
      <c r="Q543" s="6"/>
      <c r="R543" s="9" t="s">
        <v>19</v>
      </c>
    </row>
    <row r="544" spans="1:18" x14ac:dyDescent="0.25">
      <c r="B544" s="18">
        <f>SUM(B540:B543)</f>
        <v>1877</v>
      </c>
      <c r="C544" s="18">
        <f t="shared" ref="C544:M544" si="112">SUM(C540:C543)</f>
        <v>2099</v>
      </c>
      <c r="D544" s="18">
        <f t="shared" si="112"/>
        <v>2064.3000000000002</v>
      </c>
      <c r="E544" s="18">
        <f t="shared" si="112"/>
        <v>2245</v>
      </c>
      <c r="F544" s="18">
        <f t="shared" si="112"/>
        <v>1942</v>
      </c>
      <c r="G544" s="18">
        <f t="shared" si="112"/>
        <v>2871.8</v>
      </c>
      <c r="H544" s="18">
        <f t="shared" si="112"/>
        <v>2769</v>
      </c>
      <c r="I544" s="18">
        <f t="shared" si="112"/>
        <v>3203</v>
      </c>
      <c r="J544" s="18">
        <f t="shared" si="112"/>
        <v>3823</v>
      </c>
      <c r="K544" s="18">
        <f t="shared" si="112"/>
        <v>3937</v>
      </c>
      <c r="L544" s="18">
        <f t="shared" si="112"/>
        <v>4801</v>
      </c>
      <c r="M544" s="18">
        <f t="shared" si="112"/>
        <v>4672</v>
      </c>
      <c r="N544" s="18">
        <f>IF(N541="",N540*4,IF(N542="",(N541+N540)*2,IF(N543="",((N542+N541+N540)/3)*4,SUM(N540:N543))))</f>
        <v>5208</v>
      </c>
      <c r="O544" s="18">
        <f>IF(O541="",O540*4,IF(O542="",(O541+O540)*2,IF(O543="",((O542+O541+O540)/3)*4,SUM(O540:O543))))</f>
        <v>3629.3333333333335</v>
      </c>
      <c r="P544" s="18" t="e">
        <f>IF(P541="",P540*4,IF(P542="",(P541+P540)*2,IF(P543="",((P542+P541+P540)/3)*4,SUM(P540:P543))))</f>
        <v>#VALUE!</v>
      </c>
      <c r="Q544" s="6"/>
      <c r="R544" s="9" t="s">
        <v>15</v>
      </c>
    </row>
    <row r="545" spans="1:18" x14ac:dyDescent="0.25">
      <c r="B545" s="21">
        <f t="shared" ref="B545:O545" si="113">+B544/(B$465+B$472)</f>
        <v>1.4584134606045772E-3</v>
      </c>
      <c r="C545" s="22">
        <f t="shared" si="113"/>
        <v>1.5851343248415243E-3</v>
      </c>
      <c r="D545" s="22">
        <f t="shared" si="113"/>
        <v>1.4832051641836912E-3</v>
      </c>
      <c r="E545" s="22">
        <f t="shared" si="113"/>
        <v>1.5375519356963865E-3</v>
      </c>
      <c r="F545" s="22">
        <f t="shared" si="113"/>
        <v>1.1211403070723633E-3</v>
      </c>
      <c r="G545" s="22">
        <f t="shared" si="113"/>
        <v>1.6002070607088793E-3</v>
      </c>
      <c r="H545" s="22">
        <f t="shared" si="113"/>
        <v>1.4616487440061317E-3</v>
      </c>
      <c r="I545" s="22">
        <f t="shared" si="113"/>
        <v>1.675379415508087E-3</v>
      </c>
      <c r="J545" s="22">
        <f t="shared" si="113"/>
        <v>1.9237233380902253E-3</v>
      </c>
      <c r="K545" s="22">
        <f t="shared" si="113"/>
        <v>1.9088577399163148E-3</v>
      </c>
      <c r="L545" s="22">
        <f t="shared" si="113"/>
        <v>2.175460569154135E-3</v>
      </c>
      <c r="M545" s="22">
        <f t="shared" si="113"/>
        <v>2.0417603624320428E-3</v>
      </c>
      <c r="N545" s="23">
        <f t="shared" si="113"/>
        <v>2.7482922118528016E-3</v>
      </c>
      <c r="O545" s="23">
        <f t="shared" si="113"/>
        <v>2.1690193594141576E-3</v>
      </c>
      <c r="P545" s="23" t="e">
        <f t="shared" ref="P545" si="114">+P544/(P$465+P$472)</f>
        <v>#VALUE!</v>
      </c>
      <c r="Q545" s="6"/>
      <c r="R545" s="11" t="s">
        <v>1424</v>
      </c>
    </row>
    <row r="546" spans="1:18" x14ac:dyDescent="0.25">
      <c r="B546" s="203" t="s">
        <v>25</v>
      </c>
      <c r="C546" s="203"/>
      <c r="D546" s="203"/>
      <c r="E546" s="203"/>
      <c r="F546" s="203"/>
      <c r="G546" s="203"/>
      <c r="H546" s="203"/>
      <c r="I546" s="203"/>
      <c r="J546" s="203"/>
      <c r="K546" s="203"/>
      <c r="L546" s="203"/>
      <c r="M546" s="203"/>
      <c r="N546" s="203"/>
      <c r="O546" s="120"/>
      <c r="P546" s="120"/>
      <c r="Q546" s="6"/>
      <c r="R546" s="3"/>
    </row>
    <row r="547" spans="1:18" x14ac:dyDescent="0.25">
      <c r="B547" s="16">
        <f t="shared" ref="B547:O551" si="115">IFERROR(B507+B468-B532-B540,"")</f>
        <v>47471</v>
      </c>
      <c r="C547" s="16">
        <f t="shared" si="115"/>
        <v>55632</v>
      </c>
      <c r="D547" s="16">
        <f t="shared" si="115"/>
        <v>54546</v>
      </c>
      <c r="E547" s="16">
        <f t="shared" si="115"/>
        <v>52934</v>
      </c>
      <c r="F547" s="16">
        <f t="shared" si="115"/>
        <v>78239</v>
      </c>
      <c r="G547" s="16">
        <f t="shared" si="115"/>
        <v>82596</v>
      </c>
      <c r="H547" s="16">
        <f t="shared" si="115"/>
        <v>93868</v>
      </c>
      <c r="I547" s="16">
        <f t="shared" si="115"/>
        <v>96987</v>
      </c>
      <c r="J547" s="16">
        <f t="shared" si="115"/>
        <v>101368</v>
      </c>
      <c r="K547" s="16">
        <f t="shared" si="115"/>
        <v>88408</v>
      </c>
      <c r="L547" s="16">
        <f t="shared" si="115"/>
        <v>121033</v>
      </c>
      <c r="M547" s="16">
        <f t="shared" si="115"/>
        <v>122399</v>
      </c>
      <c r="N547" s="16">
        <f t="shared" si="115"/>
        <v>86008</v>
      </c>
      <c r="O547" s="16">
        <f t="shared" si="115"/>
        <v>51995</v>
      </c>
      <c r="P547" s="16" t="str">
        <f t="shared" ref="P547" si="116">IFERROR(P507+P468-P532-P540,"")</f>
        <v/>
      </c>
      <c r="Q547" s="6"/>
      <c r="R547" s="9" t="s">
        <v>12</v>
      </c>
    </row>
    <row r="548" spans="1:18" x14ac:dyDescent="0.25">
      <c r="B548" s="7">
        <f t="shared" si="115"/>
        <v>46424</v>
      </c>
      <c r="C548" s="7">
        <f t="shared" si="115"/>
        <v>57706</v>
      </c>
      <c r="D548" s="7">
        <f t="shared" si="115"/>
        <v>49780</v>
      </c>
      <c r="E548" s="7">
        <f t="shared" si="115"/>
        <v>45063</v>
      </c>
      <c r="F548" s="7">
        <f t="shared" si="115"/>
        <v>57388</v>
      </c>
      <c r="G548" s="7">
        <f t="shared" si="115"/>
        <v>61509</v>
      </c>
      <c r="H548" s="7">
        <f t="shared" si="115"/>
        <v>55328</v>
      </c>
      <c r="I548" s="7">
        <f t="shared" si="115"/>
        <v>77126</v>
      </c>
      <c r="J548" s="7">
        <f t="shared" si="115"/>
        <v>73737</v>
      </c>
      <c r="K548" s="7">
        <f t="shared" si="115"/>
        <v>85839</v>
      </c>
      <c r="L548" s="7">
        <f t="shared" si="115"/>
        <v>109864</v>
      </c>
      <c r="M548" s="7">
        <f t="shared" si="115"/>
        <v>94424</v>
      </c>
      <c r="N548" s="7">
        <f t="shared" si="115"/>
        <v>11906</v>
      </c>
      <c r="O548" s="7">
        <f t="shared" si="115"/>
        <v>29882</v>
      </c>
      <c r="P548" s="7" t="str">
        <f t="shared" ref="P548" si="117">IFERROR(P508+P469-P533-P541,"")</f>
        <v/>
      </c>
      <c r="Q548" s="6"/>
      <c r="R548" s="9" t="s">
        <v>13</v>
      </c>
    </row>
    <row r="549" spans="1:18" x14ac:dyDescent="0.25">
      <c r="B549" s="7">
        <f t="shared" si="115"/>
        <v>77671</v>
      </c>
      <c r="C549" s="7">
        <f t="shared" si="115"/>
        <v>70356</v>
      </c>
      <c r="D549" s="7">
        <f t="shared" si="115"/>
        <v>91998</v>
      </c>
      <c r="E549" s="7">
        <f t="shared" si="115"/>
        <v>87007</v>
      </c>
      <c r="F549" s="7">
        <f t="shared" si="115"/>
        <v>115997</v>
      </c>
      <c r="G549" s="7">
        <f t="shared" si="115"/>
        <v>88086</v>
      </c>
      <c r="H549" s="7">
        <f t="shared" si="115"/>
        <v>95047</v>
      </c>
      <c r="I549" s="7">
        <f t="shared" si="115"/>
        <v>98304</v>
      </c>
      <c r="J549" s="7">
        <f t="shared" si="115"/>
        <v>107610</v>
      </c>
      <c r="K549" s="7">
        <f t="shared" si="115"/>
        <v>130040</v>
      </c>
      <c r="L549" s="7">
        <f t="shared" si="115"/>
        <v>152287</v>
      </c>
      <c r="M549" s="7">
        <f t="shared" si="115"/>
        <v>167174</v>
      </c>
      <c r="N549" s="7">
        <f t="shared" si="115"/>
        <v>80894</v>
      </c>
      <c r="O549" s="7">
        <f t="shared" si="115"/>
        <v>20144</v>
      </c>
      <c r="P549" s="7" t="str">
        <f t="shared" ref="P549" si="118">IFERROR(P509+P470-P534-P542,"")</f>
        <v/>
      </c>
      <c r="Q549" s="6"/>
      <c r="R549" s="9" t="s">
        <v>14</v>
      </c>
    </row>
    <row r="550" spans="1:18" x14ac:dyDescent="0.25">
      <c r="B550" s="18">
        <f t="shared" si="115"/>
        <v>64436</v>
      </c>
      <c r="C550" s="18">
        <f t="shared" si="115"/>
        <v>53159</v>
      </c>
      <c r="D550" s="18">
        <f t="shared" si="115"/>
        <v>61049.980000000018</v>
      </c>
      <c r="E550" s="18">
        <f t="shared" si="115"/>
        <v>49797.180000000008</v>
      </c>
      <c r="F550" s="18">
        <f t="shared" si="115"/>
        <v>66186</v>
      </c>
      <c r="G550" s="18">
        <f t="shared" si="115"/>
        <v>70164.369999999981</v>
      </c>
      <c r="H550" s="18">
        <f t="shared" si="115"/>
        <v>89620</v>
      </c>
      <c r="I550" s="18">
        <f t="shared" si="115"/>
        <v>100126.21999999997</v>
      </c>
      <c r="J550" s="18">
        <f t="shared" si="115"/>
        <v>99989</v>
      </c>
      <c r="K550" s="18">
        <f t="shared" si="115"/>
        <v>253854</v>
      </c>
      <c r="L550" s="18">
        <f t="shared" si="115"/>
        <v>113763</v>
      </c>
      <c r="M550" s="18">
        <f t="shared" si="115"/>
        <v>125952.19999999997</v>
      </c>
      <c r="N550" s="18">
        <f t="shared" si="115"/>
        <v>96758</v>
      </c>
      <c r="O550" s="18" t="str">
        <f t="shared" si="115"/>
        <v/>
      </c>
      <c r="P550" s="18" t="str">
        <f t="shared" ref="P550" si="119">IFERROR(P510+P471-P535-P543,"")</f>
        <v/>
      </c>
      <c r="Q550" s="6"/>
      <c r="R550" s="9" t="s">
        <v>19</v>
      </c>
    </row>
    <row r="551" spans="1:18" x14ac:dyDescent="0.25">
      <c r="B551" s="25">
        <f t="shared" si="115"/>
        <v>236002</v>
      </c>
      <c r="C551" s="18">
        <f t="shared" si="115"/>
        <v>236853</v>
      </c>
      <c r="D551" s="18">
        <f t="shared" si="115"/>
        <v>257373.98000000013</v>
      </c>
      <c r="E551" s="18">
        <f t="shared" si="115"/>
        <v>234801.18</v>
      </c>
      <c r="F551" s="18">
        <f t="shared" si="115"/>
        <v>317810</v>
      </c>
      <c r="G551" s="18">
        <f t="shared" si="115"/>
        <v>302355.37000000005</v>
      </c>
      <c r="H551" s="18">
        <f t="shared" si="115"/>
        <v>333863</v>
      </c>
      <c r="I551" s="18">
        <f t="shared" si="115"/>
        <v>372543.22000000003</v>
      </c>
      <c r="J551" s="18">
        <f t="shared" si="115"/>
        <v>382704</v>
      </c>
      <c r="K551" s="18">
        <f t="shared" si="115"/>
        <v>558141</v>
      </c>
      <c r="L551" s="18">
        <f t="shared" si="115"/>
        <v>496947</v>
      </c>
      <c r="M551" s="18">
        <f t="shared" si="115"/>
        <v>509949.2</v>
      </c>
      <c r="N551" s="18">
        <f t="shared" si="115"/>
        <v>275566</v>
      </c>
      <c r="O551" s="18">
        <f t="shared" si="115"/>
        <v>136028.00000000012</v>
      </c>
      <c r="P551" s="18" t="str">
        <f t="shared" ref="P551" si="120">IFERROR(P511+P472-P536-P544,"")</f>
        <v/>
      </c>
      <c r="Q551" s="6"/>
      <c r="R551" s="9" t="s">
        <v>15</v>
      </c>
    </row>
    <row r="552" spans="1:18" x14ac:dyDescent="0.25">
      <c r="B552" s="10">
        <f t="shared" ref="B552:O552" si="121">+B551/(B$465+B$472)</f>
        <v>0.18337160017560014</v>
      </c>
      <c r="C552" s="10">
        <f t="shared" si="121"/>
        <v>0.17886794675640283</v>
      </c>
      <c r="D552" s="10">
        <f t="shared" si="121"/>
        <v>0.18492390459841604</v>
      </c>
      <c r="E552" s="10">
        <f t="shared" si="121"/>
        <v>0.16081024891438558</v>
      </c>
      <c r="F552" s="10">
        <f t="shared" si="121"/>
        <v>0.18347559268314509</v>
      </c>
      <c r="G552" s="10">
        <f t="shared" si="121"/>
        <v>0.16847663413790853</v>
      </c>
      <c r="H552" s="10">
        <f t="shared" si="121"/>
        <v>0.17623345417844677</v>
      </c>
      <c r="I552" s="10">
        <f t="shared" si="121"/>
        <v>0.19486457763818318</v>
      </c>
      <c r="J552" s="10">
        <f t="shared" si="121"/>
        <v>0.19257562552458321</v>
      </c>
      <c r="K552" s="10">
        <f t="shared" si="121"/>
        <v>0.27061513025517697</v>
      </c>
      <c r="L552" s="10">
        <f t="shared" si="121"/>
        <v>0.22517987991240157</v>
      </c>
      <c r="M552" s="10">
        <f t="shared" si="121"/>
        <v>0.2228583183677077</v>
      </c>
      <c r="N552" s="10">
        <f t="shared" si="121"/>
        <v>0.14541779793614232</v>
      </c>
      <c r="O552" s="10">
        <f t="shared" si="121"/>
        <v>8.1295196203817768E-2</v>
      </c>
      <c r="P552" s="10" t="e">
        <f t="shared" ref="P552" si="122">+P551/(P$465+P$472)</f>
        <v>#VALUE!</v>
      </c>
      <c r="Q552" s="6"/>
      <c r="R552" s="11" t="s">
        <v>26</v>
      </c>
    </row>
    <row r="553" spans="1:18" s="87" customFormat="1" x14ac:dyDescent="0.25">
      <c r="A553" s="86"/>
      <c r="B553" s="19"/>
      <c r="C553" s="10">
        <f t="shared" ref="C553:M553" si="123">C551/B551-1</f>
        <v>3.605901644901266E-3</v>
      </c>
      <c r="D553" s="10">
        <f t="shared" si="123"/>
        <v>8.6640152330771159E-2</v>
      </c>
      <c r="E553" s="10">
        <f t="shared" si="123"/>
        <v>-8.7704281528381833E-2</v>
      </c>
      <c r="F553" s="10">
        <f t="shared" si="123"/>
        <v>0.35352812111080545</v>
      </c>
      <c r="G553" s="10">
        <f t="shared" si="123"/>
        <v>-4.8628520185016066E-2</v>
      </c>
      <c r="H553" s="10">
        <f t="shared" si="123"/>
        <v>0.1042072776812264</v>
      </c>
      <c r="I553" s="10">
        <f t="shared" si="123"/>
        <v>0.11585656391993138</v>
      </c>
      <c r="J553" s="10">
        <f t="shared" si="123"/>
        <v>2.7274097217498516E-2</v>
      </c>
      <c r="K553" s="10">
        <f t="shared" si="123"/>
        <v>0.45841433588360725</v>
      </c>
      <c r="L553" s="10">
        <f t="shared" si="123"/>
        <v>-0.10963896219772418</v>
      </c>
      <c r="M553" s="10">
        <f t="shared" si="123"/>
        <v>2.6164158350890476E-2</v>
      </c>
      <c r="N553" s="10">
        <f>N551/M551-1</f>
        <v>-0.45962068378575749</v>
      </c>
      <c r="O553" s="10">
        <f>O551/N551-1</f>
        <v>-0.50636871021824126</v>
      </c>
      <c r="P553" s="10" t="e">
        <f>P551/O551-1</f>
        <v>#VALUE!</v>
      </c>
      <c r="Q553" s="17"/>
      <c r="R553" s="14" t="s">
        <v>20</v>
      </c>
    </row>
    <row r="554" spans="1:18" x14ac:dyDescent="0.25">
      <c r="B554" s="203" t="s">
        <v>27</v>
      </c>
      <c r="C554" s="203"/>
      <c r="D554" s="203"/>
      <c r="E554" s="203"/>
      <c r="F554" s="203"/>
      <c r="G554" s="203"/>
      <c r="H554" s="203"/>
      <c r="I554" s="203"/>
      <c r="J554" s="203"/>
      <c r="K554" s="203"/>
      <c r="L554" s="203"/>
      <c r="M554" s="203"/>
      <c r="N554" s="203"/>
      <c r="O554" s="120"/>
      <c r="P554" s="120"/>
      <c r="Q554" s="6"/>
      <c r="R554" s="11"/>
    </row>
    <row r="555" spans="1:18" x14ac:dyDescent="0.25">
      <c r="B555" s="16">
        <f t="shared" ref="B555:O555" si="124">IFERROR(B547+B593,"")</f>
        <v>64667</v>
      </c>
      <c r="C555" s="16">
        <f t="shared" si="124"/>
        <v>77122</v>
      </c>
      <c r="D555" s="16">
        <f t="shared" si="124"/>
        <v>77839</v>
      </c>
      <c r="E555" s="16">
        <f t="shared" si="124"/>
        <v>76346</v>
      </c>
      <c r="F555" s="16">
        <f t="shared" si="124"/>
        <v>105482</v>
      </c>
      <c r="G555" s="16">
        <f t="shared" si="124"/>
        <v>114419</v>
      </c>
      <c r="H555" s="16">
        <f t="shared" si="124"/>
        <v>127928</v>
      </c>
      <c r="I555" s="16">
        <f t="shared" si="124"/>
        <v>131434</v>
      </c>
      <c r="J555" s="16">
        <f t="shared" si="124"/>
        <v>134761</v>
      </c>
      <c r="K555" s="16">
        <f t="shared" si="124"/>
        <v>122038</v>
      </c>
      <c r="L555" s="16">
        <f t="shared" si="124"/>
        <v>154689</v>
      </c>
      <c r="M555" s="16">
        <f t="shared" si="124"/>
        <v>156251</v>
      </c>
      <c r="N555" s="16">
        <f t="shared" si="124"/>
        <v>120328</v>
      </c>
      <c r="O555" s="16">
        <f t="shared" si="124"/>
        <v>90893</v>
      </c>
      <c r="P555" s="16" t="str">
        <f t="shared" ref="P555" si="125">IFERROR(P547+P593,"")</f>
        <v/>
      </c>
      <c r="Q555" s="6"/>
      <c r="R555" s="9" t="s">
        <v>12</v>
      </c>
    </row>
    <row r="556" spans="1:18" x14ac:dyDescent="0.25">
      <c r="B556" s="7">
        <f t="shared" ref="B556:O558" si="126">IFERROR(B548+B594-B593,"")</f>
        <v>64110</v>
      </c>
      <c r="C556" s="7">
        <f t="shared" si="126"/>
        <v>80093</v>
      </c>
      <c r="D556" s="7">
        <f t="shared" si="126"/>
        <v>73636</v>
      </c>
      <c r="E556" s="7">
        <f t="shared" si="126"/>
        <v>69240</v>
      </c>
      <c r="F556" s="7">
        <f t="shared" si="126"/>
        <v>85384</v>
      </c>
      <c r="G556" s="7">
        <f t="shared" si="126"/>
        <v>96341</v>
      </c>
      <c r="H556" s="7">
        <f t="shared" si="126"/>
        <v>89630</v>
      </c>
      <c r="I556" s="7">
        <f t="shared" si="126"/>
        <v>111988</v>
      </c>
      <c r="J556" s="7">
        <f t="shared" si="126"/>
        <v>107970</v>
      </c>
      <c r="K556" s="7">
        <f t="shared" si="126"/>
        <v>119194</v>
      </c>
      <c r="L556" s="7">
        <f t="shared" si="126"/>
        <v>143291</v>
      </c>
      <c r="M556" s="7">
        <f t="shared" si="126"/>
        <v>129390</v>
      </c>
      <c r="N556" s="7">
        <f t="shared" si="126"/>
        <v>47897</v>
      </c>
      <c r="O556" s="7">
        <f t="shared" si="126"/>
        <v>69475</v>
      </c>
      <c r="P556" s="7" t="str">
        <f t="shared" ref="P556" si="127">IFERROR(P548+P594-P593,"")</f>
        <v/>
      </c>
      <c r="Q556" s="6"/>
      <c r="R556" s="9" t="s">
        <v>13</v>
      </c>
    </row>
    <row r="557" spans="1:18" x14ac:dyDescent="0.25">
      <c r="B557" s="7">
        <f t="shared" si="126"/>
        <v>97498</v>
      </c>
      <c r="C557" s="7">
        <f t="shared" si="126"/>
        <v>93657</v>
      </c>
      <c r="D557" s="7">
        <f t="shared" si="126"/>
        <v>116162</v>
      </c>
      <c r="E557" s="7">
        <f t="shared" si="126"/>
        <v>113017</v>
      </c>
      <c r="F557" s="7">
        <f t="shared" si="126"/>
        <v>144416</v>
      </c>
      <c r="G557" s="7">
        <f t="shared" si="126"/>
        <v>123558</v>
      </c>
      <c r="H557" s="7">
        <f t="shared" si="126"/>
        <v>130426</v>
      </c>
      <c r="I557" s="7">
        <f t="shared" si="126"/>
        <v>134264</v>
      </c>
      <c r="J557" s="7">
        <f t="shared" si="126"/>
        <v>141940</v>
      </c>
      <c r="K557" s="7">
        <f t="shared" si="126"/>
        <v>164017</v>
      </c>
      <c r="L557" s="7">
        <f t="shared" si="126"/>
        <v>186724</v>
      </c>
      <c r="M557" s="7">
        <f t="shared" si="126"/>
        <v>200430</v>
      </c>
      <c r="N557" s="7">
        <f t="shared" si="126"/>
        <v>116353</v>
      </c>
      <c r="O557" s="7">
        <f t="shared" si="126"/>
        <v>63300</v>
      </c>
      <c r="P557" s="7" t="str">
        <f t="shared" ref="P557" si="128">IFERROR(P549+P595-P594,"")</f>
        <v/>
      </c>
      <c r="Q557" s="6"/>
      <c r="R557" s="9" t="s">
        <v>14</v>
      </c>
    </row>
    <row r="558" spans="1:18" x14ac:dyDescent="0.25">
      <c r="B558" s="18">
        <f t="shared" si="126"/>
        <v>85966</v>
      </c>
      <c r="C558" s="18">
        <f t="shared" si="126"/>
        <v>77008</v>
      </c>
      <c r="D558" s="18">
        <f t="shared" si="126"/>
        <v>84943.040000000008</v>
      </c>
      <c r="E558" s="18">
        <f t="shared" si="126"/>
        <v>76955.270000000019</v>
      </c>
      <c r="F558" s="18">
        <f t="shared" si="126"/>
        <v>97073</v>
      </c>
      <c r="G558" s="18">
        <f t="shared" si="126"/>
        <v>101648.5</v>
      </c>
      <c r="H558" s="18">
        <f t="shared" si="126"/>
        <v>125217</v>
      </c>
      <c r="I558" s="18">
        <f t="shared" si="126"/>
        <v>135889.08999999997</v>
      </c>
      <c r="J558" s="18">
        <f t="shared" si="126"/>
        <v>133523</v>
      </c>
      <c r="K558" s="18">
        <f t="shared" si="126"/>
        <v>286972</v>
      </c>
      <c r="L558" s="18">
        <f t="shared" si="126"/>
        <v>148519</v>
      </c>
      <c r="M558" s="18">
        <f t="shared" si="126"/>
        <v>160821.12</v>
      </c>
      <c r="N558" s="18">
        <f t="shared" si="126"/>
        <v>133577</v>
      </c>
      <c r="O558" s="18" t="str">
        <f t="shared" si="126"/>
        <v/>
      </c>
      <c r="P558" s="18" t="str">
        <f t="shared" ref="P558" si="129">IFERROR(P550+P596-P595,"")</f>
        <v/>
      </c>
      <c r="Q558" s="6"/>
      <c r="R558" s="9" t="s">
        <v>19</v>
      </c>
    </row>
    <row r="559" spans="1:18" x14ac:dyDescent="0.25">
      <c r="B559" s="25">
        <f t="shared" ref="B559:O559" si="130">IFERROR(B551+B596,"")</f>
        <v>312241</v>
      </c>
      <c r="C559" s="18">
        <f t="shared" si="130"/>
        <v>327880</v>
      </c>
      <c r="D559" s="18">
        <f t="shared" si="130"/>
        <v>352580.04000000015</v>
      </c>
      <c r="E559" s="18">
        <f t="shared" si="130"/>
        <v>335558.27</v>
      </c>
      <c r="F559" s="18">
        <f t="shared" si="130"/>
        <v>432355</v>
      </c>
      <c r="G559" s="18">
        <f t="shared" si="130"/>
        <v>435966.50000000006</v>
      </c>
      <c r="H559" s="18">
        <f t="shared" si="130"/>
        <v>473201</v>
      </c>
      <c r="I559" s="18">
        <f t="shared" si="130"/>
        <v>513575.09</v>
      </c>
      <c r="J559" s="18">
        <f t="shared" si="130"/>
        <v>518194</v>
      </c>
      <c r="K559" s="18">
        <f t="shared" si="130"/>
        <v>692221</v>
      </c>
      <c r="L559" s="18">
        <f t="shared" si="130"/>
        <v>633223</v>
      </c>
      <c r="M559" s="18">
        <f t="shared" si="130"/>
        <v>646892.12</v>
      </c>
      <c r="N559" s="18">
        <f t="shared" si="130"/>
        <v>418155</v>
      </c>
      <c r="O559" s="18">
        <f t="shared" si="130"/>
        <v>298224.00000000012</v>
      </c>
      <c r="P559" s="18" t="str">
        <f t="shared" ref="P559" si="131">IFERROR(P551+P596,"")</f>
        <v/>
      </c>
      <c r="Q559" s="6"/>
      <c r="R559" s="9" t="s">
        <v>15</v>
      </c>
    </row>
    <row r="560" spans="1:18" x14ac:dyDescent="0.25">
      <c r="B560" s="10">
        <f t="shared" ref="B560:O560" si="132">+B559/(B$465+B$472)</f>
        <v>0.24260867200459979</v>
      </c>
      <c r="C560" s="10">
        <f t="shared" si="132"/>
        <v>0.24761021554504001</v>
      </c>
      <c r="D560" s="10">
        <f t="shared" si="132"/>
        <v>0.25332971763604739</v>
      </c>
      <c r="E560" s="10">
        <f t="shared" si="132"/>
        <v>0.22981660025720746</v>
      </c>
      <c r="F560" s="10">
        <f t="shared" si="132"/>
        <v>0.24960381949756519</v>
      </c>
      <c r="G560" s="10">
        <f t="shared" si="132"/>
        <v>0.24292662146825605</v>
      </c>
      <c r="H560" s="10">
        <f t="shared" si="132"/>
        <v>0.24978463247108901</v>
      </c>
      <c r="I560" s="10">
        <f t="shared" si="132"/>
        <v>0.26863351049132478</v>
      </c>
      <c r="J560" s="10">
        <f t="shared" si="132"/>
        <v>0.26075382983477013</v>
      </c>
      <c r="K560" s="10">
        <f t="shared" si="132"/>
        <v>0.33562393029784388</v>
      </c>
      <c r="L560" s="10">
        <f t="shared" si="132"/>
        <v>0.28693015371411973</v>
      </c>
      <c r="M560" s="10">
        <f t="shared" si="132"/>
        <v>0.2827051989267193</v>
      </c>
      <c r="N560" s="10">
        <f t="shared" si="132"/>
        <v>0.22066285135316979</v>
      </c>
      <c r="O560" s="10">
        <f t="shared" si="132"/>
        <v>0.17822932479112638</v>
      </c>
      <c r="P560" s="10" t="e">
        <f t="shared" ref="P560" si="133">+P559/(P$465+P$472)</f>
        <v>#VALUE!</v>
      </c>
      <c r="Q560" s="6"/>
      <c r="R560" s="11" t="s">
        <v>28</v>
      </c>
    </row>
    <row r="561" spans="1:18" s="87" customFormat="1" x14ac:dyDescent="0.25">
      <c r="A561" s="86"/>
      <c r="B561" s="19"/>
      <c r="C561" s="10">
        <f t="shared" ref="C561:M561" si="134">C559/B559-1</f>
        <v>5.0086311535000316E-2</v>
      </c>
      <c r="D561" s="10">
        <f t="shared" si="134"/>
        <v>7.5332560692936923E-2</v>
      </c>
      <c r="E561" s="10">
        <f t="shared" si="134"/>
        <v>-4.8277747089710776E-2</v>
      </c>
      <c r="F561" s="10">
        <f t="shared" si="134"/>
        <v>0.28846474265110489</v>
      </c>
      <c r="G561" s="10">
        <f t="shared" si="134"/>
        <v>8.3530894750842855E-3</v>
      </c>
      <c r="H561" s="10">
        <f t="shared" si="134"/>
        <v>8.5406791576875696E-2</v>
      </c>
      <c r="I561" s="10">
        <f t="shared" si="134"/>
        <v>8.5321227131810895E-2</v>
      </c>
      <c r="J561" s="10">
        <f t="shared" si="134"/>
        <v>8.9936410272546397E-3</v>
      </c>
      <c r="K561" s="10">
        <f t="shared" si="134"/>
        <v>0.33583368390988699</v>
      </c>
      <c r="L561" s="10">
        <f t="shared" si="134"/>
        <v>-8.5230006024087701E-2</v>
      </c>
      <c r="M561" s="10">
        <f t="shared" si="134"/>
        <v>2.1586581662384363E-2</v>
      </c>
      <c r="N561" s="10">
        <f>N559/M559-1</f>
        <v>-0.35359391918392824</v>
      </c>
      <c r="O561" s="10">
        <f>O559/N559-1</f>
        <v>-0.28680991498367803</v>
      </c>
      <c r="P561" s="10" t="e">
        <f>P559/O559-1</f>
        <v>#VALUE!</v>
      </c>
      <c r="Q561" s="17"/>
      <c r="R561" s="14" t="s">
        <v>20</v>
      </c>
    </row>
    <row r="562" spans="1:18" x14ac:dyDescent="0.25">
      <c r="B562" s="205" t="s">
        <v>867</v>
      </c>
      <c r="C562" s="205"/>
      <c r="D562" s="205"/>
      <c r="E562" s="205"/>
      <c r="F562" s="205"/>
      <c r="G562" s="205"/>
      <c r="H562" s="205"/>
      <c r="I562" s="205"/>
      <c r="J562" s="205"/>
      <c r="K562" s="205"/>
      <c r="L562" s="205"/>
      <c r="M562" s="205"/>
      <c r="N562" s="205"/>
      <c r="O562" s="118"/>
      <c r="P562" s="118"/>
      <c r="Q562" s="6"/>
      <c r="R562" s="3"/>
    </row>
    <row r="563" spans="1:18" x14ac:dyDescent="0.25">
      <c r="B563" s="16">
        <f t="shared" ref="B563:P566" si="135">IFERROR(VLOOKUP($B$562,$130:$216,MATCH($R563&amp;"/"&amp;B$348,$128:$128,0),FALSE),"")</f>
        <v>0</v>
      </c>
      <c r="C563" s="16">
        <f t="shared" si="135"/>
        <v>1083</v>
      </c>
      <c r="D563" s="16">
        <f t="shared" si="135"/>
        <v>0</v>
      </c>
      <c r="E563" s="16">
        <f t="shared" si="135"/>
        <v>0</v>
      </c>
      <c r="F563" s="16">
        <f t="shared" si="135"/>
        <v>0</v>
      </c>
      <c r="G563" s="16">
        <f t="shared" si="135"/>
        <v>0</v>
      </c>
      <c r="H563" s="16">
        <f t="shared" si="135"/>
        <v>1123</v>
      </c>
      <c r="I563" s="16">
        <f t="shared" si="135"/>
        <v>0</v>
      </c>
      <c r="J563" s="16">
        <f t="shared" si="135"/>
        <v>0</v>
      </c>
      <c r="K563" s="16">
        <f t="shared" si="135"/>
        <v>0</v>
      </c>
      <c r="L563" s="16">
        <f t="shared" si="135"/>
        <v>0</v>
      </c>
      <c r="M563" s="16">
        <f t="shared" si="135"/>
        <v>0</v>
      </c>
      <c r="N563" s="16">
        <f t="shared" si="135"/>
        <v>0</v>
      </c>
      <c r="O563" s="16">
        <f t="shared" si="135"/>
        <v>0</v>
      </c>
      <c r="P563" s="16" t="str">
        <f t="shared" si="135"/>
        <v/>
      </c>
      <c r="Q563" s="6"/>
      <c r="R563" s="9" t="s">
        <v>12</v>
      </c>
    </row>
    <row r="564" spans="1:18" x14ac:dyDescent="0.25">
      <c r="B564" s="7">
        <f t="shared" si="135"/>
        <v>10</v>
      </c>
      <c r="C564" s="7">
        <f t="shared" si="135"/>
        <v>892</v>
      </c>
      <c r="D564" s="7">
        <f t="shared" si="135"/>
        <v>0</v>
      </c>
      <c r="E564" s="7">
        <f t="shared" si="135"/>
        <v>0</v>
      </c>
      <c r="F564" s="7">
        <f t="shared" si="135"/>
        <v>0</v>
      </c>
      <c r="G564" s="7">
        <f t="shared" si="135"/>
        <v>0</v>
      </c>
      <c r="H564" s="7">
        <f t="shared" si="135"/>
        <v>875</v>
      </c>
      <c r="I564" s="7">
        <f t="shared" si="135"/>
        <v>0</v>
      </c>
      <c r="J564" s="7">
        <f t="shared" si="135"/>
        <v>0</v>
      </c>
      <c r="K564" s="7">
        <f t="shared" si="135"/>
        <v>0</v>
      </c>
      <c r="L564" s="7">
        <f t="shared" si="135"/>
        <v>0</v>
      </c>
      <c r="M564" s="7">
        <f t="shared" si="135"/>
        <v>0</v>
      </c>
      <c r="N564" s="7">
        <f t="shared" si="135"/>
        <v>0</v>
      </c>
      <c r="O564" s="7">
        <f t="shared" si="135"/>
        <v>-838</v>
      </c>
      <c r="P564" s="7" t="str">
        <f t="shared" si="135"/>
        <v/>
      </c>
      <c r="Q564" s="6"/>
      <c r="R564" s="9" t="s">
        <v>13</v>
      </c>
    </row>
    <row r="565" spans="1:18" x14ac:dyDescent="0.25">
      <c r="B565" s="7">
        <f t="shared" si="135"/>
        <v>1335</v>
      </c>
      <c r="C565" s="7">
        <f t="shared" si="135"/>
        <v>688</v>
      </c>
      <c r="D565" s="7">
        <f t="shared" si="135"/>
        <v>0</v>
      </c>
      <c r="E565" s="7">
        <f t="shared" si="135"/>
        <v>0</v>
      </c>
      <c r="F565" s="7">
        <f t="shared" si="135"/>
        <v>0</v>
      </c>
      <c r="G565" s="7">
        <f t="shared" si="135"/>
        <v>0</v>
      </c>
      <c r="H565" s="7">
        <f t="shared" si="135"/>
        <v>1049</v>
      </c>
      <c r="I565" s="7">
        <f t="shared" si="135"/>
        <v>0</v>
      </c>
      <c r="J565" s="7">
        <f t="shared" si="135"/>
        <v>0</v>
      </c>
      <c r="K565" s="7">
        <f t="shared" si="135"/>
        <v>0</v>
      </c>
      <c r="L565" s="7">
        <f t="shared" si="135"/>
        <v>0</v>
      </c>
      <c r="M565" s="7">
        <f t="shared" si="135"/>
        <v>0</v>
      </c>
      <c r="N565" s="7">
        <f t="shared" si="135"/>
        <v>0</v>
      </c>
      <c r="O565" s="7">
        <f t="shared" si="135"/>
        <v>-1092</v>
      </c>
      <c r="P565" s="7" t="str">
        <f t="shared" si="135"/>
        <v/>
      </c>
      <c r="Q565" s="6"/>
      <c r="R565" s="9" t="s">
        <v>14</v>
      </c>
    </row>
    <row r="566" spans="1:18" x14ac:dyDescent="0.25">
      <c r="B566" s="18">
        <f t="shared" si="135"/>
        <v>1347</v>
      </c>
      <c r="C566" s="18">
        <f t="shared" si="135"/>
        <v>199</v>
      </c>
      <c r="D566" s="18">
        <f t="shared" si="135"/>
        <v>0</v>
      </c>
      <c r="E566" s="18">
        <f t="shared" si="135"/>
        <v>0</v>
      </c>
      <c r="F566" s="18">
        <f t="shared" si="135"/>
        <v>0</v>
      </c>
      <c r="G566" s="18">
        <f t="shared" si="135"/>
        <v>339.47</v>
      </c>
      <c r="H566" s="18">
        <f t="shared" si="135"/>
        <v>295</v>
      </c>
      <c r="I566" s="18">
        <f t="shared" si="135"/>
        <v>0</v>
      </c>
      <c r="J566" s="18">
        <f t="shared" si="135"/>
        <v>0</v>
      </c>
      <c r="K566" s="18">
        <f t="shared" si="135"/>
        <v>0</v>
      </c>
      <c r="L566" s="18">
        <f t="shared" si="135"/>
        <v>0</v>
      </c>
      <c r="M566" s="18">
        <f t="shared" si="135"/>
        <v>0</v>
      </c>
      <c r="N566" s="18">
        <f t="shared" si="135"/>
        <v>0</v>
      </c>
      <c r="O566" s="18" t="str">
        <f t="shared" si="135"/>
        <v/>
      </c>
      <c r="P566" s="18" t="str">
        <f t="shared" si="135"/>
        <v/>
      </c>
      <c r="Q566" s="6"/>
      <c r="R566" s="9" t="s">
        <v>19</v>
      </c>
    </row>
    <row r="567" spans="1:18" x14ac:dyDescent="0.25">
      <c r="B567" s="18">
        <f>SUM(B563:B566)</f>
        <v>2692</v>
      </c>
      <c r="C567" s="18">
        <f t="shared" ref="C567:M567" si="136">SUM(C563:C566)</f>
        <v>2862</v>
      </c>
      <c r="D567" s="18">
        <f t="shared" si="136"/>
        <v>0</v>
      </c>
      <c r="E567" s="18">
        <f t="shared" si="136"/>
        <v>0</v>
      </c>
      <c r="F567" s="18">
        <f t="shared" si="136"/>
        <v>0</v>
      </c>
      <c r="G567" s="18">
        <f t="shared" si="136"/>
        <v>339.47</v>
      </c>
      <c r="H567" s="18">
        <f t="shared" si="136"/>
        <v>3342</v>
      </c>
      <c r="I567" s="18">
        <f t="shared" si="136"/>
        <v>0</v>
      </c>
      <c r="J567" s="18">
        <f t="shared" si="136"/>
        <v>0</v>
      </c>
      <c r="K567" s="18">
        <f t="shared" si="136"/>
        <v>0</v>
      </c>
      <c r="L567" s="18">
        <f t="shared" si="136"/>
        <v>0</v>
      </c>
      <c r="M567" s="18">
        <f t="shared" si="136"/>
        <v>0</v>
      </c>
      <c r="N567" s="18">
        <f>IF(N564="",N563*4,IF(N565="",(N564+N563)*2,IF(N566="",((N565+N564+N563)/3)*4,SUM(N563:N566))))</f>
        <v>0</v>
      </c>
      <c r="O567" s="18">
        <f>IF(O564="",O563*4,IF(O565="",(O564+O563)*2,IF(O566="",((O565+O564+O563)/3)*4,SUM(O563:O566))))</f>
        <v>-2573.3333333333335</v>
      </c>
      <c r="P567" s="18" t="e">
        <f>IF(P564="",P563*4,IF(P565="",(P564+P563)*2,IF(P566="",((P565+P564+P563)/3)*4,SUM(P563:P566))))</f>
        <v>#VALUE!</v>
      </c>
      <c r="Q567" s="6"/>
      <c r="R567" s="9" t="s">
        <v>15</v>
      </c>
    </row>
    <row r="568" spans="1:18" x14ac:dyDescent="0.25">
      <c r="B568" s="10">
        <f t="shared" ref="B568:O568" si="137">+B567/(B$465+B$472)</f>
        <v>2.0916617133444441E-3</v>
      </c>
      <c r="C568" s="10">
        <f t="shared" si="137"/>
        <v>2.1613408469254134E-3</v>
      </c>
      <c r="D568" s="10">
        <f t="shared" si="137"/>
        <v>0</v>
      </c>
      <c r="E568" s="10">
        <f t="shared" si="137"/>
        <v>0</v>
      </c>
      <c r="F568" s="10">
        <f t="shared" si="137"/>
        <v>0</v>
      </c>
      <c r="G568" s="10">
        <f t="shared" si="137"/>
        <v>1.8915742422830395E-4</v>
      </c>
      <c r="H568" s="10">
        <f t="shared" si="137"/>
        <v>1.7641134353443453E-3</v>
      </c>
      <c r="I568" s="10">
        <f t="shared" si="137"/>
        <v>0</v>
      </c>
      <c r="J568" s="10">
        <f t="shared" si="137"/>
        <v>0</v>
      </c>
      <c r="K568" s="10">
        <f t="shared" si="137"/>
        <v>0</v>
      </c>
      <c r="L568" s="10">
        <f t="shared" si="137"/>
        <v>0</v>
      </c>
      <c r="M568" s="10">
        <f t="shared" si="137"/>
        <v>0</v>
      </c>
      <c r="N568" s="10">
        <f t="shared" si="137"/>
        <v>0</v>
      </c>
      <c r="O568" s="10">
        <f t="shared" si="137"/>
        <v>-1.5379160042870406E-3</v>
      </c>
      <c r="P568" s="10" t="e">
        <f t="shared" ref="P568" si="138">+P567/(P$465+P$472)</f>
        <v>#VALUE!</v>
      </c>
      <c r="Q568" s="6"/>
      <c r="R568" s="11" t="s">
        <v>1424</v>
      </c>
    </row>
    <row r="569" spans="1:18" x14ac:dyDescent="0.25">
      <c r="B569" s="203" t="s">
        <v>29</v>
      </c>
      <c r="C569" s="203"/>
      <c r="D569" s="203"/>
      <c r="E569" s="203"/>
      <c r="F569" s="203"/>
      <c r="G569" s="203"/>
      <c r="H569" s="203"/>
      <c r="I569" s="203"/>
      <c r="J569" s="203"/>
      <c r="K569" s="203"/>
      <c r="L569" s="203"/>
      <c r="M569" s="203"/>
      <c r="N569" s="203"/>
      <c r="O569" s="120"/>
      <c r="P569" s="120"/>
      <c r="Q569" s="6"/>
      <c r="R569" s="3"/>
    </row>
    <row r="570" spans="1:18" x14ac:dyDescent="0.25">
      <c r="B570" s="16">
        <f t="shared" ref="B570:O573" si="139">IFERROR(B547-B563,"")</f>
        <v>47471</v>
      </c>
      <c r="C570" s="16">
        <f t="shared" si="139"/>
        <v>54549</v>
      </c>
      <c r="D570" s="16">
        <f t="shared" si="139"/>
        <v>54546</v>
      </c>
      <c r="E570" s="16">
        <f t="shared" si="139"/>
        <v>52934</v>
      </c>
      <c r="F570" s="16">
        <f t="shared" si="139"/>
        <v>78239</v>
      </c>
      <c r="G570" s="16">
        <f t="shared" si="139"/>
        <v>82596</v>
      </c>
      <c r="H570" s="16">
        <f t="shared" si="139"/>
        <v>92745</v>
      </c>
      <c r="I570" s="16">
        <f t="shared" si="139"/>
        <v>96987</v>
      </c>
      <c r="J570" s="16">
        <f t="shared" si="139"/>
        <v>101368</v>
      </c>
      <c r="K570" s="16">
        <f t="shared" si="139"/>
        <v>88408</v>
      </c>
      <c r="L570" s="16">
        <f t="shared" si="139"/>
        <v>121033</v>
      </c>
      <c r="M570" s="16">
        <f t="shared" si="139"/>
        <v>122399</v>
      </c>
      <c r="N570" s="16">
        <f t="shared" si="139"/>
        <v>86008</v>
      </c>
      <c r="O570" s="16">
        <f t="shared" si="139"/>
        <v>51995</v>
      </c>
      <c r="P570" s="16" t="str">
        <f t="shared" ref="P570" si="140">IFERROR(P547-P563,"")</f>
        <v/>
      </c>
      <c r="Q570" s="6"/>
      <c r="R570" s="9" t="s">
        <v>12</v>
      </c>
    </row>
    <row r="571" spans="1:18" x14ac:dyDescent="0.25">
      <c r="B571" s="7">
        <f t="shared" si="139"/>
        <v>46414</v>
      </c>
      <c r="C571" s="7">
        <f t="shared" si="139"/>
        <v>56814</v>
      </c>
      <c r="D571" s="7">
        <f t="shared" si="139"/>
        <v>49780</v>
      </c>
      <c r="E571" s="7">
        <f t="shared" si="139"/>
        <v>45063</v>
      </c>
      <c r="F571" s="7">
        <f t="shared" si="139"/>
        <v>57388</v>
      </c>
      <c r="G571" s="7">
        <f t="shared" si="139"/>
        <v>61509</v>
      </c>
      <c r="H571" s="7">
        <f t="shared" si="139"/>
        <v>54453</v>
      </c>
      <c r="I571" s="7">
        <f t="shared" si="139"/>
        <v>77126</v>
      </c>
      <c r="J571" s="7">
        <f t="shared" si="139"/>
        <v>73737</v>
      </c>
      <c r="K571" s="7">
        <f t="shared" si="139"/>
        <v>85839</v>
      </c>
      <c r="L571" s="7">
        <f t="shared" si="139"/>
        <v>109864</v>
      </c>
      <c r="M571" s="7">
        <f t="shared" si="139"/>
        <v>94424</v>
      </c>
      <c r="N571" s="7">
        <f t="shared" si="139"/>
        <v>11906</v>
      </c>
      <c r="O571" s="7">
        <f t="shared" si="139"/>
        <v>30720</v>
      </c>
      <c r="P571" s="7" t="str">
        <f t="shared" ref="P571" si="141">IFERROR(P548-P564,"")</f>
        <v/>
      </c>
      <c r="Q571" s="6"/>
      <c r="R571" s="9" t="s">
        <v>13</v>
      </c>
    </row>
    <row r="572" spans="1:18" x14ac:dyDescent="0.25">
      <c r="B572" s="7">
        <f t="shared" si="139"/>
        <v>76336</v>
      </c>
      <c r="C572" s="7">
        <f t="shared" si="139"/>
        <v>69668</v>
      </c>
      <c r="D572" s="7">
        <f t="shared" si="139"/>
        <v>91998</v>
      </c>
      <c r="E572" s="7">
        <f t="shared" si="139"/>
        <v>87007</v>
      </c>
      <c r="F572" s="7">
        <f t="shared" si="139"/>
        <v>115997</v>
      </c>
      <c r="G572" s="7">
        <f t="shared" si="139"/>
        <v>88086</v>
      </c>
      <c r="H572" s="7">
        <f t="shared" si="139"/>
        <v>93998</v>
      </c>
      <c r="I572" s="7">
        <f t="shared" si="139"/>
        <v>98304</v>
      </c>
      <c r="J572" s="7">
        <f t="shared" si="139"/>
        <v>107610</v>
      </c>
      <c r="K572" s="7">
        <f t="shared" si="139"/>
        <v>130040</v>
      </c>
      <c r="L572" s="7">
        <f t="shared" si="139"/>
        <v>152287</v>
      </c>
      <c r="M572" s="7">
        <f t="shared" si="139"/>
        <v>167174</v>
      </c>
      <c r="N572" s="7">
        <f t="shared" si="139"/>
        <v>80894</v>
      </c>
      <c r="O572" s="7">
        <f t="shared" si="139"/>
        <v>21236</v>
      </c>
      <c r="P572" s="7" t="str">
        <f t="shared" ref="P572" si="142">IFERROR(P549-P565,"")</f>
        <v/>
      </c>
      <c r="Q572" s="6"/>
      <c r="R572" s="9" t="s">
        <v>14</v>
      </c>
    </row>
    <row r="573" spans="1:18" x14ac:dyDescent="0.25">
      <c r="B573" s="7">
        <f t="shared" si="139"/>
        <v>63089</v>
      </c>
      <c r="C573" s="18">
        <f t="shared" si="139"/>
        <v>52960</v>
      </c>
      <c r="D573" s="18">
        <f t="shared" si="139"/>
        <v>61049.980000000018</v>
      </c>
      <c r="E573" s="18">
        <f t="shared" si="139"/>
        <v>49797.180000000008</v>
      </c>
      <c r="F573" s="18">
        <f t="shared" si="139"/>
        <v>66186</v>
      </c>
      <c r="G573" s="18">
        <f t="shared" si="139"/>
        <v>69824.89999999998</v>
      </c>
      <c r="H573" s="18">
        <f t="shared" si="139"/>
        <v>89325</v>
      </c>
      <c r="I573" s="18">
        <f t="shared" si="139"/>
        <v>100126.21999999997</v>
      </c>
      <c r="J573" s="18">
        <f t="shared" si="139"/>
        <v>99989</v>
      </c>
      <c r="K573" s="18">
        <f t="shared" si="139"/>
        <v>253854</v>
      </c>
      <c r="L573" s="18">
        <f t="shared" si="139"/>
        <v>113763</v>
      </c>
      <c r="M573" s="18">
        <f t="shared" si="139"/>
        <v>125952.19999999997</v>
      </c>
      <c r="N573" s="18">
        <f t="shared" si="139"/>
        <v>96758</v>
      </c>
      <c r="O573" s="18" t="str">
        <f t="shared" si="139"/>
        <v/>
      </c>
      <c r="P573" s="18" t="str">
        <f t="shared" ref="P573" si="143">IFERROR(P550-P566,"")</f>
        <v/>
      </c>
      <c r="Q573" s="6"/>
      <c r="R573" s="9" t="s">
        <v>19</v>
      </c>
    </row>
    <row r="574" spans="1:18" x14ac:dyDescent="0.25">
      <c r="B574" s="25">
        <f t="shared" ref="B574:M574" si="144">B551-B567</f>
        <v>233310</v>
      </c>
      <c r="C574" s="18">
        <f t="shared" si="144"/>
        <v>233991</v>
      </c>
      <c r="D574" s="18">
        <f t="shared" si="144"/>
        <v>257373.98000000013</v>
      </c>
      <c r="E574" s="18">
        <f t="shared" si="144"/>
        <v>234801.18</v>
      </c>
      <c r="F574" s="18">
        <f t="shared" si="144"/>
        <v>317810</v>
      </c>
      <c r="G574" s="18">
        <f t="shared" si="144"/>
        <v>302015.90000000008</v>
      </c>
      <c r="H574" s="18">
        <f t="shared" si="144"/>
        <v>330521</v>
      </c>
      <c r="I574" s="18">
        <f t="shared" si="144"/>
        <v>372543.22000000003</v>
      </c>
      <c r="J574" s="18">
        <f t="shared" si="144"/>
        <v>382704</v>
      </c>
      <c r="K574" s="18">
        <f t="shared" si="144"/>
        <v>558141</v>
      </c>
      <c r="L574" s="18">
        <f t="shared" si="144"/>
        <v>496947</v>
      </c>
      <c r="M574" s="18">
        <f t="shared" si="144"/>
        <v>509949.2</v>
      </c>
      <c r="N574" s="18">
        <f>IFERROR(N551-N567,"")</f>
        <v>275566</v>
      </c>
      <c r="O574" s="18">
        <f>IFERROR(O551-O567,"")</f>
        <v>138601.33333333346</v>
      </c>
      <c r="P574" s="18" t="str">
        <f>IFERROR(P551-P567,"")</f>
        <v/>
      </c>
      <c r="Q574" s="6"/>
      <c r="R574" s="9" t="s">
        <v>15</v>
      </c>
    </row>
    <row r="575" spans="1:18" x14ac:dyDescent="0.25">
      <c r="B575" s="10">
        <f t="shared" ref="B575:O575" si="145">+B574/(B$465+B$472)</f>
        <v>0.18127993846225568</v>
      </c>
      <c r="C575" s="10">
        <f t="shared" si="145"/>
        <v>0.17670660590947743</v>
      </c>
      <c r="D575" s="10">
        <f t="shared" si="145"/>
        <v>0.18492390459841604</v>
      </c>
      <c r="E575" s="10">
        <f t="shared" si="145"/>
        <v>0.16081024891438558</v>
      </c>
      <c r="F575" s="10">
        <f t="shared" si="145"/>
        <v>0.18347559268314509</v>
      </c>
      <c r="G575" s="10">
        <f t="shared" si="145"/>
        <v>0.16828747671368025</v>
      </c>
      <c r="H575" s="10">
        <f t="shared" si="145"/>
        <v>0.17446934074310244</v>
      </c>
      <c r="I575" s="10">
        <f t="shared" si="145"/>
        <v>0.19486457763818318</v>
      </c>
      <c r="J575" s="10">
        <f t="shared" si="145"/>
        <v>0.19257562552458321</v>
      </c>
      <c r="K575" s="10">
        <f t="shared" si="145"/>
        <v>0.27061513025517697</v>
      </c>
      <c r="L575" s="10">
        <f t="shared" si="145"/>
        <v>0.22517987991240157</v>
      </c>
      <c r="M575" s="10">
        <f t="shared" si="145"/>
        <v>0.2228583183677077</v>
      </c>
      <c r="N575" s="10">
        <f t="shared" si="145"/>
        <v>0.14541779793614232</v>
      </c>
      <c r="O575" s="10">
        <f t="shared" si="145"/>
        <v>8.2833112208104812E-2</v>
      </c>
      <c r="P575" s="10" t="e">
        <f t="shared" ref="P575" si="146">+P574/(P$465+P$472)</f>
        <v>#VALUE!</v>
      </c>
      <c r="Q575" s="6"/>
      <c r="R575" s="11" t="s">
        <v>30</v>
      </c>
    </row>
    <row r="576" spans="1:18" x14ac:dyDescent="0.25">
      <c r="B576" s="206" t="s">
        <v>868</v>
      </c>
      <c r="C576" s="206"/>
      <c r="D576" s="206"/>
      <c r="E576" s="206"/>
      <c r="F576" s="206"/>
      <c r="G576" s="206"/>
      <c r="H576" s="206"/>
      <c r="I576" s="206"/>
      <c r="J576" s="206"/>
      <c r="K576" s="206"/>
      <c r="L576" s="206"/>
      <c r="M576" s="206"/>
      <c r="N576" s="206"/>
      <c r="O576" s="122"/>
      <c r="P576" s="122"/>
      <c r="Q576" s="6"/>
      <c r="R576" s="3"/>
    </row>
    <row r="577" spans="1:18" x14ac:dyDescent="0.25">
      <c r="B577" s="16">
        <f t="shared" ref="B577:P580" si="147">IFERROR(VLOOKUP($B$576,$130:$216,MATCH($R577&amp;"/"&amp;B$348,$128:$128,0),FALSE),"")</f>
        <v>11809</v>
      </c>
      <c r="C577" s="16">
        <f t="shared" si="147"/>
        <v>13714</v>
      </c>
      <c r="D577" s="16">
        <f t="shared" si="147"/>
        <v>13489</v>
      </c>
      <c r="E577" s="16">
        <f t="shared" si="147"/>
        <v>16434</v>
      </c>
      <c r="F577" s="16">
        <f t="shared" si="147"/>
        <v>18100</v>
      </c>
      <c r="G577" s="16">
        <f t="shared" si="147"/>
        <v>16275</v>
      </c>
      <c r="H577" s="16">
        <f t="shared" si="147"/>
        <v>18433</v>
      </c>
      <c r="I577" s="16">
        <f t="shared" si="147"/>
        <v>19380</v>
      </c>
      <c r="J577" s="16">
        <f t="shared" si="147"/>
        <v>20204</v>
      </c>
      <c r="K577" s="16">
        <f t="shared" si="147"/>
        <v>10490</v>
      </c>
      <c r="L577" s="16">
        <f t="shared" si="147"/>
        <v>15045</v>
      </c>
      <c r="M577" s="16">
        <f t="shared" si="147"/>
        <v>15242</v>
      </c>
      <c r="N577" s="16">
        <f t="shared" si="147"/>
        <v>8012</v>
      </c>
      <c r="O577" s="16">
        <f t="shared" si="147"/>
        <v>7943</v>
      </c>
      <c r="P577" s="16" t="str">
        <f t="shared" si="147"/>
        <v/>
      </c>
      <c r="Q577" s="6"/>
      <c r="R577" s="9" t="s">
        <v>12</v>
      </c>
    </row>
    <row r="578" spans="1:18" x14ac:dyDescent="0.25">
      <c r="B578" s="7">
        <f t="shared" si="147"/>
        <v>13240</v>
      </c>
      <c r="C578" s="7">
        <f t="shared" si="147"/>
        <v>13795</v>
      </c>
      <c r="D578" s="7">
        <f t="shared" si="147"/>
        <v>12205</v>
      </c>
      <c r="E578" s="7">
        <f t="shared" si="147"/>
        <v>13813</v>
      </c>
      <c r="F578" s="7">
        <f t="shared" si="147"/>
        <v>13595</v>
      </c>
      <c r="G578" s="7">
        <f t="shared" si="147"/>
        <v>12289</v>
      </c>
      <c r="H578" s="7">
        <f t="shared" si="147"/>
        <v>10493</v>
      </c>
      <c r="I578" s="7">
        <f t="shared" si="147"/>
        <v>15383</v>
      </c>
      <c r="J578" s="7">
        <f t="shared" si="147"/>
        <v>14579</v>
      </c>
      <c r="K578" s="7">
        <f t="shared" si="147"/>
        <v>16744</v>
      </c>
      <c r="L578" s="7">
        <f t="shared" si="147"/>
        <v>21933</v>
      </c>
      <c r="M578" s="7">
        <f t="shared" si="147"/>
        <v>19497</v>
      </c>
      <c r="N578" s="7">
        <f t="shared" si="147"/>
        <v>2571</v>
      </c>
      <c r="O578" s="7">
        <f t="shared" si="147"/>
        <v>5295</v>
      </c>
      <c r="P578" s="7" t="str">
        <f t="shared" si="147"/>
        <v/>
      </c>
      <c r="Q578" s="6"/>
      <c r="R578" s="9" t="s">
        <v>13</v>
      </c>
    </row>
    <row r="579" spans="1:18" x14ac:dyDescent="0.25">
      <c r="B579" s="7">
        <f t="shared" si="147"/>
        <v>17323</v>
      </c>
      <c r="C579" s="7">
        <f t="shared" si="147"/>
        <v>17309</v>
      </c>
      <c r="D579" s="7">
        <f t="shared" si="147"/>
        <v>22449</v>
      </c>
      <c r="E579" s="7">
        <f t="shared" si="147"/>
        <v>26452</v>
      </c>
      <c r="F579" s="7">
        <f t="shared" si="147"/>
        <v>27035</v>
      </c>
      <c r="G579" s="7">
        <f t="shared" si="147"/>
        <v>17540</v>
      </c>
      <c r="H579" s="7">
        <f t="shared" si="147"/>
        <v>18687</v>
      </c>
      <c r="I579" s="7">
        <f t="shared" si="147"/>
        <v>19637</v>
      </c>
      <c r="J579" s="7">
        <f t="shared" si="147"/>
        <v>19967</v>
      </c>
      <c r="K579" s="7">
        <f t="shared" si="147"/>
        <v>25510</v>
      </c>
      <c r="L579" s="7">
        <f t="shared" si="147"/>
        <v>30169</v>
      </c>
      <c r="M579" s="7">
        <f t="shared" si="147"/>
        <v>33339</v>
      </c>
      <c r="N579" s="7">
        <f t="shared" si="147"/>
        <v>16423</v>
      </c>
      <c r="O579" s="7">
        <f t="shared" si="147"/>
        <v>4112</v>
      </c>
      <c r="P579" s="7" t="str">
        <f t="shared" si="147"/>
        <v/>
      </c>
      <c r="Q579" s="6"/>
      <c r="R579" s="9" t="s">
        <v>14</v>
      </c>
    </row>
    <row r="580" spans="1:18" x14ac:dyDescent="0.25">
      <c r="B580" s="18">
        <f t="shared" si="147"/>
        <v>15568</v>
      </c>
      <c r="C580" s="18">
        <f t="shared" si="147"/>
        <v>13447</v>
      </c>
      <c r="D580" s="18">
        <f t="shared" si="147"/>
        <v>14706.15</v>
      </c>
      <c r="E580" s="18">
        <f t="shared" si="147"/>
        <v>15411.2</v>
      </c>
      <c r="F580" s="18">
        <f t="shared" si="147"/>
        <v>16232</v>
      </c>
      <c r="G580" s="18">
        <f t="shared" si="147"/>
        <v>13671.22</v>
      </c>
      <c r="H580" s="18">
        <f t="shared" si="147"/>
        <v>17916</v>
      </c>
      <c r="I580" s="18">
        <f t="shared" si="147"/>
        <v>19887.11</v>
      </c>
      <c r="J580" s="18">
        <f t="shared" si="147"/>
        <v>15066</v>
      </c>
      <c r="K580" s="18">
        <f t="shared" si="147"/>
        <v>22925</v>
      </c>
      <c r="L580" s="18">
        <f t="shared" si="147"/>
        <v>17086</v>
      </c>
      <c r="M580" s="18">
        <f t="shared" si="147"/>
        <v>25106.93</v>
      </c>
      <c r="N580" s="18">
        <f t="shared" si="147"/>
        <v>18829</v>
      </c>
      <c r="O580" s="18" t="str">
        <f t="shared" si="147"/>
        <v/>
      </c>
      <c r="P580" s="18" t="str">
        <f t="shared" si="147"/>
        <v/>
      </c>
      <c r="Q580" s="6"/>
      <c r="R580" s="9" t="s">
        <v>19</v>
      </c>
    </row>
    <row r="581" spans="1:18" x14ac:dyDescent="0.25">
      <c r="B581" s="18">
        <f>SUM(B577:B580)</f>
        <v>57940</v>
      </c>
      <c r="C581" s="18">
        <f t="shared" ref="C581:M581" si="148">SUM(C577:C580)</f>
        <v>58265</v>
      </c>
      <c r="D581" s="18">
        <f t="shared" si="148"/>
        <v>62849.15</v>
      </c>
      <c r="E581" s="18">
        <f t="shared" si="148"/>
        <v>72110.2</v>
      </c>
      <c r="F581" s="18">
        <f t="shared" si="148"/>
        <v>74962</v>
      </c>
      <c r="G581" s="18">
        <f t="shared" si="148"/>
        <v>59775.22</v>
      </c>
      <c r="H581" s="18">
        <f t="shared" si="148"/>
        <v>65529</v>
      </c>
      <c r="I581" s="18">
        <f t="shared" si="148"/>
        <v>74287.11</v>
      </c>
      <c r="J581" s="18">
        <f t="shared" si="148"/>
        <v>69816</v>
      </c>
      <c r="K581" s="18">
        <f t="shared" si="148"/>
        <v>75669</v>
      </c>
      <c r="L581" s="18">
        <f t="shared" si="148"/>
        <v>84233</v>
      </c>
      <c r="M581" s="18">
        <f t="shared" si="148"/>
        <v>93184.93</v>
      </c>
      <c r="N581" s="18">
        <f>IF(N578="",N577*4,IF(N579="",(N578+N577)*2,IF(N580="",((N579+N578+N577)/3)*4,SUM(N577:N580))))</f>
        <v>45835</v>
      </c>
      <c r="O581" s="18">
        <f>IF(O578="",O577*4,IF(O579="",(O578+O577)*2,IF(O580="",((O579+O578+O577)/3)*4,SUM(O577:O580))))</f>
        <v>23133.333333333332</v>
      </c>
      <c r="P581" s="18" t="e">
        <f>IF(P578="",P577*4,IF(P579="",(P578+P577)*2,IF(P580="",((P579+P578+P577)/3)*4,SUM(P577:P580))))</f>
        <v>#VALUE!</v>
      </c>
      <c r="Q581" s="6"/>
      <c r="R581" s="9" t="s">
        <v>15</v>
      </c>
    </row>
    <row r="582" spans="1:18" x14ac:dyDescent="0.25">
      <c r="B582" s="10">
        <f t="shared" ref="B582:M582" si="149">+B581/B$574</f>
        <v>0.24833911962624833</v>
      </c>
      <c r="C582" s="10">
        <f t="shared" si="149"/>
        <v>0.24900530362278891</v>
      </c>
      <c r="D582" s="10">
        <f t="shared" si="149"/>
        <v>0.24419387694125089</v>
      </c>
      <c r="E582" s="10">
        <f t="shared" si="149"/>
        <v>0.30711174449804723</v>
      </c>
      <c r="F582" s="10">
        <f t="shared" si="149"/>
        <v>0.23587048865674459</v>
      </c>
      <c r="G582" s="10">
        <f t="shared" si="149"/>
        <v>0.19792077172095901</v>
      </c>
      <c r="H582" s="10">
        <f t="shared" si="149"/>
        <v>0.19825971723430583</v>
      </c>
      <c r="I582" s="10">
        <f t="shared" si="149"/>
        <v>0.19940534684807845</v>
      </c>
      <c r="J582" s="10">
        <f t="shared" si="149"/>
        <v>0.18242819515866049</v>
      </c>
      <c r="K582" s="10">
        <f t="shared" si="149"/>
        <v>0.13557326912016857</v>
      </c>
      <c r="L582" s="10">
        <f t="shared" si="149"/>
        <v>0.16950097294077637</v>
      </c>
      <c r="M582" s="10">
        <f t="shared" si="149"/>
        <v>0.18273375073438686</v>
      </c>
      <c r="N582" s="10">
        <f>+N581/N$574</f>
        <v>0.16633038909009093</v>
      </c>
      <c r="O582" s="10">
        <f>+O581/O$574</f>
        <v>0.16690556127406167</v>
      </c>
      <c r="P582" s="10" t="e">
        <f>+P581/P$574</f>
        <v>#VALUE!</v>
      </c>
      <c r="Q582" s="6"/>
      <c r="R582" s="11" t="s">
        <v>31</v>
      </c>
    </row>
    <row r="583" spans="1:18" x14ac:dyDescent="0.25">
      <c r="B583" s="203" t="s">
        <v>2003</v>
      </c>
      <c r="C583" s="203"/>
      <c r="D583" s="203"/>
      <c r="E583" s="203"/>
      <c r="F583" s="203"/>
      <c r="G583" s="203"/>
      <c r="H583" s="203"/>
      <c r="I583" s="203"/>
      <c r="J583" s="203"/>
      <c r="K583" s="203"/>
      <c r="L583" s="203"/>
      <c r="M583" s="203"/>
      <c r="N583" s="203"/>
      <c r="O583" s="120"/>
      <c r="P583" s="120"/>
      <c r="Q583" s="6"/>
      <c r="R583" s="3"/>
    </row>
    <row r="584" spans="1:18" x14ac:dyDescent="0.25">
      <c r="B584" s="16">
        <f t="shared" ref="B584:P587" si="150">IFERROR(VLOOKUP($B$583,$130:$216,MATCH($R584&amp;"/"&amp;B$348,$128:$128,0),FALSE),"")</f>
        <v>34441</v>
      </c>
      <c r="C584" s="16">
        <f t="shared" si="150"/>
        <v>40835</v>
      </c>
      <c r="D584" s="16">
        <f t="shared" si="150"/>
        <v>41057</v>
      </c>
      <c r="E584" s="16">
        <f t="shared" si="150"/>
        <v>36500</v>
      </c>
      <c r="F584" s="16">
        <f t="shared" si="150"/>
        <v>60139</v>
      </c>
      <c r="G584" s="16">
        <f t="shared" si="150"/>
        <v>66321</v>
      </c>
      <c r="H584" s="16">
        <f t="shared" si="150"/>
        <v>74312</v>
      </c>
      <c r="I584" s="16">
        <f t="shared" si="150"/>
        <v>77607</v>
      </c>
      <c r="J584" s="16">
        <f t="shared" si="150"/>
        <v>81164</v>
      </c>
      <c r="K584" s="16">
        <f t="shared" si="150"/>
        <v>77918</v>
      </c>
      <c r="L584" s="16">
        <f t="shared" si="150"/>
        <v>107296</v>
      </c>
      <c r="M584" s="16">
        <f t="shared" si="150"/>
        <v>107157</v>
      </c>
      <c r="N584" s="16">
        <f t="shared" si="150"/>
        <v>77996</v>
      </c>
      <c r="O584" s="16">
        <f t="shared" si="150"/>
        <v>44857</v>
      </c>
      <c r="P584" s="16" t="str">
        <f t="shared" si="150"/>
        <v/>
      </c>
      <c r="Q584" s="6"/>
      <c r="R584" s="9" t="s">
        <v>12</v>
      </c>
    </row>
    <row r="585" spans="1:18" x14ac:dyDescent="0.25">
      <c r="B585" s="7">
        <f t="shared" si="150"/>
        <v>33174</v>
      </c>
      <c r="C585" s="7">
        <f t="shared" si="150"/>
        <v>43019</v>
      </c>
      <c r="D585" s="7">
        <f t="shared" si="150"/>
        <v>37804</v>
      </c>
      <c r="E585" s="7">
        <f t="shared" si="150"/>
        <v>31250</v>
      </c>
      <c r="F585" s="7">
        <f t="shared" si="150"/>
        <v>44966</v>
      </c>
      <c r="G585" s="7">
        <f t="shared" si="150"/>
        <v>49220</v>
      </c>
      <c r="H585" s="7">
        <f t="shared" si="150"/>
        <v>43960</v>
      </c>
      <c r="I585" s="7">
        <f t="shared" si="150"/>
        <v>61743</v>
      </c>
      <c r="J585" s="7">
        <f t="shared" si="150"/>
        <v>59158</v>
      </c>
      <c r="K585" s="7">
        <f t="shared" si="150"/>
        <v>69095</v>
      </c>
      <c r="L585" s="7">
        <f t="shared" si="150"/>
        <v>88016</v>
      </c>
      <c r="M585" s="7">
        <f t="shared" si="150"/>
        <v>78759</v>
      </c>
      <c r="N585" s="7">
        <f t="shared" si="150"/>
        <v>10836</v>
      </c>
      <c r="O585" s="7">
        <f t="shared" si="150"/>
        <v>25425</v>
      </c>
      <c r="P585" s="7" t="str">
        <f t="shared" si="150"/>
        <v/>
      </c>
      <c r="Q585" s="6"/>
      <c r="R585" s="9" t="s">
        <v>13</v>
      </c>
    </row>
    <row r="586" spans="1:18" x14ac:dyDescent="0.25">
      <c r="B586" s="7">
        <f t="shared" si="150"/>
        <v>59013</v>
      </c>
      <c r="C586" s="7">
        <f t="shared" si="150"/>
        <v>52359</v>
      </c>
      <c r="D586" s="7">
        <f t="shared" si="150"/>
        <v>69573</v>
      </c>
      <c r="E586" s="7">
        <f t="shared" si="150"/>
        <v>60555</v>
      </c>
      <c r="F586" s="7">
        <f t="shared" si="150"/>
        <v>89979</v>
      </c>
      <c r="G586" s="7">
        <f t="shared" si="150"/>
        <v>70546</v>
      </c>
      <c r="H586" s="7">
        <f t="shared" si="150"/>
        <v>75311</v>
      </c>
      <c r="I586" s="7">
        <f t="shared" si="150"/>
        <v>78667</v>
      </c>
      <c r="J586" s="7">
        <f t="shared" si="150"/>
        <v>87643</v>
      </c>
      <c r="K586" s="7">
        <f t="shared" si="150"/>
        <v>104530</v>
      </c>
      <c r="L586" s="7">
        <f t="shared" si="150"/>
        <v>122359</v>
      </c>
      <c r="M586" s="7">
        <f t="shared" si="150"/>
        <v>133835</v>
      </c>
      <c r="N586" s="7">
        <f t="shared" si="150"/>
        <v>66353</v>
      </c>
      <c r="O586" s="7">
        <f t="shared" si="150"/>
        <v>17124</v>
      </c>
      <c r="P586" s="7" t="str">
        <f t="shared" si="150"/>
        <v/>
      </c>
      <c r="Q586" s="6"/>
      <c r="R586" s="9" t="s">
        <v>14</v>
      </c>
    </row>
    <row r="587" spans="1:18" x14ac:dyDescent="0.25">
      <c r="B587" s="7">
        <f t="shared" si="150"/>
        <v>47521</v>
      </c>
      <c r="C587" s="18">
        <f t="shared" si="150"/>
        <v>40735</v>
      </c>
      <c r="D587" s="18">
        <f t="shared" si="150"/>
        <v>46011.82</v>
      </c>
      <c r="E587" s="18">
        <f t="shared" si="150"/>
        <v>34385.980000000003</v>
      </c>
      <c r="F587" s="18">
        <f t="shared" si="150"/>
        <v>50780</v>
      </c>
      <c r="G587" s="18">
        <f t="shared" si="150"/>
        <v>55135.29</v>
      </c>
      <c r="H587" s="18">
        <f t="shared" si="150"/>
        <v>71810</v>
      </c>
      <c r="I587" s="18">
        <f t="shared" si="150"/>
        <v>80239.12</v>
      </c>
      <c r="J587" s="18">
        <f t="shared" si="150"/>
        <v>89421</v>
      </c>
      <c r="K587" s="18">
        <f t="shared" si="150"/>
        <v>102556</v>
      </c>
      <c r="L587" s="18">
        <f t="shared" si="150"/>
        <v>69176</v>
      </c>
      <c r="M587" s="18">
        <f t="shared" si="150"/>
        <v>100845.27</v>
      </c>
      <c r="N587" s="18">
        <f t="shared" si="150"/>
        <v>75637</v>
      </c>
      <c r="O587" s="18" t="str">
        <f t="shared" si="150"/>
        <v/>
      </c>
      <c r="P587" s="18" t="str">
        <f t="shared" si="150"/>
        <v/>
      </c>
      <c r="Q587" s="6"/>
      <c r="R587" s="9" t="s">
        <v>19</v>
      </c>
    </row>
    <row r="588" spans="1:18" x14ac:dyDescent="0.25">
      <c r="B588" s="26">
        <f>SUM(B584:B587)</f>
        <v>174149</v>
      </c>
      <c r="C588" s="18">
        <f t="shared" ref="C588:M588" si="151">SUM(C584:C587)</f>
        <v>176948</v>
      </c>
      <c r="D588" s="18">
        <f t="shared" si="151"/>
        <v>194445.82</v>
      </c>
      <c r="E588" s="18">
        <f t="shared" si="151"/>
        <v>162690.98000000001</v>
      </c>
      <c r="F588" s="18">
        <f t="shared" si="151"/>
        <v>245864</v>
      </c>
      <c r="G588" s="18">
        <f t="shared" si="151"/>
        <v>241222.29</v>
      </c>
      <c r="H588" s="18">
        <f t="shared" si="151"/>
        <v>265393</v>
      </c>
      <c r="I588" s="18">
        <f t="shared" si="151"/>
        <v>298256.12</v>
      </c>
      <c r="J588" s="18">
        <f t="shared" si="151"/>
        <v>317386</v>
      </c>
      <c r="K588" s="18">
        <f t="shared" si="151"/>
        <v>354099</v>
      </c>
      <c r="L588" s="18">
        <f t="shared" si="151"/>
        <v>386847</v>
      </c>
      <c r="M588" s="18">
        <f t="shared" si="151"/>
        <v>420596.27</v>
      </c>
      <c r="N588" s="18">
        <f>IF(N585="",N584*4,IF(N586="",(N585+N584)*2,IF(N587="",((N586+N585+N584)/3)*4,SUM(N584:N587))))</f>
        <v>230822</v>
      </c>
      <c r="O588" s="18">
        <f>IF(O585="",O584*4,IF(O586="",(O585+O584)*2,IF(O587="",((O586+O585+O584)/3)*4,SUM(O584:O587))))</f>
        <v>116541.33333333333</v>
      </c>
      <c r="P588" s="18" t="e">
        <f>IF(P585="",P584*4,IF(P586="",(P585+P584)*2,IF(P587="",((P586+P585+P584)/3)*4,SUM(P584:P587))))</f>
        <v>#VALUE!</v>
      </c>
      <c r="Q588" s="6"/>
      <c r="R588" s="9" t="s">
        <v>15</v>
      </c>
    </row>
    <row r="589" spans="1:18" x14ac:dyDescent="0.25">
      <c r="B589" s="10">
        <f t="shared" ref="B589:O589" si="152">+B588/(B$465+B$472)</f>
        <v>0.13531233124711056</v>
      </c>
      <c r="C589" s="10">
        <f t="shared" si="152"/>
        <v>0.13362856051074704</v>
      </c>
      <c r="D589" s="10">
        <f t="shared" si="152"/>
        <v>0.13970985049553478</v>
      </c>
      <c r="E589" s="10">
        <f t="shared" si="152"/>
        <v>0.11142353283712343</v>
      </c>
      <c r="F589" s="10">
        <f t="shared" si="152"/>
        <v>0.14194028859837254</v>
      </c>
      <c r="G589" s="10">
        <f t="shared" si="152"/>
        <v>0.13441242832313005</v>
      </c>
      <c r="H589" s="10">
        <f t="shared" si="152"/>
        <v>0.1400907710790969</v>
      </c>
      <c r="I589" s="10">
        <f t="shared" si="152"/>
        <v>0.15600754417649387</v>
      </c>
      <c r="J589" s="10">
        <f t="shared" si="152"/>
        <v>0.15970778325480101</v>
      </c>
      <c r="K589" s="10">
        <f t="shared" si="152"/>
        <v>0.17168519604943538</v>
      </c>
      <c r="L589" s="10">
        <f t="shared" si="152"/>
        <v>0.17529064669768166</v>
      </c>
      <c r="M589" s="10">
        <f t="shared" si="152"/>
        <v>0.18380924500701315</v>
      </c>
      <c r="N589" s="10">
        <f t="shared" si="152"/>
        <v>0.12180612613753598</v>
      </c>
      <c r="O589" s="10">
        <f t="shared" si="152"/>
        <v>6.9649267497778777E-2</v>
      </c>
      <c r="P589" s="10" t="e">
        <f t="shared" ref="P589" si="153">+P588/(P$465+P$472)</f>
        <v>#VALUE!</v>
      </c>
      <c r="Q589" s="6"/>
      <c r="R589" s="11" t="s">
        <v>32</v>
      </c>
    </row>
    <row r="590" spans="1:18" s="87" customFormat="1" x14ac:dyDescent="0.25">
      <c r="A590" s="86"/>
      <c r="B590" s="19"/>
      <c r="C590" s="10">
        <f t="shared" ref="C590:M590" si="154">C588/B588-1</f>
        <v>1.6072443711993678E-2</v>
      </c>
      <c r="D590" s="10">
        <f t="shared" si="154"/>
        <v>9.8886791599791968E-2</v>
      </c>
      <c r="E590" s="10">
        <f t="shared" si="154"/>
        <v>-0.16330945041657363</v>
      </c>
      <c r="F590" s="10">
        <f t="shared" si="154"/>
        <v>0.51123313658814995</v>
      </c>
      <c r="G590" s="10">
        <f t="shared" si="154"/>
        <v>-1.8879177106042366E-2</v>
      </c>
      <c r="H590" s="10">
        <f t="shared" si="154"/>
        <v>0.10020098059760563</v>
      </c>
      <c r="I590" s="10">
        <f t="shared" si="154"/>
        <v>0.12382813412561755</v>
      </c>
      <c r="J590" s="10">
        <f t="shared" si="154"/>
        <v>6.4139102996444874E-2</v>
      </c>
      <c r="K590" s="10">
        <f t="shared" si="154"/>
        <v>0.11567302905610211</v>
      </c>
      <c r="L590" s="10">
        <f t="shared" si="154"/>
        <v>9.248261079528608E-2</v>
      </c>
      <c r="M590" s="10">
        <f t="shared" si="154"/>
        <v>8.7241907007163055E-2</v>
      </c>
      <c r="N590" s="10">
        <f>N588/M588-1</f>
        <v>-0.45120293149532686</v>
      </c>
      <c r="O590" s="10">
        <f>O588/N588-1</f>
        <v>-0.49510300866757362</v>
      </c>
      <c r="P590" s="10" t="e">
        <f>P588/O588-1</f>
        <v>#VALUE!</v>
      </c>
      <c r="Q590" s="17"/>
      <c r="R590" s="14" t="s">
        <v>20</v>
      </c>
    </row>
    <row r="591" spans="1:18" x14ac:dyDescent="0.25">
      <c r="B591" s="187" t="s">
        <v>9</v>
      </c>
      <c r="C591" s="187"/>
      <c r="D591" s="187"/>
      <c r="E591" s="187"/>
      <c r="F591" s="187"/>
      <c r="G591" s="187"/>
      <c r="H591" s="187"/>
      <c r="I591" s="187"/>
      <c r="J591" s="187"/>
      <c r="K591" s="187"/>
      <c r="L591" s="187"/>
      <c r="M591" s="187"/>
      <c r="N591" s="187"/>
      <c r="O591" s="115"/>
      <c r="P591" s="115"/>
    </row>
    <row r="592" spans="1:18" x14ac:dyDescent="0.25">
      <c r="B592" s="188" t="s">
        <v>869</v>
      </c>
      <c r="C592" s="188"/>
      <c r="D592" s="188"/>
      <c r="E592" s="188"/>
      <c r="F592" s="188"/>
      <c r="G592" s="188"/>
      <c r="H592" s="188"/>
      <c r="I592" s="188"/>
      <c r="J592" s="188"/>
      <c r="K592" s="188"/>
      <c r="L592" s="188"/>
      <c r="M592" s="188"/>
      <c r="N592" s="188"/>
      <c r="O592" s="123"/>
      <c r="P592" s="123"/>
    </row>
    <row r="593" spans="2:18" x14ac:dyDescent="0.25">
      <c r="B593" s="7">
        <f t="shared" ref="B593:P595" si="155">IFERROR(VLOOKUP($B$592,$221:$343,MATCH($R593&amp;"/"&amp;B$348,$219:$219,0),FALSE),"")</f>
        <v>17196</v>
      </c>
      <c r="C593" s="7">
        <f t="shared" si="155"/>
        <v>21490</v>
      </c>
      <c r="D593" s="7">
        <f t="shared" si="155"/>
        <v>23293</v>
      </c>
      <c r="E593" s="7">
        <f t="shared" si="155"/>
        <v>23412</v>
      </c>
      <c r="F593" s="7">
        <f t="shared" si="155"/>
        <v>27243</v>
      </c>
      <c r="G593" s="7">
        <f t="shared" si="155"/>
        <v>31823</v>
      </c>
      <c r="H593" s="7">
        <f t="shared" si="155"/>
        <v>34060</v>
      </c>
      <c r="I593" s="7">
        <f t="shared" si="155"/>
        <v>34447</v>
      </c>
      <c r="J593" s="7">
        <f t="shared" si="155"/>
        <v>33393</v>
      </c>
      <c r="K593" s="7">
        <f t="shared" si="155"/>
        <v>33630</v>
      </c>
      <c r="L593" s="7">
        <f t="shared" si="155"/>
        <v>33656</v>
      </c>
      <c r="M593" s="7">
        <f t="shared" si="155"/>
        <v>33852</v>
      </c>
      <c r="N593" s="8">
        <f t="shared" si="155"/>
        <v>34320</v>
      </c>
      <c r="O593" s="8">
        <f t="shared" si="155"/>
        <v>38898</v>
      </c>
      <c r="P593" s="8" t="str">
        <f t="shared" si="155"/>
        <v/>
      </c>
      <c r="Q593" s="6"/>
      <c r="R593" s="9" t="s">
        <v>12</v>
      </c>
    </row>
    <row r="594" spans="2:18" x14ac:dyDescent="0.25">
      <c r="B594" s="7">
        <f t="shared" si="155"/>
        <v>34882</v>
      </c>
      <c r="C594" s="7">
        <f t="shared" si="155"/>
        <v>43877</v>
      </c>
      <c r="D594" s="7">
        <f t="shared" si="155"/>
        <v>47149</v>
      </c>
      <c r="E594" s="7">
        <f t="shared" si="155"/>
        <v>47589</v>
      </c>
      <c r="F594" s="7">
        <f t="shared" si="155"/>
        <v>55239</v>
      </c>
      <c r="G594" s="7">
        <f t="shared" si="155"/>
        <v>66655</v>
      </c>
      <c r="H594" s="7">
        <f t="shared" si="155"/>
        <v>68362</v>
      </c>
      <c r="I594" s="7">
        <f t="shared" si="155"/>
        <v>69309</v>
      </c>
      <c r="J594" s="7">
        <f t="shared" si="155"/>
        <v>67626</v>
      </c>
      <c r="K594" s="7">
        <f t="shared" si="155"/>
        <v>66985</v>
      </c>
      <c r="L594" s="7">
        <f t="shared" si="155"/>
        <v>67083</v>
      </c>
      <c r="M594" s="7">
        <f t="shared" si="155"/>
        <v>68818</v>
      </c>
      <c r="N594" s="8">
        <f t="shared" si="155"/>
        <v>70311</v>
      </c>
      <c r="O594" s="8">
        <f t="shared" si="155"/>
        <v>78491</v>
      </c>
      <c r="P594" s="8" t="str">
        <f t="shared" si="155"/>
        <v/>
      </c>
      <c r="Q594" s="6"/>
      <c r="R594" s="9" t="s">
        <v>13</v>
      </c>
    </row>
    <row r="595" spans="2:18" x14ac:dyDescent="0.25">
      <c r="B595" s="7">
        <f t="shared" si="155"/>
        <v>54709</v>
      </c>
      <c r="C595" s="7">
        <f t="shared" si="155"/>
        <v>67178</v>
      </c>
      <c r="D595" s="7">
        <f t="shared" si="155"/>
        <v>71313</v>
      </c>
      <c r="E595" s="7">
        <f t="shared" si="155"/>
        <v>73599</v>
      </c>
      <c r="F595" s="7">
        <f t="shared" si="155"/>
        <v>83658</v>
      </c>
      <c r="G595" s="7">
        <f t="shared" si="155"/>
        <v>102127</v>
      </c>
      <c r="H595" s="7">
        <f t="shared" si="155"/>
        <v>103741</v>
      </c>
      <c r="I595" s="7">
        <f t="shared" si="155"/>
        <v>105269</v>
      </c>
      <c r="J595" s="7">
        <f t="shared" si="155"/>
        <v>101956</v>
      </c>
      <c r="K595" s="7">
        <f t="shared" si="155"/>
        <v>100962</v>
      </c>
      <c r="L595" s="7">
        <f t="shared" si="155"/>
        <v>101520</v>
      </c>
      <c r="M595" s="7">
        <f t="shared" si="155"/>
        <v>102074</v>
      </c>
      <c r="N595" s="8">
        <f t="shared" si="155"/>
        <v>105770</v>
      </c>
      <c r="O595" s="8">
        <f t="shared" si="155"/>
        <v>121647</v>
      </c>
      <c r="P595" s="8" t="str">
        <f t="shared" si="155"/>
        <v/>
      </c>
      <c r="Q595" s="6"/>
      <c r="R595" s="9" t="s">
        <v>14</v>
      </c>
    </row>
    <row r="596" spans="2:18" x14ac:dyDescent="0.25">
      <c r="B596" s="7">
        <f t="shared" ref="B596:M596" si="156">IFERROR(VLOOKUP($B$592,$221:$343,MATCH($R596&amp;"/"&amp;B$348,$219:$219,0),FALSE),"")</f>
        <v>76239</v>
      </c>
      <c r="C596" s="7">
        <f t="shared" si="156"/>
        <v>91027</v>
      </c>
      <c r="D596" s="7">
        <f t="shared" si="156"/>
        <v>95206.06</v>
      </c>
      <c r="E596" s="7">
        <f t="shared" si="156"/>
        <v>100757.09</v>
      </c>
      <c r="F596" s="7">
        <f t="shared" si="156"/>
        <v>114545</v>
      </c>
      <c r="G596" s="7">
        <f t="shared" si="156"/>
        <v>133611.13</v>
      </c>
      <c r="H596" s="7">
        <f t="shared" si="156"/>
        <v>139338</v>
      </c>
      <c r="I596" s="7">
        <f t="shared" si="156"/>
        <v>141031.87</v>
      </c>
      <c r="J596" s="7">
        <f t="shared" si="156"/>
        <v>135490</v>
      </c>
      <c r="K596" s="7">
        <f t="shared" si="156"/>
        <v>134080</v>
      </c>
      <c r="L596" s="7">
        <f t="shared" si="156"/>
        <v>136276</v>
      </c>
      <c r="M596" s="7">
        <f t="shared" si="156"/>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162196</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25">
      <c r="B597" s="10">
        <f t="shared" ref="B597:O597" si="157">B596/(B$465+B472)</f>
        <v>5.9237071828999663E-2</v>
      </c>
      <c r="C597" s="10">
        <f t="shared" si="157"/>
        <v>6.8742268788637179E-2</v>
      </c>
      <c r="D597" s="10">
        <f t="shared" si="157"/>
        <v>6.8405813037631324E-2</v>
      </c>
      <c r="E597" s="10">
        <f t="shared" si="157"/>
        <v>6.9006351342821834E-2</v>
      </c>
      <c r="F597" s="10">
        <f t="shared" si="157"/>
        <v>6.6128226814420099E-2</v>
      </c>
      <c r="G597" s="10">
        <f t="shared" si="157"/>
        <v>7.4449987330347508E-2</v>
      </c>
      <c r="H597" s="10">
        <f t="shared" si="157"/>
        <v>7.3551178292642239E-2</v>
      </c>
      <c r="I597" s="10">
        <f t="shared" si="157"/>
        <v>7.3768932853141594E-2</v>
      </c>
      <c r="J597" s="10">
        <f t="shared" si="157"/>
        <v>6.8178204310186924E-2</v>
      </c>
      <c r="K597" s="10">
        <f t="shared" si="157"/>
        <v>6.5008800042666876E-2</v>
      </c>
      <c r="L597" s="10">
        <f t="shared" si="157"/>
        <v>6.1750273801718165E-2</v>
      </c>
      <c r="M597" s="10">
        <f t="shared" si="157"/>
        <v>5.984688055901162E-2</v>
      </c>
      <c r="N597" s="10">
        <f t="shared" si="157"/>
        <v>7.5245053417027488E-2</v>
      </c>
      <c r="O597" s="10">
        <f t="shared" si="157"/>
        <v>9.6934128587308613E-2</v>
      </c>
      <c r="P597" s="10" t="e">
        <f t="shared" ref="P597" si="158">P596/(P$465+P472)</f>
        <v>#VALUE!</v>
      </c>
      <c r="Q597" s="6"/>
      <c r="R597" s="11" t="s">
        <v>1424</v>
      </c>
    </row>
    <row r="598" spans="2:18" x14ac:dyDescent="0.25">
      <c r="B598" s="189" t="s">
        <v>871</v>
      </c>
      <c r="C598" s="190"/>
      <c r="D598" s="190"/>
      <c r="E598" s="190"/>
      <c r="F598" s="190"/>
      <c r="G598" s="190"/>
      <c r="H598" s="190"/>
      <c r="I598" s="190"/>
      <c r="J598" s="190"/>
      <c r="K598" s="190"/>
      <c r="L598" s="190"/>
      <c r="M598" s="190"/>
      <c r="N598" s="190"/>
      <c r="O598" s="115"/>
      <c r="P598" s="115"/>
    </row>
    <row r="599" spans="2:18" x14ac:dyDescent="0.25">
      <c r="B599" s="7">
        <f t="shared" ref="B599:P602" si="159">IFERROR(VLOOKUP($B$598,$221:$343,MATCH($R599&amp;"/"&amp;B$348,$219:$219,0),FALSE),"")</f>
        <v>62206</v>
      </c>
      <c r="C599" s="7">
        <f t="shared" si="159"/>
        <v>59129</v>
      </c>
      <c r="D599" s="7">
        <f t="shared" si="159"/>
        <v>75236</v>
      </c>
      <c r="E599" s="7">
        <f t="shared" si="159"/>
        <v>89884</v>
      </c>
      <c r="F599" s="7">
        <f t="shared" si="159"/>
        <v>80431</v>
      </c>
      <c r="G599" s="7">
        <f t="shared" si="159"/>
        <v>50023</v>
      </c>
      <c r="H599" s="7">
        <f t="shared" si="159"/>
        <v>124535</v>
      </c>
      <c r="I599" s="7">
        <f t="shared" si="159"/>
        <v>-9058</v>
      </c>
      <c r="J599" s="7">
        <f t="shared" si="159"/>
        <v>-11168</v>
      </c>
      <c r="K599" s="7">
        <f t="shared" si="159"/>
        <v>-6020</v>
      </c>
      <c r="L599" s="7">
        <f t="shared" si="159"/>
        <v>13227</v>
      </c>
      <c r="M599" s="7">
        <f t="shared" si="159"/>
        <v>7887</v>
      </c>
      <c r="N599" s="8">
        <f t="shared" si="159"/>
        <v>159218</v>
      </c>
      <c r="O599" s="8">
        <f t="shared" si="159"/>
        <v>82259</v>
      </c>
      <c r="P599" s="8" t="str">
        <f t="shared" si="159"/>
        <v/>
      </c>
      <c r="Q599" s="6"/>
      <c r="R599" s="9" t="s">
        <v>12</v>
      </c>
    </row>
    <row r="600" spans="2:18" x14ac:dyDescent="0.25">
      <c r="B600" s="7">
        <f t="shared" si="159"/>
        <v>103971</v>
      </c>
      <c r="C600" s="7">
        <f t="shared" si="159"/>
        <v>108667</v>
      </c>
      <c r="D600" s="7">
        <f t="shared" si="159"/>
        <v>114725</v>
      </c>
      <c r="E600" s="7">
        <f t="shared" si="159"/>
        <v>126362</v>
      </c>
      <c r="F600" s="7">
        <f t="shared" si="159"/>
        <v>94460</v>
      </c>
      <c r="G600" s="7">
        <f t="shared" si="159"/>
        <v>317183</v>
      </c>
      <c r="H600" s="7">
        <f t="shared" si="159"/>
        <v>201439</v>
      </c>
      <c r="I600" s="7">
        <f t="shared" si="159"/>
        <v>199401</v>
      </c>
      <c r="J600" s="7">
        <f t="shared" si="159"/>
        <v>203533</v>
      </c>
      <c r="K600" s="7">
        <f t="shared" si="159"/>
        <v>186784</v>
      </c>
      <c r="L600" s="7">
        <f t="shared" si="159"/>
        <v>242748</v>
      </c>
      <c r="M600" s="7">
        <f t="shared" si="159"/>
        <v>263512</v>
      </c>
      <c r="N600" s="8">
        <f t="shared" si="159"/>
        <v>357847</v>
      </c>
      <c r="O600" s="8">
        <f t="shared" si="159"/>
        <v>92385</v>
      </c>
      <c r="P600" s="8" t="str">
        <f t="shared" si="159"/>
        <v/>
      </c>
      <c r="Q600" s="6"/>
      <c r="R600" s="9" t="s">
        <v>13</v>
      </c>
    </row>
    <row r="601" spans="2:18" x14ac:dyDescent="0.25">
      <c r="B601" s="7">
        <f t="shared" si="159"/>
        <v>170230</v>
      </c>
      <c r="C601" s="7">
        <f t="shared" si="159"/>
        <v>179977</v>
      </c>
      <c r="D601" s="7">
        <f t="shared" si="159"/>
        <v>207207</v>
      </c>
      <c r="E601" s="7">
        <f t="shared" si="159"/>
        <v>198921</v>
      </c>
      <c r="F601" s="7">
        <f t="shared" si="159"/>
        <v>185404</v>
      </c>
      <c r="G601" s="7">
        <f t="shared" si="159"/>
        <v>427732</v>
      </c>
      <c r="H601" s="7">
        <f t="shared" si="159"/>
        <v>301627</v>
      </c>
      <c r="I601" s="7">
        <f t="shared" si="159"/>
        <v>232818</v>
      </c>
      <c r="J601" s="7">
        <f t="shared" si="159"/>
        <v>198816</v>
      </c>
      <c r="K601" s="7">
        <f t="shared" si="159"/>
        <v>203721</v>
      </c>
      <c r="L601" s="7">
        <f t="shared" si="159"/>
        <v>268591</v>
      </c>
      <c r="M601" s="7">
        <f t="shared" si="159"/>
        <v>269127</v>
      </c>
      <c r="N601" s="8">
        <f t="shared" si="159"/>
        <v>1196660</v>
      </c>
      <c r="O601" s="8">
        <f t="shared" si="159"/>
        <v>173893</v>
      </c>
      <c r="P601" s="8" t="str">
        <f t="shared" si="159"/>
        <v/>
      </c>
      <c r="Q601" s="6"/>
      <c r="R601" s="9" t="s">
        <v>14</v>
      </c>
    </row>
    <row r="602" spans="2:18" x14ac:dyDescent="0.25">
      <c r="B602" s="7">
        <f t="shared" si="159"/>
        <v>257776</v>
      </c>
      <c r="C602" s="7">
        <f t="shared" si="159"/>
        <v>265629</v>
      </c>
      <c r="D602" s="7">
        <f t="shared" si="159"/>
        <v>273270.43</v>
      </c>
      <c r="E602" s="7">
        <f t="shared" si="159"/>
        <v>278994.61</v>
      </c>
      <c r="F602" s="7">
        <f t="shared" si="159"/>
        <v>137702</v>
      </c>
      <c r="G602" s="7">
        <f t="shared" si="159"/>
        <v>516870.22</v>
      </c>
      <c r="H602" s="7">
        <f t="shared" si="159"/>
        <v>413700</v>
      </c>
      <c r="I602" s="7">
        <f t="shared" si="159"/>
        <v>226883.26</v>
      </c>
      <c r="J602" s="7">
        <f t="shared" si="159"/>
        <v>362861</v>
      </c>
      <c r="K602" s="7">
        <f t="shared" si="159"/>
        <v>289063</v>
      </c>
      <c r="L602" s="7">
        <f t="shared" si="159"/>
        <v>288566</v>
      </c>
      <c r="M602" s="7">
        <f t="shared" si="159"/>
        <v>323888.61</v>
      </c>
      <c r="N602" s="8">
        <f t="shared" si="159"/>
        <v>1289583</v>
      </c>
      <c r="O602" s="8" t="str">
        <f t="shared" si="159"/>
        <v/>
      </c>
      <c r="P602" s="8" t="str">
        <f t="shared" si="159"/>
        <v/>
      </c>
      <c r="Q602" s="6"/>
      <c r="R602" s="9" t="s">
        <v>15</v>
      </c>
    </row>
    <row r="603" spans="2:18" x14ac:dyDescent="0.25">
      <c r="B603" s="111">
        <f t="shared" ref="B603:M603" si="160">B602/B$588</f>
        <v>1.4802037335844593</v>
      </c>
      <c r="C603" s="111">
        <f t="shared" si="160"/>
        <v>1.5011698352058231</v>
      </c>
      <c r="D603" s="111">
        <f t="shared" si="160"/>
        <v>1.4053808407915376</v>
      </c>
      <c r="E603" s="111">
        <f t="shared" si="160"/>
        <v>1.7148744816707107</v>
      </c>
      <c r="F603" s="111">
        <f t="shared" si="160"/>
        <v>0.56007386197247255</v>
      </c>
      <c r="G603" s="111">
        <f t="shared" si="160"/>
        <v>2.1427133454375213</v>
      </c>
      <c r="H603" s="111">
        <f t="shared" si="160"/>
        <v>1.5588203155320599</v>
      </c>
      <c r="I603" s="111">
        <f t="shared" si="160"/>
        <v>0.76069942839731175</v>
      </c>
      <c r="J603" s="111">
        <f t="shared" si="160"/>
        <v>1.1432797917992603</v>
      </c>
      <c r="K603" s="111">
        <f t="shared" si="160"/>
        <v>0.81633385013795579</v>
      </c>
      <c r="L603" s="111">
        <f t="shared" si="160"/>
        <v>0.74594348670146082</v>
      </c>
      <c r="M603" s="111">
        <f t="shared" si="160"/>
        <v>0.77007009596162124</v>
      </c>
      <c r="N603" s="111">
        <f>IFERROR(N602/N$588,IFERROR(N601/N$588,IFERROR(N600/N$588,N599/N$588)))</f>
        <v>5.5869154586651186</v>
      </c>
      <c r="O603" s="111">
        <f>IFERROR(O602/O$588,IFERROR(O601/O$588,IFERROR(O600/O$588,O599/O$588)))</f>
        <v>1.4921143857401094</v>
      </c>
      <c r="P603" s="111" t="e">
        <f>IFERROR(P602/P$588,IFERROR(P601/P$588,IFERROR(P600/P$588,P599/P$588)))</f>
        <v>#VALUE!</v>
      </c>
      <c r="Q603" s="6"/>
      <c r="R603" s="11" t="s">
        <v>33</v>
      </c>
    </row>
    <row r="604" spans="2:18" x14ac:dyDescent="0.25">
      <c r="B604" s="191" t="s">
        <v>34</v>
      </c>
      <c r="C604" s="192"/>
      <c r="D604" s="192"/>
      <c r="E604" s="192"/>
      <c r="F604" s="192"/>
      <c r="G604" s="192"/>
      <c r="H604" s="192"/>
      <c r="I604" s="192"/>
      <c r="J604" s="192"/>
      <c r="K604" s="192"/>
      <c r="L604" s="192"/>
      <c r="M604" s="192"/>
      <c r="N604" s="192"/>
      <c r="O604" s="120"/>
      <c r="P604" s="120"/>
    </row>
    <row r="605" spans="2:18" x14ac:dyDescent="0.25">
      <c r="B605" s="7">
        <f>IFERROR(B599+B611,"")</f>
        <v>41413</v>
      </c>
      <c r="C605" s="7">
        <f t="shared" ref="C605:O608" si="161">IFERROR(C599+C611,"")</f>
        <v>32039</v>
      </c>
      <c r="D605" s="7">
        <f t="shared" si="161"/>
        <v>62196</v>
      </c>
      <c r="E605" s="7">
        <f t="shared" si="161"/>
        <v>57156</v>
      </c>
      <c r="F605" s="7">
        <f t="shared" si="161"/>
        <v>62371</v>
      </c>
      <c r="G605" s="7">
        <f t="shared" si="161"/>
        <v>-328460</v>
      </c>
      <c r="H605" s="7">
        <f t="shared" si="161"/>
        <v>82129</v>
      </c>
      <c r="I605" s="7">
        <f t="shared" si="161"/>
        <v>-17979</v>
      </c>
      <c r="J605" s="7">
        <f t="shared" si="161"/>
        <v>-12558</v>
      </c>
      <c r="K605" s="7">
        <f t="shared" si="161"/>
        <v>-8490</v>
      </c>
      <c r="L605" s="7">
        <f t="shared" si="161"/>
        <v>11388</v>
      </c>
      <c r="M605" s="7">
        <f t="shared" si="161"/>
        <v>-1567</v>
      </c>
      <c r="N605" s="8">
        <f t="shared" si="161"/>
        <v>140110</v>
      </c>
      <c r="O605" s="8">
        <f t="shared" si="161"/>
        <v>67446</v>
      </c>
      <c r="P605" s="8" t="str">
        <f t="shared" ref="P605" si="162">IFERROR(P599+P611,"")</f>
        <v/>
      </c>
      <c r="Q605" s="6"/>
      <c r="R605" s="9" t="s">
        <v>12</v>
      </c>
    </row>
    <row r="606" spans="2:18" x14ac:dyDescent="0.25">
      <c r="B606" s="7">
        <f t="shared" ref="B606:N608" si="163">IFERROR(B600+B612,"")</f>
        <v>67466</v>
      </c>
      <c r="C606" s="7">
        <f t="shared" si="163"/>
        <v>61752</v>
      </c>
      <c r="D606" s="7">
        <f t="shared" si="163"/>
        <v>92271</v>
      </c>
      <c r="E606" s="7">
        <f t="shared" si="163"/>
        <v>46906</v>
      </c>
      <c r="F606" s="7">
        <f t="shared" si="163"/>
        <v>42638</v>
      </c>
      <c r="G606" s="7">
        <f t="shared" si="163"/>
        <v>-129179</v>
      </c>
      <c r="H606" s="7">
        <f t="shared" si="163"/>
        <v>118064</v>
      </c>
      <c r="I606" s="7">
        <f t="shared" si="163"/>
        <v>160102</v>
      </c>
      <c r="J606" s="7">
        <f t="shared" si="163"/>
        <v>179059</v>
      </c>
      <c r="K606" s="7">
        <f t="shared" si="163"/>
        <v>160755</v>
      </c>
      <c r="L606" s="7">
        <f t="shared" si="163"/>
        <v>215974</v>
      </c>
      <c r="M606" s="7">
        <f t="shared" si="163"/>
        <v>232755</v>
      </c>
      <c r="N606" s="8">
        <f t="shared" si="163"/>
        <v>285516</v>
      </c>
      <c r="O606" s="8">
        <f t="shared" si="161"/>
        <v>67013</v>
      </c>
      <c r="P606" s="8" t="str">
        <f t="shared" ref="P606" si="164">IFERROR(P600+P612,"")</f>
        <v/>
      </c>
      <c r="Q606" s="6"/>
      <c r="R606" s="9" t="s">
        <v>13</v>
      </c>
    </row>
    <row r="607" spans="2:18" x14ac:dyDescent="0.25">
      <c r="B607" s="7">
        <f t="shared" si="163"/>
        <v>85798</v>
      </c>
      <c r="C607" s="7">
        <f t="shared" si="163"/>
        <v>115313</v>
      </c>
      <c r="D607" s="7">
        <f t="shared" si="163"/>
        <v>165521</v>
      </c>
      <c r="E607" s="7">
        <f t="shared" si="163"/>
        <v>54137</v>
      </c>
      <c r="F607" s="7">
        <f t="shared" si="163"/>
        <v>101730</v>
      </c>
      <c r="G607" s="7">
        <f t="shared" si="163"/>
        <v>-78953</v>
      </c>
      <c r="H607" s="7">
        <f t="shared" si="163"/>
        <v>203747</v>
      </c>
      <c r="I607" s="7">
        <f t="shared" si="163"/>
        <v>163426</v>
      </c>
      <c r="J607" s="7">
        <f t="shared" si="163"/>
        <v>166825</v>
      </c>
      <c r="K607" s="7">
        <f t="shared" si="163"/>
        <v>167655</v>
      </c>
      <c r="L607" s="7">
        <f t="shared" si="163"/>
        <v>225208</v>
      </c>
      <c r="M607" s="7">
        <f t="shared" si="163"/>
        <v>224928</v>
      </c>
      <c r="N607" s="8">
        <f t="shared" si="163"/>
        <v>1107454</v>
      </c>
      <c r="O607" s="8">
        <f t="shared" si="161"/>
        <v>43830</v>
      </c>
      <c r="P607" s="8" t="str">
        <f t="shared" ref="P607" si="165">IFERROR(P601+P613,"")</f>
        <v/>
      </c>
      <c r="Q607" s="6"/>
      <c r="R607" s="9" t="s">
        <v>14</v>
      </c>
    </row>
    <row r="608" spans="2:18" x14ac:dyDescent="0.25">
      <c r="B608" s="7">
        <f t="shared" si="163"/>
        <v>142602</v>
      </c>
      <c r="C608" s="18">
        <f t="shared" si="163"/>
        <v>181509</v>
      </c>
      <c r="D608" s="18">
        <f t="shared" si="163"/>
        <v>202555.51</v>
      </c>
      <c r="E608" s="18">
        <f t="shared" si="163"/>
        <v>114966.53</v>
      </c>
      <c r="F608" s="18">
        <f t="shared" si="163"/>
        <v>8719</v>
      </c>
      <c r="G608" s="18">
        <f t="shared" si="163"/>
        <v>-39243.170000000042</v>
      </c>
      <c r="H608" s="18">
        <f t="shared" si="163"/>
        <v>304552</v>
      </c>
      <c r="I608" s="18">
        <f t="shared" si="163"/>
        <v>152627.14000000001</v>
      </c>
      <c r="J608" s="18">
        <f t="shared" si="163"/>
        <v>187537</v>
      </c>
      <c r="K608" s="18">
        <f t="shared" si="163"/>
        <v>164619</v>
      </c>
      <c r="L608" s="18">
        <f t="shared" si="163"/>
        <v>229591</v>
      </c>
      <c r="M608" s="18">
        <f t="shared" si="163"/>
        <v>249332.27</v>
      </c>
      <c r="N608" s="18">
        <f t="shared" si="163"/>
        <v>1137212</v>
      </c>
      <c r="O608" s="18" t="str">
        <f t="shared" si="161"/>
        <v/>
      </c>
      <c r="P608" s="18" t="str">
        <f t="shared" ref="P608" si="166">IFERROR(P602+P614,"")</f>
        <v/>
      </c>
      <c r="Q608" s="6"/>
      <c r="R608" s="9" t="s">
        <v>15</v>
      </c>
    </row>
    <row r="609" spans="2:18" x14ac:dyDescent="0.25">
      <c r="B609" s="193" t="s">
        <v>10</v>
      </c>
      <c r="C609" s="194"/>
      <c r="D609" s="194"/>
      <c r="E609" s="194"/>
      <c r="F609" s="194"/>
      <c r="G609" s="194"/>
      <c r="H609" s="194"/>
      <c r="I609" s="194"/>
      <c r="J609" s="194"/>
      <c r="K609" s="194"/>
      <c r="L609" s="194"/>
      <c r="M609" s="194"/>
      <c r="N609" s="194"/>
      <c r="O609" s="124"/>
      <c r="P609" s="124"/>
      <c r="Q609" s="6"/>
      <c r="R609" s="9"/>
    </row>
    <row r="610" spans="2:18" x14ac:dyDescent="0.25">
      <c r="B610" s="195" t="s">
        <v>872</v>
      </c>
      <c r="C610" s="196"/>
      <c r="D610" s="196"/>
      <c r="E610" s="196"/>
      <c r="F610" s="196"/>
      <c r="G610" s="196"/>
      <c r="H610" s="196"/>
      <c r="I610" s="196"/>
      <c r="J610" s="196"/>
      <c r="K610" s="196"/>
      <c r="L610" s="196"/>
      <c r="M610" s="196"/>
      <c r="N610" s="196"/>
      <c r="O610" s="118"/>
      <c r="P610" s="118"/>
    </row>
    <row r="611" spans="2:18" x14ac:dyDescent="0.25">
      <c r="B611" s="7">
        <f t="shared" ref="B611:P614" si="167">IFERROR(VLOOKUP($B$610,$221:$343,MATCH($R611&amp;"/"&amp;B$348,$219:$219,0),FALSE),"")</f>
        <v>-20793</v>
      </c>
      <c r="C611" s="7">
        <f t="shared" si="167"/>
        <v>-27090</v>
      </c>
      <c r="D611" s="7">
        <f t="shared" si="167"/>
        <v>-13040</v>
      </c>
      <c r="E611" s="7">
        <f t="shared" si="167"/>
        <v>-32728</v>
      </c>
      <c r="F611" s="7">
        <f t="shared" si="167"/>
        <v>-18060</v>
      </c>
      <c r="G611" s="7">
        <f t="shared" si="167"/>
        <v>-378483</v>
      </c>
      <c r="H611" s="7">
        <f t="shared" si="167"/>
        <v>-42406</v>
      </c>
      <c r="I611" s="7">
        <f t="shared" si="167"/>
        <v>-8921</v>
      </c>
      <c r="J611" s="7">
        <f t="shared" si="167"/>
        <v>-1390</v>
      </c>
      <c r="K611" s="7">
        <f t="shared" si="167"/>
        <v>-2470</v>
      </c>
      <c r="L611" s="7">
        <f t="shared" si="167"/>
        <v>-1839</v>
      </c>
      <c r="M611" s="7">
        <f t="shared" si="167"/>
        <v>-9454</v>
      </c>
      <c r="N611" s="8">
        <f t="shared" si="167"/>
        <v>-19108</v>
      </c>
      <c r="O611" s="8">
        <f t="shared" si="167"/>
        <v>-14813</v>
      </c>
      <c r="P611" s="8" t="str">
        <f t="shared" si="167"/>
        <v/>
      </c>
      <c r="Q611" s="6"/>
      <c r="R611" s="9" t="s">
        <v>12</v>
      </c>
    </row>
    <row r="612" spans="2:18" x14ac:dyDescent="0.25">
      <c r="B612" s="7">
        <f t="shared" si="167"/>
        <v>-36505</v>
      </c>
      <c r="C612" s="7">
        <f t="shared" si="167"/>
        <v>-46915</v>
      </c>
      <c r="D612" s="7">
        <f t="shared" si="167"/>
        <v>-22454</v>
      </c>
      <c r="E612" s="7">
        <f t="shared" si="167"/>
        <v>-79456</v>
      </c>
      <c r="F612" s="7">
        <f t="shared" si="167"/>
        <v>-51822</v>
      </c>
      <c r="G612" s="7">
        <f t="shared" si="167"/>
        <v>-446362</v>
      </c>
      <c r="H612" s="7">
        <f t="shared" si="167"/>
        <v>-83375</v>
      </c>
      <c r="I612" s="7">
        <f t="shared" si="167"/>
        <v>-39299</v>
      </c>
      <c r="J612" s="7">
        <f t="shared" si="167"/>
        <v>-24474</v>
      </c>
      <c r="K612" s="7">
        <f t="shared" si="167"/>
        <v>-26029</v>
      </c>
      <c r="L612" s="7">
        <f t="shared" si="167"/>
        <v>-26774</v>
      </c>
      <c r="M612" s="7">
        <f t="shared" si="167"/>
        <v>-30757</v>
      </c>
      <c r="N612" s="8">
        <f t="shared" si="167"/>
        <v>-72331</v>
      </c>
      <c r="O612" s="8">
        <f t="shared" si="167"/>
        <v>-25372</v>
      </c>
      <c r="P612" s="8" t="str">
        <f t="shared" si="167"/>
        <v/>
      </c>
      <c r="Q612" s="6"/>
      <c r="R612" s="9" t="s">
        <v>13</v>
      </c>
    </row>
    <row r="613" spans="2:18" x14ac:dyDescent="0.25">
      <c r="B613" s="7">
        <f t="shared" si="167"/>
        <v>-84432</v>
      </c>
      <c r="C613" s="7">
        <f t="shared" si="167"/>
        <v>-64664</v>
      </c>
      <c r="D613" s="7">
        <f t="shared" si="167"/>
        <v>-41686</v>
      </c>
      <c r="E613" s="7">
        <f t="shared" si="167"/>
        <v>-144784</v>
      </c>
      <c r="F613" s="7">
        <f t="shared" si="167"/>
        <v>-83674</v>
      </c>
      <c r="G613" s="7">
        <f t="shared" si="167"/>
        <v>-506685</v>
      </c>
      <c r="H613" s="7">
        <f t="shared" si="167"/>
        <v>-97880</v>
      </c>
      <c r="I613" s="7">
        <f t="shared" si="167"/>
        <v>-69392</v>
      </c>
      <c r="J613" s="7">
        <f t="shared" si="167"/>
        <v>-31991</v>
      </c>
      <c r="K613" s="7">
        <f t="shared" si="167"/>
        <v>-36066</v>
      </c>
      <c r="L613" s="7">
        <f t="shared" si="167"/>
        <v>-43383</v>
      </c>
      <c r="M613" s="7">
        <f t="shared" si="167"/>
        <v>-44199</v>
      </c>
      <c r="N613" s="8">
        <f t="shared" si="167"/>
        <v>-89206</v>
      </c>
      <c r="O613" s="8">
        <f t="shared" si="167"/>
        <v>-130063</v>
      </c>
      <c r="P613" s="8" t="str">
        <f t="shared" si="167"/>
        <v/>
      </c>
      <c r="Q613" s="6"/>
      <c r="R613" s="9" t="s">
        <v>14</v>
      </c>
    </row>
    <row r="614" spans="2:18" x14ac:dyDescent="0.25">
      <c r="B614" s="7">
        <f t="shared" si="167"/>
        <v>-115174</v>
      </c>
      <c r="C614" s="7">
        <f t="shared" si="167"/>
        <v>-84120</v>
      </c>
      <c r="D614" s="7">
        <f t="shared" si="167"/>
        <v>-70714.92</v>
      </c>
      <c r="E614" s="7">
        <f t="shared" si="167"/>
        <v>-164028.07999999999</v>
      </c>
      <c r="F614" s="7">
        <f t="shared" si="167"/>
        <v>-128983</v>
      </c>
      <c r="G614" s="7">
        <f t="shared" si="167"/>
        <v>-556113.39</v>
      </c>
      <c r="H614" s="7">
        <f t="shared" si="167"/>
        <v>-109148</v>
      </c>
      <c r="I614" s="7">
        <f t="shared" si="167"/>
        <v>-74256.12</v>
      </c>
      <c r="J614" s="7">
        <f t="shared" si="167"/>
        <v>-175324</v>
      </c>
      <c r="K614" s="7">
        <f t="shared" si="167"/>
        <v>-124444</v>
      </c>
      <c r="L614" s="7">
        <f t="shared" si="167"/>
        <v>-58975</v>
      </c>
      <c r="M614" s="7">
        <f t="shared" si="167"/>
        <v>-74556.34</v>
      </c>
      <c r="N614" s="8">
        <f t="shared" si="167"/>
        <v>-152371</v>
      </c>
      <c r="O614" s="8" t="str">
        <f t="shared" si="167"/>
        <v/>
      </c>
      <c r="P614" s="8" t="str">
        <f t="shared" si="167"/>
        <v/>
      </c>
      <c r="Q614" s="6"/>
      <c r="R614" s="9" t="s">
        <v>15</v>
      </c>
    </row>
    <row r="615" spans="2:18" x14ac:dyDescent="0.25">
      <c r="B615" s="197" t="s">
        <v>873</v>
      </c>
      <c r="C615" s="198"/>
      <c r="D615" s="198"/>
      <c r="E615" s="198"/>
      <c r="F615" s="198"/>
      <c r="G615" s="198"/>
      <c r="H615" s="198"/>
      <c r="I615" s="198"/>
      <c r="J615" s="198"/>
      <c r="K615" s="198"/>
      <c r="L615" s="198"/>
      <c r="M615" s="198"/>
      <c r="N615" s="198"/>
      <c r="O615" s="122"/>
      <c r="P615" s="122"/>
    </row>
    <row r="616" spans="2:18" x14ac:dyDescent="0.25">
      <c r="B616" s="7">
        <f t="shared" ref="B616:P619" si="168">IFERROR(VLOOKUP($B$615,$221:$343,MATCH($R616&amp;"/"&amp;B$348,$219:$219,0),FALSE),"")</f>
        <v>-24198</v>
      </c>
      <c r="C616" s="7">
        <f t="shared" si="168"/>
        <v>-26937</v>
      </c>
      <c r="D616" s="7">
        <f t="shared" si="168"/>
        <v>-13036</v>
      </c>
      <c r="E616" s="7">
        <f t="shared" si="168"/>
        <v>-32326</v>
      </c>
      <c r="F616" s="7">
        <f t="shared" si="168"/>
        <v>-17937</v>
      </c>
      <c r="G616" s="7">
        <f t="shared" si="168"/>
        <v>-378112</v>
      </c>
      <c r="H616" s="7">
        <f t="shared" si="168"/>
        <v>-42186</v>
      </c>
      <c r="I616" s="7">
        <f t="shared" si="168"/>
        <v>-5447</v>
      </c>
      <c r="J616" s="7">
        <f t="shared" si="168"/>
        <v>-1258</v>
      </c>
      <c r="K616" s="7">
        <f t="shared" si="168"/>
        <v>-2463</v>
      </c>
      <c r="L616" s="7">
        <f t="shared" si="168"/>
        <v>-1804</v>
      </c>
      <c r="M616" s="7">
        <f t="shared" si="168"/>
        <v>-9371</v>
      </c>
      <c r="N616" s="8">
        <f t="shared" si="168"/>
        <v>-18917</v>
      </c>
      <c r="O616" s="8">
        <f t="shared" si="168"/>
        <v>-114321</v>
      </c>
      <c r="P616" s="8" t="str">
        <f t="shared" si="168"/>
        <v/>
      </c>
      <c r="Q616" s="6"/>
      <c r="R616" s="9" t="s">
        <v>12</v>
      </c>
    </row>
    <row r="617" spans="2:18" x14ac:dyDescent="0.25">
      <c r="B617" s="7">
        <f t="shared" si="168"/>
        <v>-43816</v>
      </c>
      <c r="C617" s="7">
        <f t="shared" si="168"/>
        <v>-46720</v>
      </c>
      <c r="D617" s="7">
        <f t="shared" si="168"/>
        <v>-22364</v>
      </c>
      <c r="E617" s="7">
        <f t="shared" si="168"/>
        <v>-78743</v>
      </c>
      <c r="F617" s="7">
        <f t="shared" si="168"/>
        <v>-51582</v>
      </c>
      <c r="G617" s="7">
        <f t="shared" si="168"/>
        <v>-445914</v>
      </c>
      <c r="H617" s="7">
        <f t="shared" si="168"/>
        <v>-82991</v>
      </c>
      <c r="I617" s="7">
        <f t="shared" si="168"/>
        <v>-35786</v>
      </c>
      <c r="J617" s="7">
        <f t="shared" si="168"/>
        <v>-24215</v>
      </c>
      <c r="K617" s="7">
        <f t="shared" si="168"/>
        <v>-25663</v>
      </c>
      <c r="L617" s="7">
        <f t="shared" si="168"/>
        <v>-26264</v>
      </c>
      <c r="M617" s="7">
        <f t="shared" si="168"/>
        <v>-30109</v>
      </c>
      <c r="N617" s="8">
        <f t="shared" si="168"/>
        <v>-71630</v>
      </c>
      <c r="O617" s="8">
        <f t="shared" si="168"/>
        <v>-124206</v>
      </c>
      <c r="P617" s="8" t="str">
        <f t="shared" si="168"/>
        <v/>
      </c>
      <c r="Q617" s="6"/>
      <c r="R617" s="9" t="s">
        <v>13</v>
      </c>
    </row>
    <row r="618" spans="2:18" x14ac:dyDescent="0.25">
      <c r="B618" s="7">
        <f t="shared" si="168"/>
        <v>-91755</v>
      </c>
      <c r="C618" s="7">
        <f t="shared" si="168"/>
        <v>-64376</v>
      </c>
      <c r="D618" s="7">
        <f t="shared" si="168"/>
        <v>-41495</v>
      </c>
      <c r="E618" s="7">
        <f t="shared" si="168"/>
        <v>-144014</v>
      </c>
      <c r="F618" s="7">
        <f t="shared" si="168"/>
        <v>-82932</v>
      </c>
      <c r="G618" s="7">
        <f t="shared" si="168"/>
        <v>-506147</v>
      </c>
      <c r="H618" s="7">
        <f t="shared" si="168"/>
        <v>-97373</v>
      </c>
      <c r="I618" s="7">
        <f t="shared" si="168"/>
        <v>-65864</v>
      </c>
      <c r="J618" s="7">
        <f t="shared" si="168"/>
        <v>-31630</v>
      </c>
      <c r="K618" s="7">
        <f t="shared" si="168"/>
        <v>-35682</v>
      </c>
      <c r="L618" s="7">
        <f t="shared" si="168"/>
        <v>-42759</v>
      </c>
      <c r="M618" s="7">
        <f t="shared" si="168"/>
        <v>-43269</v>
      </c>
      <c r="N618" s="8">
        <f t="shared" si="168"/>
        <v>-88365</v>
      </c>
      <c r="O618" s="8">
        <f t="shared" si="168"/>
        <v>-228704</v>
      </c>
      <c r="P618" s="8" t="str">
        <f t="shared" si="168"/>
        <v/>
      </c>
      <c r="Q618" s="6"/>
      <c r="R618" s="9" t="s">
        <v>14</v>
      </c>
    </row>
    <row r="619" spans="2:18" x14ac:dyDescent="0.25">
      <c r="B619" s="7">
        <f t="shared" si="168"/>
        <v>-141377</v>
      </c>
      <c r="C619" s="7">
        <f t="shared" si="168"/>
        <v>-83817</v>
      </c>
      <c r="D619" s="7">
        <f t="shared" si="168"/>
        <v>-71308.59</v>
      </c>
      <c r="E619" s="7">
        <f t="shared" si="168"/>
        <v>-163263.15</v>
      </c>
      <c r="F619" s="7">
        <f t="shared" si="168"/>
        <v>-128013</v>
      </c>
      <c r="G619" s="7">
        <f t="shared" si="168"/>
        <v>-554655.28</v>
      </c>
      <c r="H619" s="7">
        <f t="shared" si="168"/>
        <v>-108624</v>
      </c>
      <c r="I619" s="7">
        <f t="shared" si="168"/>
        <v>-70705.89</v>
      </c>
      <c r="J619" s="7">
        <f t="shared" si="168"/>
        <v>-174729</v>
      </c>
      <c r="K619" s="7">
        <f t="shared" si="168"/>
        <v>-124005</v>
      </c>
      <c r="L619" s="7">
        <f t="shared" si="168"/>
        <v>-58271</v>
      </c>
      <c r="M619" s="7">
        <f t="shared" si="168"/>
        <v>-73271.75</v>
      </c>
      <c r="N619" s="8">
        <f t="shared" si="168"/>
        <v>-151462</v>
      </c>
      <c r="O619" s="8" t="str">
        <f t="shared" si="168"/>
        <v/>
      </c>
      <c r="P619" s="8" t="str">
        <f t="shared" si="168"/>
        <v/>
      </c>
      <c r="Q619" s="6"/>
      <c r="R619" s="9" t="s">
        <v>15</v>
      </c>
    </row>
    <row r="620" spans="2:18" x14ac:dyDescent="0.25">
      <c r="B620" s="191" t="s">
        <v>874</v>
      </c>
      <c r="C620" s="192"/>
      <c r="D620" s="192"/>
      <c r="E620" s="192"/>
      <c r="F620" s="192"/>
      <c r="G620" s="192"/>
      <c r="H620" s="192"/>
      <c r="I620" s="192"/>
      <c r="J620" s="192"/>
      <c r="K620" s="192"/>
      <c r="L620" s="192"/>
      <c r="M620" s="192"/>
      <c r="N620" s="192"/>
      <c r="O620" s="120"/>
      <c r="P620" s="120"/>
    </row>
    <row r="621" spans="2:18" x14ac:dyDescent="0.25">
      <c r="B621" s="7">
        <f t="shared" ref="B621:P624" si="169">IFERROR(VLOOKUP($B$620,$221:$343,MATCH($R621&amp;"/"&amp;B$348,$219:$219,0),FALSE),"")</f>
        <v>0</v>
      </c>
      <c r="C621" s="7">
        <f t="shared" si="169"/>
        <v>-20000</v>
      </c>
      <c r="D621" s="7">
        <f t="shared" si="169"/>
        <v>0</v>
      </c>
      <c r="E621" s="7">
        <f t="shared" si="169"/>
        <v>0</v>
      </c>
      <c r="F621" s="7">
        <f t="shared" si="169"/>
        <v>0</v>
      </c>
      <c r="G621" s="7">
        <f t="shared" si="169"/>
        <v>330000</v>
      </c>
      <c r="H621" s="7">
        <f t="shared" si="169"/>
        <v>-50000</v>
      </c>
      <c r="I621" s="7">
        <f t="shared" si="169"/>
        <v>0</v>
      </c>
      <c r="J621" s="7">
        <f t="shared" si="169"/>
        <v>0</v>
      </c>
      <c r="K621" s="7">
        <f t="shared" si="169"/>
        <v>0</v>
      </c>
      <c r="L621" s="7">
        <f t="shared" si="169"/>
        <v>0</v>
      </c>
      <c r="M621" s="7">
        <f t="shared" si="169"/>
        <v>0</v>
      </c>
      <c r="N621" s="7">
        <f t="shared" si="169"/>
        <v>0</v>
      </c>
      <c r="O621" s="7">
        <f t="shared" si="169"/>
        <v>0</v>
      </c>
      <c r="P621" s="7" t="str">
        <f t="shared" si="169"/>
        <v/>
      </c>
      <c r="Q621" s="6"/>
      <c r="R621" s="9" t="s">
        <v>12</v>
      </c>
    </row>
    <row r="622" spans="2:18" x14ac:dyDescent="0.25">
      <c r="B622" s="7">
        <f t="shared" si="169"/>
        <v>-92000</v>
      </c>
      <c r="C622" s="7">
        <f t="shared" si="169"/>
        <v>-124480</v>
      </c>
      <c r="D622" s="7">
        <f t="shared" si="169"/>
        <v>-106240</v>
      </c>
      <c r="E622" s="7">
        <f t="shared" si="169"/>
        <v>-116800</v>
      </c>
      <c r="F622" s="7">
        <f t="shared" si="169"/>
        <v>-97760</v>
      </c>
      <c r="G622" s="7">
        <f t="shared" si="169"/>
        <v>171200</v>
      </c>
      <c r="H622" s="7">
        <f t="shared" si="169"/>
        <v>-125600</v>
      </c>
      <c r="I622" s="7">
        <f t="shared" si="169"/>
        <v>-160000</v>
      </c>
      <c r="J622" s="7">
        <f t="shared" si="169"/>
        <v>-179200</v>
      </c>
      <c r="K622" s="7">
        <f t="shared" si="169"/>
        <v>-190400</v>
      </c>
      <c r="L622" s="7">
        <f t="shared" si="169"/>
        <v>-212800</v>
      </c>
      <c r="M622" s="7">
        <f t="shared" si="169"/>
        <v>-233600</v>
      </c>
      <c r="N622" s="7">
        <f t="shared" si="169"/>
        <v>-252800</v>
      </c>
      <c r="O622" s="7">
        <f t="shared" si="169"/>
        <v>-139200</v>
      </c>
      <c r="P622" s="7" t="str">
        <f t="shared" si="169"/>
        <v/>
      </c>
      <c r="Q622" s="6"/>
      <c r="R622" s="9" t="s">
        <v>13</v>
      </c>
    </row>
    <row r="623" spans="2:18" x14ac:dyDescent="0.25">
      <c r="B623" s="7">
        <f t="shared" si="169"/>
        <v>-92000</v>
      </c>
      <c r="C623" s="7">
        <f t="shared" si="169"/>
        <v>-159480</v>
      </c>
      <c r="D623" s="7">
        <f t="shared" si="169"/>
        <v>-106240</v>
      </c>
      <c r="E623" s="7">
        <f t="shared" si="169"/>
        <v>-116800</v>
      </c>
      <c r="F623" s="7">
        <f t="shared" si="169"/>
        <v>-97760</v>
      </c>
      <c r="G623" s="7">
        <f t="shared" si="169"/>
        <v>91200</v>
      </c>
      <c r="H623" s="7">
        <f t="shared" si="169"/>
        <v>-202600</v>
      </c>
      <c r="I623" s="7">
        <f t="shared" si="169"/>
        <v>-160000</v>
      </c>
      <c r="J623" s="7">
        <f t="shared" si="169"/>
        <v>-179200</v>
      </c>
      <c r="K623" s="7">
        <f t="shared" si="169"/>
        <v>-190400</v>
      </c>
      <c r="L623" s="7">
        <f t="shared" si="169"/>
        <v>-212800</v>
      </c>
      <c r="M623" s="7">
        <f t="shared" si="169"/>
        <v>-233600</v>
      </c>
      <c r="N623" s="7">
        <f t="shared" si="169"/>
        <v>-252800</v>
      </c>
      <c r="O623" s="7">
        <f t="shared" si="169"/>
        <v>-139200</v>
      </c>
      <c r="P623" s="7" t="str">
        <f t="shared" si="169"/>
        <v/>
      </c>
      <c r="Q623" s="6"/>
      <c r="R623" s="9" t="s">
        <v>14</v>
      </c>
    </row>
    <row r="624" spans="2:18" x14ac:dyDescent="0.25">
      <c r="B624" s="7">
        <f t="shared" si="169"/>
        <v>-92000</v>
      </c>
      <c r="C624" s="7">
        <f t="shared" si="169"/>
        <v>-199480</v>
      </c>
      <c r="D624" s="7">
        <f t="shared" si="169"/>
        <v>-106240</v>
      </c>
      <c r="E624" s="7">
        <f t="shared" si="169"/>
        <v>-116800</v>
      </c>
      <c r="F624" s="7">
        <f t="shared" si="169"/>
        <v>-97760</v>
      </c>
      <c r="G624" s="7">
        <f t="shared" si="169"/>
        <v>11200</v>
      </c>
      <c r="H624" s="7">
        <f t="shared" si="169"/>
        <v>-305600</v>
      </c>
      <c r="I624" s="7">
        <f t="shared" si="169"/>
        <v>-160000</v>
      </c>
      <c r="J624" s="7">
        <f t="shared" si="169"/>
        <v>-179200</v>
      </c>
      <c r="K624" s="7">
        <f t="shared" si="169"/>
        <v>-190400</v>
      </c>
      <c r="L624" s="7">
        <f t="shared" si="169"/>
        <v>-212800</v>
      </c>
      <c r="M624" s="7">
        <f t="shared" si="169"/>
        <v>-233600</v>
      </c>
      <c r="N624" s="7">
        <f t="shared" si="169"/>
        <v>-252800</v>
      </c>
      <c r="O624" s="7" t="str">
        <f t="shared" si="169"/>
        <v/>
      </c>
      <c r="P624" s="7" t="str">
        <f t="shared" si="169"/>
        <v/>
      </c>
      <c r="Q624" s="6"/>
      <c r="R624" s="9" t="s">
        <v>15</v>
      </c>
    </row>
    <row r="625" spans="2:18" x14ac:dyDescent="0.25">
      <c r="B625" s="199" t="s">
        <v>875</v>
      </c>
      <c r="C625" s="200"/>
      <c r="D625" s="200"/>
      <c r="E625" s="200"/>
      <c r="F625" s="200"/>
      <c r="G625" s="200"/>
      <c r="H625" s="200"/>
      <c r="I625" s="200"/>
      <c r="J625" s="200"/>
      <c r="K625" s="200"/>
      <c r="L625" s="200"/>
      <c r="M625" s="200"/>
      <c r="N625" s="200"/>
      <c r="O625" s="170"/>
      <c r="P625" s="171"/>
    </row>
    <row r="626" spans="2:18" x14ac:dyDescent="0.25">
      <c r="B626" s="7">
        <f t="shared" ref="B626:P629" si="170">IFERROR(VLOOKUP($B$625,$221:$343,MATCH($R626&amp;"/"&amp;B$348,$219:$219,0),FALSE),"")</f>
        <v>38008</v>
      </c>
      <c r="C626" s="7">
        <f t="shared" si="170"/>
        <v>12192</v>
      </c>
      <c r="D626" s="7">
        <f t="shared" si="170"/>
        <v>62200</v>
      </c>
      <c r="E626" s="7">
        <f t="shared" si="170"/>
        <v>57558</v>
      </c>
      <c r="F626" s="7">
        <f t="shared" si="170"/>
        <v>62494</v>
      </c>
      <c r="G626" s="7">
        <f t="shared" si="170"/>
        <v>1911</v>
      </c>
      <c r="H626" s="7">
        <f t="shared" si="170"/>
        <v>32349</v>
      </c>
      <c r="I626" s="7">
        <f t="shared" si="170"/>
        <v>-14505</v>
      </c>
      <c r="J626" s="7">
        <f t="shared" si="170"/>
        <v>-12426</v>
      </c>
      <c r="K626" s="7">
        <f t="shared" si="170"/>
        <v>-8483</v>
      </c>
      <c r="L626" s="7">
        <f t="shared" si="170"/>
        <v>11423</v>
      </c>
      <c r="M626" s="7">
        <f t="shared" si="170"/>
        <v>-1484</v>
      </c>
      <c r="N626" s="8">
        <f t="shared" si="170"/>
        <v>140301</v>
      </c>
      <c r="O626" s="8">
        <f t="shared" si="170"/>
        <v>-32062</v>
      </c>
      <c r="P626" s="8" t="str">
        <f t="shared" si="170"/>
        <v/>
      </c>
      <c r="Q626" s="6"/>
      <c r="R626" s="9" t="s">
        <v>12</v>
      </c>
    </row>
    <row r="627" spans="2:18" x14ac:dyDescent="0.25">
      <c r="B627" s="7">
        <f t="shared" si="170"/>
        <v>-31845</v>
      </c>
      <c r="C627" s="7">
        <f t="shared" si="170"/>
        <v>-62533</v>
      </c>
      <c r="D627" s="7">
        <f t="shared" si="170"/>
        <v>-13879</v>
      </c>
      <c r="E627" s="7">
        <f t="shared" si="170"/>
        <v>-69181</v>
      </c>
      <c r="F627" s="7">
        <f t="shared" si="170"/>
        <v>-54882</v>
      </c>
      <c r="G627" s="7">
        <f t="shared" si="170"/>
        <v>42469</v>
      </c>
      <c r="H627" s="7">
        <f t="shared" si="170"/>
        <v>-7152</v>
      </c>
      <c r="I627" s="7">
        <f t="shared" si="170"/>
        <v>3615</v>
      </c>
      <c r="J627" s="7">
        <f t="shared" si="170"/>
        <v>118</v>
      </c>
      <c r="K627" s="7">
        <f t="shared" si="170"/>
        <v>-29279</v>
      </c>
      <c r="L627" s="7">
        <f t="shared" si="170"/>
        <v>3684</v>
      </c>
      <c r="M627" s="7">
        <f t="shared" si="170"/>
        <v>-197</v>
      </c>
      <c r="N627" s="8">
        <f t="shared" si="170"/>
        <v>33417</v>
      </c>
      <c r="O627" s="8">
        <f t="shared" si="170"/>
        <v>-171021</v>
      </c>
      <c r="P627" s="8" t="str">
        <f t="shared" si="170"/>
        <v/>
      </c>
      <c r="Q627" s="6"/>
      <c r="R627" s="9" t="s">
        <v>13</v>
      </c>
    </row>
    <row r="628" spans="2:18" x14ac:dyDescent="0.25">
      <c r="B628" s="7">
        <f t="shared" si="170"/>
        <v>-13525</v>
      </c>
      <c r="C628" s="7">
        <f t="shared" si="170"/>
        <v>-43879</v>
      </c>
      <c r="D628" s="7">
        <f t="shared" si="170"/>
        <v>59472</v>
      </c>
      <c r="E628" s="7">
        <f t="shared" si="170"/>
        <v>-61893</v>
      </c>
      <c r="F628" s="7">
        <f t="shared" si="170"/>
        <v>4712</v>
      </c>
      <c r="G628" s="7">
        <f t="shared" si="170"/>
        <v>12785</v>
      </c>
      <c r="H628" s="7">
        <f t="shared" si="170"/>
        <v>1654</v>
      </c>
      <c r="I628" s="7">
        <f t="shared" si="170"/>
        <v>6954</v>
      </c>
      <c r="J628" s="7">
        <f t="shared" si="170"/>
        <v>-12014</v>
      </c>
      <c r="K628" s="7">
        <f t="shared" si="170"/>
        <v>-22361</v>
      </c>
      <c r="L628" s="7">
        <f t="shared" si="170"/>
        <v>13032</v>
      </c>
      <c r="M628" s="7">
        <f t="shared" si="170"/>
        <v>-7742</v>
      </c>
      <c r="N628" s="8">
        <f t="shared" si="170"/>
        <v>855495</v>
      </c>
      <c r="O628" s="8">
        <f t="shared" si="170"/>
        <v>-194011</v>
      </c>
      <c r="P628" s="8" t="str">
        <f t="shared" si="170"/>
        <v/>
      </c>
      <c r="Q628" s="6"/>
      <c r="R628" s="9" t="s">
        <v>14</v>
      </c>
    </row>
    <row r="629" spans="2:18" x14ac:dyDescent="0.25">
      <c r="B629" s="7">
        <f t="shared" si="170"/>
        <v>24399</v>
      </c>
      <c r="C629" s="7">
        <f t="shared" si="170"/>
        <v>-17668</v>
      </c>
      <c r="D629" s="7">
        <f t="shared" si="170"/>
        <v>95721.84</v>
      </c>
      <c r="E629" s="7">
        <f t="shared" si="170"/>
        <v>-1068.54</v>
      </c>
      <c r="F629" s="7">
        <f t="shared" si="170"/>
        <v>-88071</v>
      </c>
      <c r="G629" s="7">
        <f t="shared" si="170"/>
        <v>-26585.06</v>
      </c>
      <c r="H629" s="7">
        <f t="shared" si="170"/>
        <v>-524</v>
      </c>
      <c r="I629" s="7">
        <f t="shared" si="170"/>
        <v>-3822.63</v>
      </c>
      <c r="J629" s="7">
        <f t="shared" si="170"/>
        <v>8932</v>
      </c>
      <c r="K629" s="7">
        <f t="shared" si="170"/>
        <v>-25342</v>
      </c>
      <c r="L629" s="7">
        <f t="shared" si="170"/>
        <v>17495</v>
      </c>
      <c r="M629" s="7">
        <f t="shared" si="170"/>
        <v>17016.86</v>
      </c>
      <c r="N629" s="8">
        <f t="shared" si="170"/>
        <v>885321</v>
      </c>
      <c r="O629" s="8" t="str">
        <f t="shared" si="170"/>
        <v/>
      </c>
      <c r="P629" s="8" t="str">
        <f t="shared" si="170"/>
        <v/>
      </c>
      <c r="Q629" s="6"/>
      <c r="R629" s="9" t="s">
        <v>15</v>
      </c>
    </row>
    <row r="630" spans="2:18" x14ac:dyDescent="0.25">
      <c r="B630" s="201" t="s">
        <v>35</v>
      </c>
      <c r="C630" s="202"/>
      <c r="D630" s="202"/>
      <c r="E630" s="202"/>
      <c r="F630" s="202"/>
      <c r="G630" s="202"/>
      <c r="H630" s="202"/>
      <c r="I630" s="202"/>
      <c r="J630" s="202"/>
      <c r="K630" s="202"/>
      <c r="L630" s="202"/>
      <c r="M630" s="202"/>
      <c r="N630" s="202"/>
      <c r="O630" s="125"/>
      <c r="P630" s="125"/>
      <c r="Q630" s="28"/>
      <c r="R630" s="89"/>
    </row>
    <row r="631" spans="2:18" x14ac:dyDescent="0.25">
      <c r="B631" s="177" t="s">
        <v>36</v>
      </c>
      <c r="C631" s="178"/>
      <c r="D631" s="178"/>
      <c r="E631" s="178"/>
      <c r="F631" s="178"/>
      <c r="G631" s="178"/>
      <c r="H631" s="178"/>
      <c r="I631" s="178"/>
      <c r="J631" s="178"/>
      <c r="K631" s="178"/>
      <c r="L631" s="178"/>
      <c r="M631" s="178"/>
      <c r="N631" s="178"/>
      <c r="O631" s="126"/>
      <c r="P631" s="126"/>
      <c r="Q631" s="28"/>
      <c r="R631" s="89"/>
    </row>
    <row r="632" spans="2:18" x14ac:dyDescent="0.25">
      <c r="B632" s="29">
        <f t="shared" ref="B632:O632" si="171">B588/B402</f>
        <v>0.15976210309232955</v>
      </c>
      <c r="C632" s="29">
        <f t="shared" si="171"/>
        <v>0.16806253383608613</v>
      </c>
      <c r="D632" s="29">
        <f t="shared" si="171"/>
        <v>0.16918952421029715</v>
      </c>
      <c r="E632" s="29">
        <f t="shared" si="171"/>
        <v>0.13097008869372362</v>
      </c>
      <c r="F632" s="29">
        <f t="shared" si="171"/>
        <v>0.16884930105108456</v>
      </c>
      <c r="G632" s="29">
        <f t="shared" si="171"/>
        <v>0.14298604450011612</v>
      </c>
      <c r="H632" s="29">
        <f t="shared" si="171"/>
        <v>0.15945208080240036</v>
      </c>
      <c r="I632" s="29">
        <f t="shared" si="171"/>
        <v>0.16509903300339168</v>
      </c>
      <c r="J632" s="29">
        <f t="shared" si="171"/>
        <v>0.16297935709150663</v>
      </c>
      <c r="K632" s="29">
        <f t="shared" si="171"/>
        <v>0.16600719913512865</v>
      </c>
      <c r="L632" s="29">
        <f t="shared" si="171"/>
        <v>0.16791036030366033</v>
      </c>
      <c r="M632" s="29">
        <f t="shared" si="171"/>
        <v>0.1649394077790593</v>
      </c>
      <c r="N632" s="29">
        <f t="shared" si="171"/>
        <v>9.1907971778819139E-2</v>
      </c>
      <c r="O632" s="29">
        <f t="shared" si="171"/>
        <v>4.8774696598547211E-2</v>
      </c>
      <c r="P632" s="29" t="e">
        <f t="shared" ref="P632" si="172">P588/P402</f>
        <v>#VALUE!</v>
      </c>
      <c r="Q632" s="6"/>
      <c r="R632" s="89" t="s">
        <v>37</v>
      </c>
    </row>
    <row r="633" spans="2:18" x14ac:dyDescent="0.25">
      <c r="B633" s="29">
        <f t="shared" ref="B633:O633" si="173">((B551*(1-B582))/(B457+B432))</f>
        <v>0.18903137683626781</v>
      </c>
      <c r="C633" s="29">
        <f t="shared" si="173"/>
        <v>0.19419511597755318</v>
      </c>
      <c r="D633" s="29">
        <f t="shared" si="173"/>
        <v>0.19366740822026066</v>
      </c>
      <c r="E633" s="29">
        <f t="shared" si="173"/>
        <v>0.15793628753212791</v>
      </c>
      <c r="F633" s="29">
        <f t="shared" si="173"/>
        <v>0.20572179847314792</v>
      </c>
      <c r="G633" s="29">
        <f t="shared" si="173"/>
        <v>0.16838538815095289</v>
      </c>
      <c r="H633" s="29">
        <f t="shared" si="173"/>
        <v>0.19114949459947009</v>
      </c>
      <c r="I633" s="29">
        <f t="shared" si="173"/>
        <v>0.19334097536913014</v>
      </c>
      <c r="J633" s="29">
        <f t="shared" si="173"/>
        <v>0.18580411611391434</v>
      </c>
      <c r="K633" s="29">
        <f t="shared" si="173"/>
        <v>0.261277839212471</v>
      </c>
      <c r="L633" s="29">
        <f t="shared" si="173"/>
        <v>0.20258049442296705</v>
      </c>
      <c r="M633" s="29">
        <f t="shared" si="173"/>
        <v>0.18729330414243373</v>
      </c>
      <c r="N633" s="29">
        <f t="shared" si="173"/>
        <v>0.10429684041831146</v>
      </c>
      <c r="O633" s="29">
        <f t="shared" si="173"/>
        <v>5.2676061261795339E-2</v>
      </c>
      <c r="P633" s="29" t="e">
        <f t="shared" ref="P633" si="174">((P551*(1-P582))/(P457+P432))</f>
        <v>#VALUE!</v>
      </c>
      <c r="Q633" s="6"/>
      <c r="R633" s="89" t="s">
        <v>38</v>
      </c>
    </row>
    <row r="634" spans="2:18" x14ac:dyDescent="0.25">
      <c r="B634" s="29">
        <f t="shared" ref="B634:O634" si="175">B588/B457</f>
        <v>0.20647614395435801</v>
      </c>
      <c r="C634" s="29">
        <f t="shared" si="175"/>
        <v>0.19318268661800381</v>
      </c>
      <c r="D634" s="29">
        <f t="shared" si="175"/>
        <v>0.19358874647860275</v>
      </c>
      <c r="E634" s="29">
        <f t="shared" si="175"/>
        <v>0.15793628753212791</v>
      </c>
      <c r="F634" s="29">
        <f t="shared" si="175"/>
        <v>0.20827671736972117</v>
      </c>
      <c r="G634" s="29">
        <f t="shared" si="175"/>
        <v>0.18842169149097454</v>
      </c>
      <c r="H634" s="29">
        <f t="shared" si="175"/>
        <v>0.18952243229250354</v>
      </c>
      <c r="I634" s="29">
        <f t="shared" si="175"/>
        <v>0.19334098185151116</v>
      </c>
      <c r="J634" s="29">
        <f t="shared" si="175"/>
        <v>0.18847518983448014</v>
      </c>
      <c r="K634" s="29">
        <f t="shared" si="175"/>
        <v>0.19175873747553593</v>
      </c>
      <c r="L634" s="29">
        <f t="shared" si="175"/>
        <v>0.18988368828302779</v>
      </c>
      <c r="M634" s="29">
        <f t="shared" si="175"/>
        <v>0.18901539980450621</v>
      </c>
      <c r="N634" s="29">
        <f t="shared" si="175"/>
        <v>0.10479214950979836</v>
      </c>
      <c r="O634" s="29">
        <f t="shared" si="175"/>
        <v>5.4171483429792548E-2</v>
      </c>
      <c r="P634" s="29" t="e">
        <f t="shared" ref="P634" si="176">P588/P457</f>
        <v>#VALUE!</v>
      </c>
      <c r="Q634" s="6"/>
      <c r="R634" s="89" t="s">
        <v>39</v>
      </c>
    </row>
    <row r="635" spans="2:18" x14ac:dyDescent="0.25">
      <c r="B635" s="177" t="s">
        <v>59</v>
      </c>
      <c r="C635" s="178"/>
      <c r="D635" s="178"/>
      <c r="E635" s="178"/>
      <c r="F635" s="178"/>
      <c r="G635" s="178"/>
      <c r="H635" s="178"/>
      <c r="I635" s="178"/>
      <c r="J635" s="178"/>
      <c r="K635" s="178"/>
      <c r="L635" s="178"/>
      <c r="M635" s="178"/>
      <c r="N635" s="178"/>
      <c r="O635" s="126"/>
      <c r="P635" s="126"/>
      <c r="Q635" s="28"/>
      <c r="R635" s="89"/>
    </row>
    <row r="636" spans="2:18" x14ac:dyDescent="0.25">
      <c r="B636" s="27">
        <f t="shared" ref="B636:N636" si="177">B378/B414</f>
        <v>0.75685067594417277</v>
      </c>
      <c r="C636" s="27">
        <f t="shared" si="177"/>
        <v>1.0961667689251176</v>
      </c>
      <c r="D636" s="27">
        <f t="shared" si="177"/>
        <v>1.830388902128562</v>
      </c>
      <c r="E636" s="27">
        <f t="shared" si="177"/>
        <v>1.4623026387390037</v>
      </c>
      <c r="F636" s="27">
        <f t="shared" si="177"/>
        <v>1.7866820205614704</v>
      </c>
      <c r="G636" s="27">
        <f t="shared" si="177"/>
        <v>0.56825875133046466</v>
      </c>
      <c r="H636" s="27">
        <f t="shared" si="177"/>
        <v>0.94780658891009895</v>
      </c>
      <c r="I636" s="27">
        <f t="shared" si="177"/>
        <v>1.8981113900429412</v>
      </c>
      <c r="J636" s="27">
        <f t="shared" si="177"/>
        <v>2.4325439633689627</v>
      </c>
      <c r="K636" s="27">
        <f t="shared" si="177"/>
        <v>3.0904372931176596</v>
      </c>
      <c r="L636" s="27">
        <f t="shared" si="177"/>
        <v>4.3427001521669535</v>
      </c>
      <c r="M636" s="27">
        <f t="shared" si="177"/>
        <v>4.7374099374948493</v>
      </c>
      <c r="N636" s="27">
        <f t="shared" si="177"/>
        <v>4.7948210550121555</v>
      </c>
      <c r="O636" s="27">
        <f>O378/O414</f>
        <v>5.5756384370799754</v>
      </c>
      <c r="P636" s="27" t="e">
        <f>P378/P414</f>
        <v>#VALUE!</v>
      </c>
      <c r="Q636" s="6"/>
      <c r="R636" s="89" t="s">
        <v>1426</v>
      </c>
    </row>
    <row r="637" spans="2:18" x14ac:dyDescent="0.25">
      <c r="B637" s="27">
        <f t="shared" ref="B637:N637" si="178">(B378-B372)/B414</f>
        <v>0.61217753773041705</v>
      </c>
      <c r="C637" s="27">
        <f t="shared" si="178"/>
        <v>0.88614251906389696</v>
      </c>
      <c r="D637" s="27">
        <f t="shared" si="178"/>
        <v>1.637634755863342</v>
      </c>
      <c r="E637" s="27">
        <f t="shared" si="178"/>
        <v>1.2874564755574955</v>
      </c>
      <c r="F637" s="27">
        <f t="shared" si="178"/>
        <v>1.6215666792768149</v>
      </c>
      <c r="G637" s="27">
        <f t="shared" si="178"/>
        <v>0.45740639251757992</v>
      </c>
      <c r="H637" s="27">
        <f t="shared" si="178"/>
        <v>0.74805228017938208</v>
      </c>
      <c r="I637" s="27">
        <f t="shared" si="178"/>
        <v>1.7343215152744476</v>
      </c>
      <c r="J637" s="27">
        <f t="shared" si="178"/>
        <v>2.2853650149096238</v>
      </c>
      <c r="K637" s="27">
        <f t="shared" si="178"/>
        <v>2.9202737061540271</v>
      </c>
      <c r="L637" s="27">
        <f t="shared" si="178"/>
        <v>4.1373317721968608</v>
      </c>
      <c r="M637" s="27">
        <f t="shared" si="178"/>
        <v>4.556718365554886</v>
      </c>
      <c r="N637" s="27">
        <f t="shared" si="178"/>
        <v>4.5664773966351397</v>
      </c>
      <c r="O637" s="27">
        <f>(O378-O372)/O414</f>
        <v>5.2909721769919891</v>
      </c>
      <c r="P637" s="27" t="e">
        <f>(P378-P372)/P414</f>
        <v>#VALUE!</v>
      </c>
      <c r="Q637" s="6"/>
      <c r="R637" s="89" t="s">
        <v>1427</v>
      </c>
    </row>
    <row r="638" spans="2:18" x14ac:dyDescent="0.25">
      <c r="B638" s="177" t="s">
        <v>876</v>
      </c>
      <c r="C638" s="178"/>
      <c r="D638" s="178"/>
      <c r="E638" s="178"/>
      <c r="F638" s="178"/>
      <c r="G638" s="178"/>
      <c r="H638" s="178"/>
      <c r="I638" s="178"/>
      <c r="J638" s="178"/>
      <c r="K638" s="178"/>
      <c r="L638" s="178"/>
      <c r="M638" s="178"/>
      <c r="N638" s="178"/>
      <c r="O638" s="126"/>
      <c r="P638" s="126"/>
      <c r="Q638" s="28"/>
      <c r="R638" s="89"/>
    </row>
    <row r="639" spans="2:18" x14ac:dyDescent="0.25">
      <c r="B639" s="27">
        <f t="shared" ref="B639:N639" si="179">B432/B457</f>
        <v>0.1126347764021844</v>
      </c>
      <c r="C639" s="27">
        <f t="shared" si="179"/>
        <v>0</v>
      </c>
      <c r="D639" s="27">
        <f t="shared" si="179"/>
        <v>0</v>
      </c>
      <c r="E639" s="27">
        <f t="shared" si="179"/>
        <v>0</v>
      </c>
      <c r="F639" s="27">
        <f t="shared" si="179"/>
        <v>0</v>
      </c>
      <c r="G639" s="27">
        <f t="shared" si="179"/>
        <v>0.12497796384635901</v>
      </c>
      <c r="H639" s="27">
        <f t="shared" si="179"/>
        <v>0</v>
      </c>
      <c r="I639" s="27">
        <f t="shared" si="179"/>
        <v>0</v>
      </c>
      <c r="J639" s="27">
        <f t="shared" si="179"/>
        <v>0</v>
      </c>
      <c r="K639" s="27">
        <f t="shared" si="179"/>
        <v>0</v>
      </c>
      <c r="L639" s="27">
        <f t="shared" si="179"/>
        <v>0</v>
      </c>
      <c r="M639" s="27">
        <f t="shared" si="179"/>
        <v>0</v>
      </c>
      <c r="N639" s="27">
        <f t="shared" si="179"/>
        <v>0</v>
      </c>
      <c r="O639" s="27">
        <f>O432/O457</f>
        <v>0</v>
      </c>
      <c r="P639" s="27" t="e">
        <f>P432/P457</f>
        <v>#VALUE!</v>
      </c>
      <c r="Q639" s="6"/>
      <c r="R639" s="89" t="s">
        <v>40</v>
      </c>
    </row>
    <row r="640" spans="2:18" x14ac:dyDescent="0.25">
      <c r="B640" s="27">
        <f t="shared" ref="B640:N640" si="180">B432/B588</f>
        <v>0.54550987947102769</v>
      </c>
      <c r="C640" s="27">
        <f t="shared" si="180"/>
        <v>0</v>
      </c>
      <c r="D640" s="27">
        <f t="shared" si="180"/>
        <v>0</v>
      </c>
      <c r="E640" s="27">
        <f t="shared" si="180"/>
        <v>0</v>
      </c>
      <c r="F640" s="27">
        <f t="shared" si="180"/>
        <v>0</v>
      </c>
      <c r="G640" s="27">
        <f t="shared" si="180"/>
        <v>0.66328862063286109</v>
      </c>
      <c r="H640" s="27">
        <f t="shared" si="180"/>
        <v>0</v>
      </c>
      <c r="I640" s="27">
        <f t="shared" si="180"/>
        <v>0</v>
      </c>
      <c r="J640" s="27">
        <f t="shared" si="180"/>
        <v>0</v>
      </c>
      <c r="K640" s="27">
        <f t="shared" si="180"/>
        <v>0</v>
      </c>
      <c r="L640" s="27">
        <f t="shared" si="180"/>
        <v>0</v>
      </c>
      <c r="M640" s="27">
        <f t="shared" si="180"/>
        <v>0</v>
      </c>
      <c r="N640" s="27">
        <f t="shared" si="180"/>
        <v>0</v>
      </c>
      <c r="O640" s="27">
        <f>O432/O588</f>
        <v>0</v>
      </c>
      <c r="P640" s="27" t="e">
        <f>P432/P588</f>
        <v>#VALUE!</v>
      </c>
      <c r="Q640" s="6"/>
      <c r="R640" s="89" t="s">
        <v>41</v>
      </c>
    </row>
    <row r="641" spans="2:18" x14ac:dyDescent="0.25">
      <c r="B641" s="181" t="s">
        <v>1425</v>
      </c>
      <c r="C641" s="182"/>
      <c r="D641" s="182"/>
      <c r="E641" s="182"/>
      <c r="F641" s="182"/>
      <c r="G641" s="182"/>
      <c r="H641" s="182"/>
      <c r="I641" s="182"/>
      <c r="J641" s="182"/>
      <c r="K641" s="182"/>
      <c r="L641" s="182"/>
      <c r="M641" s="182"/>
      <c r="N641" s="182"/>
      <c r="O641" s="127"/>
      <c r="P641" s="127"/>
      <c r="Q641" s="40"/>
      <c r="R641" s="41"/>
    </row>
    <row r="642" spans="2:18" x14ac:dyDescent="0.25">
      <c r="B642" s="42"/>
      <c r="C642" s="43">
        <f t="shared" ref="C642:P642" si="181">365/(C465/((C366+B366)/2))</f>
        <v>17.671614005240365</v>
      </c>
      <c r="D642" s="43">
        <f t="shared" si="181"/>
        <v>17.373585461344788</v>
      </c>
      <c r="E642" s="43">
        <f t="shared" si="181"/>
        <v>19.09119255926948</v>
      </c>
      <c r="F642" s="43">
        <f t="shared" si="181"/>
        <v>19.673853786612327</v>
      </c>
      <c r="G642" s="43">
        <f t="shared" si="181"/>
        <v>22.73687437085356</v>
      </c>
      <c r="H642" s="43">
        <f t="shared" si="181"/>
        <v>21.726416109104022</v>
      </c>
      <c r="I642" s="43">
        <f t="shared" si="181"/>
        <v>21.582374833547338</v>
      </c>
      <c r="J642" s="43">
        <f t="shared" si="181"/>
        <v>21.78140580865529</v>
      </c>
      <c r="K642" s="43">
        <f t="shared" si="181"/>
        <v>23.996338406153793</v>
      </c>
      <c r="L642" s="43">
        <f t="shared" si="181"/>
        <v>25.586311747622563</v>
      </c>
      <c r="M642" s="43">
        <f t="shared" si="181"/>
        <v>26.868139989969617</v>
      </c>
      <c r="N642" s="44">
        <f t="shared" si="181"/>
        <v>33.457196938001616</v>
      </c>
      <c r="O642" s="44">
        <f t="shared" si="181"/>
        <v>33.483745000104797</v>
      </c>
      <c r="P642" s="44" t="e">
        <f t="shared" si="181"/>
        <v>#VALUE!</v>
      </c>
      <c r="Q642" s="40"/>
      <c r="R642" s="41" t="s">
        <v>60</v>
      </c>
    </row>
    <row r="643" spans="2:18" x14ac:dyDescent="0.25">
      <c r="B643" s="42"/>
      <c r="C643" s="43">
        <f t="shared" ref="C643:P643" si="182">365/(C503/((C372+B372)/2))</f>
        <v>13.03009526278989</v>
      </c>
      <c r="D643" s="43">
        <f t="shared" si="182"/>
        <v>10.928691494769996</v>
      </c>
      <c r="E643" s="43">
        <f t="shared" si="182"/>
        <v>10.925223423562583</v>
      </c>
      <c r="F643" s="43">
        <f t="shared" si="182"/>
        <v>11.247682636591607</v>
      </c>
      <c r="G643" s="43">
        <f t="shared" si="182"/>
        <v>11.88747629861002</v>
      </c>
      <c r="H643" s="43">
        <f t="shared" si="182"/>
        <v>11.858228023858866</v>
      </c>
      <c r="I643" s="43">
        <f t="shared" si="182"/>
        <v>11.278698396985982</v>
      </c>
      <c r="J643" s="43">
        <f t="shared" si="182"/>
        <v>9.1975293984876707</v>
      </c>
      <c r="K643" s="43">
        <f t="shared" si="182"/>
        <v>9.3260256885805095</v>
      </c>
      <c r="L643" s="43">
        <f t="shared" si="182"/>
        <v>10.890754801312649</v>
      </c>
      <c r="M643" s="43">
        <f t="shared" si="182"/>
        <v>11.726668985062339</v>
      </c>
      <c r="N643" s="44">
        <f t="shared" si="182"/>
        <v>14.230687224650051</v>
      </c>
      <c r="O643" s="44">
        <f t="shared" si="182"/>
        <v>14.906350127934743</v>
      </c>
      <c r="P643" s="44" t="e">
        <f t="shared" si="182"/>
        <v>#VALUE!</v>
      </c>
      <c r="Q643" s="40"/>
      <c r="R643" s="41" t="s">
        <v>61</v>
      </c>
    </row>
    <row r="644" spans="2:18" x14ac:dyDescent="0.25">
      <c r="B644" s="42"/>
      <c r="C644" s="43">
        <f t="shared" ref="C644:P644" si="183">365/(C503/((C408+B408)/2))</f>
        <v>17.372718851217407</v>
      </c>
      <c r="D644" s="43">
        <f t="shared" si="183"/>
        <v>16.673764382090717</v>
      </c>
      <c r="E644" s="43">
        <f t="shared" si="183"/>
        <v>33.499960291037397</v>
      </c>
      <c r="F644" s="43">
        <f t="shared" si="183"/>
        <v>39.534367567981818</v>
      </c>
      <c r="G644" s="43">
        <f t="shared" si="183"/>
        <v>42.212945219395841</v>
      </c>
      <c r="H644" s="43">
        <f t="shared" si="183"/>
        <v>50.380004257764362</v>
      </c>
      <c r="I644" s="43">
        <f t="shared" si="183"/>
        <v>51.563888500176425</v>
      </c>
      <c r="J644" s="43">
        <f t="shared" si="183"/>
        <v>49.405102405419434</v>
      </c>
      <c r="K644" s="43">
        <f t="shared" si="183"/>
        <v>47.980033528979654</v>
      </c>
      <c r="L644" s="43">
        <f t="shared" si="183"/>
        <v>46.391063431059138</v>
      </c>
      <c r="M644" s="43">
        <f t="shared" si="183"/>
        <v>48.568452421474717</v>
      </c>
      <c r="N644" s="44">
        <f t="shared" si="183"/>
        <v>57.011929716787137</v>
      </c>
      <c r="O644" s="44">
        <f t="shared" si="183"/>
        <v>52.795371552059763</v>
      </c>
      <c r="P644" s="44" t="e">
        <f t="shared" si="183"/>
        <v>#VALUE!</v>
      </c>
      <c r="Q644" s="40"/>
      <c r="R644" s="41" t="s">
        <v>62</v>
      </c>
    </row>
    <row r="645" spans="2:18" x14ac:dyDescent="0.25">
      <c r="B645" s="45"/>
      <c r="C645" s="46">
        <f t="shared" ref="C645:M645" si="184">C643+C642-C644</f>
        <v>13.32899041681285</v>
      </c>
      <c r="D645" s="46">
        <f t="shared" si="184"/>
        <v>11.628512574024068</v>
      </c>
      <c r="E645" s="46">
        <f t="shared" si="184"/>
        <v>-3.4835443082053317</v>
      </c>
      <c r="F645" s="46">
        <f t="shared" si="184"/>
        <v>-8.6128311447778856</v>
      </c>
      <c r="G645" s="46">
        <f t="shared" si="184"/>
        <v>-7.5885945499322602</v>
      </c>
      <c r="H645" s="46">
        <f t="shared" si="184"/>
        <v>-16.795360124801476</v>
      </c>
      <c r="I645" s="46">
        <f t="shared" si="184"/>
        <v>-18.702815269643104</v>
      </c>
      <c r="J645" s="46">
        <f t="shared" si="184"/>
        <v>-18.426167198276474</v>
      </c>
      <c r="K645" s="46">
        <f t="shared" si="184"/>
        <v>-14.657669434245349</v>
      </c>
      <c r="L645" s="46">
        <f t="shared" si="184"/>
        <v>-9.913996882123925</v>
      </c>
      <c r="M645" s="46">
        <f t="shared" si="184"/>
        <v>-9.9736434464427646</v>
      </c>
      <c r="N645" s="47">
        <f>N643+N642-N644</f>
        <v>-9.3240455541354663</v>
      </c>
      <c r="O645" s="47">
        <f>O643+O642-O644</f>
        <v>-4.4052764240202222</v>
      </c>
      <c r="P645" s="47" t="e">
        <f>P643+P642-P644</f>
        <v>#VALUE!</v>
      </c>
      <c r="Q645" s="40"/>
      <c r="R645" s="41" t="s">
        <v>63</v>
      </c>
    </row>
    <row r="646" spans="2:18" x14ac:dyDescent="0.25">
      <c r="B646" s="179" t="s">
        <v>42</v>
      </c>
      <c r="C646" s="180"/>
      <c r="D646" s="180"/>
      <c r="E646" s="180"/>
      <c r="F646" s="180"/>
      <c r="G646" s="180"/>
      <c r="H646" s="180"/>
      <c r="I646" s="180"/>
      <c r="J646" s="180"/>
      <c r="K646" s="180"/>
      <c r="L646" s="180"/>
      <c r="M646" s="180"/>
      <c r="N646" s="180"/>
      <c r="O646" s="126"/>
      <c r="P646" s="126"/>
      <c r="Q646" s="28"/>
      <c r="R646" s="89"/>
    </row>
    <row r="647" spans="2:18" x14ac:dyDescent="0.25">
      <c r="B647" s="142">
        <v>16000</v>
      </c>
      <c r="C647" s="142">
        <v>16000</v>
      </c>
      <c r="D647" s="142">
        <v>16000</v>
      </c>
      <c r="E647" s="142">
        <v>16000</v>
      </c>
      <c r="F647" s="142">
        <v>160000</v>
      </c>
      <c r="G647" s="142">
        <v>160000</v>
      </c>
      <c r="H647" s="142">
        <v>160000</v>
      </c>
      <c r="I647" s="142">
        <v>160000</v>
      </c>
      <c r="J647" s="142">
        <v>160000</v>
      </c>
      <c r="K647" s="142">
        <v>160000</v>
      </c>
      <c r="L647" s="142">
        <v>160000</v>
      </c>
      <c r="M647" s="142">
        <v>160000</v>
      </c>
      <c r="N647" s="143">
        <v>160000</v>
      </c>
      <c r="O647" s="143">
        <v>160000</v>
      </c>
      <c r="P647" s="143">
        <v>160001</v>
      </c>
      <c r="Q647" s="30"/>
      <c r="R647" s="90" t="s">
        <v>43</v>
      </c>
    </row>
    <row r="648" spans="2:18" x14ac:dyDescent="0.25">
      <c r="B648" s="13">
        <f t="shared" ref="B648:O648" si="185">B457/B647</f>
        <v>52.714624999999998</v>
      </c>
      <c r="C648" s="13">
        <f t="shared" si="185"/>
        <v>57.247624999999999</v>
      </c>
      <c r="D648" s="13">
        <f t="shared" si="185"/>
        <v>62.776705625000005</v>
      </c>
      <c r="E648" s="13">
        <f t="shared" si="185"/>
        <v>64.381570624999995</v>
      </c>
      <c r="F648" s="13">
        <f t="shared" si="185"/>
        <v>7.3779250000000003</v>
      </c>
      <c r="G648" s="13">
        <f t="shared" si="185"/>
        <v>8.0014105625000003</v>
      </c>
      <c r="H648" s="13">
        <f t="shared" si="185"/>
        <v>8.7520312499999999</v>
      </c>
      <c r="I648" s="13">
        <f t="shared" si="185"/>
        <v>9.6415190000000006</v>
      </c>
      <c r="J648" s="13">
        <f t="shared" si="185"/>
        <v>10.524793750000001</v>
      </c>
      <c r="K648" s="13">
        <f t="shared" si="185"/>
        <v>11.5411625</v>
      </c>
      <c r="L648" s="13">
        <f t="shared" si="185"/>
        <v>12.733025</v>
      </c>
      <c r="M648" s="13">
        <f t="shared" si="185"/>
        <v>13.907473624999998</v>
      </c>
      <c r="N648" s="13">
        <f t="shared" si="185"/>
        <v>13.76665625</v>
      </c>
      <c r="O648" s="13">
        <f t="shared" si="185"/>
        <v>13.445881249999999</v>
      </c>
      <c r="P648" s="13" t="e">
        <f t="shared" ref="P648" si="186">P457/P647</f>
        <v>#VALUE!</v>
      </c>
      <c r="Q648" s="6"/>
      <c r="R648" s="90" t="s">
        <v>44</v>
      </c>
    </row>
    <row r="649" spans="2:18" x14ac:dyDescent="0.25">
      <c r="B649" s="13">
        <f t="shared" ref="B649:O649" si="187">B588/B647</f>
        <v>10.8843125</v>
      </c>
      <c r="C649" s="13">
        <f t="shared" si="187"/>
        <v>11.05925</v>
      </c>
      <c r="D649" s="13">
        <f t="shared" si="187"/>
        <v>12.15286375</v>
      </c>
      <c r="E649" s="13">
        <f t="shared" si="187"/>
        <v>10.168186250000002</v>
      </c>
      <c r="F649" s="13">
        <f t="shared" si="187"/>
        <v>1.5366500000000001</v>
      </c>
      <c r="G649" s="13">
        <f t="shared" si="187"/>
        <v>1.5076393125000001</v>
      </c>
      <c r="H649" s="13">
        <f t="shared" si="187"/>
        <v>1.65870625</v>
      </c>
      <c r="I649" s="13">
        <f t="shared" si="187"/>
        <v>1.86410075</v>
      </c>
      <c r="J649" s="13">
        <f t="shared" si="187"/>
        <v>1.9836625000000001</v>
      </c>
      <c r="K649" s="13">
        <f t="shared" si="187"/>
        <v>2.21311875</v>
      </c>
      <c r="L649" s="13">
        <f t="shared" si="187"/>
        <v>2.41779375</v>
      </c>
      <c r="M649" s="13">
        <f t="shared" si="187"/>
        <v>2.6287266874999999</v>
      </c>
      <c r="N649" s="13">
        <f t="shared" si="187"/>
        <v>1.4426375</v>
      </c>
      <c r="O649" s="13">
        <f t="shared" si="187"/>
        <v>0.72838333333333327</v>
      </c>
      <c r="P649" s="13" t="e">
        <f t="shared" ref="P649" si="188">P588/P647</f>
        <v>#VALUE!</v>
      </c>
      <c r="Q649" s="6"/>
      <c r="R649" s="89" t="s">
        <v>45</v>
      </c>
    </row>
    <row r="650" spans="2:18" x14ac:dyDescent="0.25">
      <c r="B650" s="91"/>
      <c r="C650" s="91">
        <f t="shared" ref="C650:M650" si="189">+C649/B649-1</f>
        <v>1.60724437119939E-2</v>
      </c>
      <c r="D650" s="92">
        <f t="shared" si="189"/>
        <v>9.8886791599791968E-2</v>
      </c>
      <c r="E650" s="91">
        <f t="shared" si="189"/>
        <v>-0.16330945041657352</v>
      </c>
      <c r="F650" s="92">
        <f t="shared" si="189"/>
        <v>-0.84887668634118496</v>
      </c>
      <c r="G650" s="91">
        <f t="shared" si="189"/>
        <v>-1.8879177106042366E-2</v>
      </c>
      <c r="H650" s="92">
        <f t="shared" si="189"/>
        <v>0.10020098059760563</v>
      </c>
      <c r="I650" s="91">
        <f t="shared" si="189"/>
        <v>0.12382813412561733</v>
      </c>
      <c r="J650" s="92">
        <f t="shared" si="189"/>
        <v>6.4139102996444874E-2</v>
      </c>
      <c r="K650" s="91">
        <f t="shared" si="189"/>
        <v>0.11567302905610188</v>
      </c>
      <c r="L650" s="92">
        <f t="shared" si="189"/>
        <v>9.248261079528608E-2</v>
      </c>
      <c r="M650" s="91">
        <f t="shared" si="189"/>
        <v>8.7241907007163055E-2</v>
      </c>
      <c r="N650" s="93">
        <f>+N649/M649-1</f>
        <v>-0.45120293149532686</v>
      </c>
      <c r="O650" s="93">
        <f>+O649/N649-1</f>
        <v>-0.49510300866757362</v>
      </c>
      <c r="P650" s="93" t="e">
        <f>+P649/O649-1</f>
        <v>#VALUE!</v>
      </c>
      <c r="Q650" s="31"/>
      <c r="R650" s="94" t="s">
        <v>46</v>
      </c>
    </row>
    <row r="651" spans="2:18" x14ac:dyDescent="0.25">
      <c r="B651" s="141">
        <v>0.65300000000000002</v>
      </c>
      <c r="C651" s="141">
        <v>0.66400000000000003</v>
      </c>
      <c r="D651" s="141">
        <v>0.73</v>
      </c>
      <c r="E651" s="141">
        <v>0.6110000000000001</v>
      </c>
      <c r="F651" s="141">
        <v>0.93</v>
      </c>
      <c r="G651" s="141">
        <v>0.91</v>
      </c>
      <c r="H651" s="141">
        <v>1</v>
      </c>
      <c r="I651" s="141">
        <v>1.1200000000000001</v>
      </c>
      <c r="J651" s="141">
        <v>1.19</v>
      </c>
      <c r="K651" s="141">
        <v>1.33</v>
      </c>
      <c r="L651" s="141">
        <v>1.46</v>
      </c>
      <c r="M651" s="141">
        <v>1.58</v>
      </c>
      <c r="N651" s="141">
        <v>0.87</v>
      </c>
      <c r="O651" s="141">
        <v>0</v>
      </c>
      <c r="P651" s="141">
        <v>1</v>
      </c>
      <c r="Q651" s="6"/>
      <c r="R651" s="90" t="s">
        <v>47</v>
      </c>
    </row>
    <row r="652" spans="2:18" x14ac:dyDescent="0.25">
      <c r="B652" s="91">
        <f t="shared" ref="B652:O652" si="190">+B651/B661</f>
        <v>6.1081724609702022E-2</v>
      </c>
      <c r="C652" s="91">
        <f t="shared" si="190"/>
        <v>6.2034121307827914E-2</v>
      </c>
      <c r="D652" s="92">
        <f t="shared" si="190"/>
        <v>6.213563088721958E-2</v>
      </c>
      <c r="E652" s="91">
        <f t="shared" si="190"/>
        <v>4.3114514728978225E-2</v>
      </c>
      <c r="F652" s="92">
        <f t="shared" si="190"/>
        <v>4.2246788711553962E-2</v>
      </c>
      <c r="G652" s="91">
        <f t="shared" si="190"/>
        <v>3.2605409673377245E-2</v>
      </c>
      <c r="H652" s="92">
        <f t="shared" si="190"/>
        <v>3.0671804048904388E-2</v>
      </c>
      <c r="I652" s="91">
        <f t="shared" si="190"/>
        <v>3.204567575403771E-2</v>
      </c>
      <c r="J652" s="92">
        <f t="shared" si="190"/>
        <v>2.3644292200642538E-2</v>
      </c>
      <c r="K652" s="91">
        <f t="shared" si="190"/>
        <v>2.5685717016681816E-2</v>
      </c>
      <c r="L652" s="92">
        <f t="shared" si="190"/>
        <v>2.5557940362817305E-2</v>
      </c>
      <c r="M652" s="91">
        <f t="shared" si="190"/>
        <v>3.0126597275562734E-2</v>
      </c>
      <c r="N652" s="93">
        <f t="shared" si="190"/>
        <v>1.996588370369258E-2</v>
      </c>
      <c r="O652" s="93">
        <f t="shared" si="190"/>
        <v>0</v>
      </c>
      <c r="P652" s="93">
        <f t="shared" ref="P652" si="191">+P651/P661</f>
        <v>2.9629629629629631E-2</v>
      </c>
      <c r="Q652" s="6"/>
      <c r="R652" s="94" t="s">
        <v>48</v>
      </c>
    </row>
    <row r="653" spans="2:18" x14ac:dyDescent="0.25">
      <c r="B653" s="95">
        <f t="shared" ref="B653:M653" si="192">+B651/B649</f>
        <v>5.9994602323297869E-2</v>
      </c>
      <c r="C653" s="95">
        <f t="shared" si="192"/>
        <v>6.0040237809978074E-2</v>
      </c>
      <c r="D653" s="96">
        <f t="shared" si="192"/>
        <v>6.0068146489340835E-2</v>
      </c>
      <c r="E653" s="95">
        <f t="shared" si="192"/>
        <v>6.0089379263681367E-2</v>
      </c>
      <c r="F653" s="96">
        <f t="shared" si="192"/>
        <v>0.60521263788110502</v>
      </c>
      <c r="G653" s="95">
        <f t="shared" si="192"/>
        <v>0.60359264477590358</v>
      </c>
      <c r="H653" s="96">
        <f t="shared" si="192"/>
        <v>0.60287950322728934</v>
      </c>
      <c r="I653" s="95">
        <f t="shared" si="192"/>
        <v>0.60082589420126575</v>
      </c>
      <c r="J653" s="96">
        <f t="shared" si="192"/>
        <v>0.59990043669222959</v>
      </c>
      <c r="K653" s="95">
        <f t="shared" si="192"/>
        <v>0.60096187789290567</v>
      </c>
      <c r="L653" s="96">
        <f t="shared" si="192"/>
        <v>0.60385630494743403</v>
      </c>
      <c r="M653" s="95">
        <f t="shared" si="192"/>
        <v>0.60105145487857037</v>
      </c>
      <c r="N653" s="97">
        <f>+N651/N649</f>
        <v>0.60306209979984571</v>
      </c>
      <c r="O653" s="97">
        <f>+O651/O649</f>
        <v>0</v>
      </c>
      <c r="P653" s="97" t="e">
        <f>+P651/P649</f>
        <v>#VALUE!</v>
      </c>
      <c r="Q653" s="28"/>
      <c r="R653" s="98" t="s">
        <v>49</v>
      </c>
    </row>
    <row r="654" spans="2:18" x14ac:dyDescent="0.25">
      <c r="B654" s="16">
        <f t="shared" ref="B654:M654" si="193">+B661*B647</f>
        <v>171049.52531645569</v>
      </c>
      <c r="C654" s="16">
        <f t="shared" si="193"/>
        <v>171260.58652916533</v>
      </c>
      <c r="D654" s="16">
        <f t="shared" si="193"/>
        <v>187975.88168373151</v>
      </c>
      <c r="E654" s="16">
        <f t="shared" si="193"/>
        <v>226744.9851042701</v>
      </c>
      <c r="F654" s="16">
        <f t="shared" si="193"/>
        <v>3522161.1994216517</v>
      </c>
      <c r="G654" s="16">
        <f t="shared" si="193"/>
        <v>4465516.656853552</v>
      </c>
      <c r="H654" s="16">
        <f t="shared" si="193"/>
        <v>5216517.4159592763</v>
      </c>
      <c r="I654" s="16">
        <f t="shared" si="193"/>
        <v>5592018.1360950414</v>
      </c>
      <c r="J654" s="16">
        <f t="shared" si="193"/>
        <v>8052683.4292305792</v>
      </c>
      <c r="K654" s="16">
        <f t="shared" si="193"/>
        <v>8284759.9645279581</v>
      </c>
      <c r="L654" s="16">
        <f t="shared" si="193"/>
        <v>9140016.6321637724</v>
      </c>
      <c r="M654" s="16">
        <f t="shared" si="193"/>
        <v>8391256.327015046</v>
      </c>
      <c r="N654" s="16">
        <f>+N661*N647</f>
        <v>6971892.7579577016</v>
      </c>
      <c r="O654" s="16">
        <f>+O661*O647</f>
        <v>5400000</v>
      </c>
      <c r="P654" s="16">
        <f>+P661*P647</f>
        <v>5400033.75</v>
      </c>
      <c r="Q654" s="6"/>
      <c r="R654" s="89" t="s">
        <v>50</v>
      </c>
    </row>
    <row r="655" spans="2:18" x14ac:dyDescent="0.25">
      <c r="B655" s="32">
        <f t="shared" ref="B655:M655" si="194">+B661/B$648</f>
        <v>0.20280131618651334</v>
      </c>
      <c r="C655" s="32">
        <f t="shared" si="194"/>
        <v>0.18697346235888096</v>
      </c>
      <c r="D655" s="33">
        <f t="shared" si="194"/>
        <v>0.18714732619792865</v>
      </c>
      <c r="E655" s="32">
        <f t="shared" si="194"/>
        <v>0.2201182952115481</v>
      </c>
      <c r="F655" s="33">
        <f t="shared" si="194"/>
        <v>2.9836990070223433</v>
      </c>
      <c r="G655" s="32">
        <f t="shared" si="194"/>
        <v>3.4880698705972319</v>
      </c>
      <c r="H655" s="33">
        <f t="shared" si="194"/>
        <v>3.7252190855403402</v>
      </c>
      <c r="I655" s="32">
        <f t="shared" si="194"/>
        <v>3.624959236256653</v>
      </c>
      <c r="J655" s="33">
        <f t="shared" si="194"/>
        <v>4.7819722294027018</v>
      </c>
      <c r="K655" s="32">
        <f t="shared" si="194"/>
        <v>4.4865280926682853</v>
      </c>
      <c r="L655" s="33">
        <f t="shared" si="194"/>
        <v>4.4863733441993228</v>
      </c>
      <c r="M655" s="32">
        <f t="shared" si="194"/>
        <v>3.7710193424036813</v>
      </c>
      <c r="N655" s="34">
        <f>+N661/N$648</f>
        <v>3.1652079449020625</v>
      </c>
      <c r="O655" s="34">
        <f>+O661/O$648</f>
        <v>2.5100623285662294</v>
      </c>
      <c r="P655" s="34" t="e">
        <f>+P661/P$648</f>
        <v>#VALUE!</v>
      </c>
      <c r="Q655" s="35">
        <f>(SUM(INDEX($B655:$O655,,$R$348-$B$348-$Q$348+1):INDEX($B655:$O655,$R$348-$B$348+1))-MAX(INDEX($B655:$O655,,$R$348-$B$348-$Q$348+1):INDEX($B655:$O655,$R$348-$B$348+1))-MIN(INDEX($B655:$O655,,$R$348-$B$348-$Q$348+1):INDEX($B655:$O655,$R$348-$B$348+1)))/(COUNT(INDEX($B655:$O655,,$R$348-$B$348-$Q$348+1):INDEX($B655:$O655,$R$348-$B$348+1))-2)</f>
        <v>3.71638449044874</v>
      </c>
      <c r="R655" s="36" t="s">
        <v>51</v>
      </c>
    </row>
    <row r="656" spans="2:18" x14ac:dyDescent="0.25">
      <c r="B656" s="32">
        <f t="shared" ref="B656:M656" si="195">+B661/B$649</f>
        <v>0.98220216777848668</v>
      </c>
      <c r="C656" s="32">
        <f t="shared" si="195"/>
        <v>0.96785827773789657</v>
      </c>
      <c r="D656" s="33">
        <f t="shared" si="195"/>
        <v>0.96672626690422814</v>
      </c>
      <c r="E656" s="32">
        <f t="shared" si="195"/>
        <v>1.3937157739431534</v>
      </c>
      <c r="F656" s="33">
        <f t="shared" si="195"/>
        <v>14.325648323551441</v>
      </c>
      <c r="G656" s="32">
        <f t="shared" si="195"/>
        <v>18.512039898359109</v>
      </c>
      <c r="H656" s="33">
        <f t="shared" si="195"/>
        <v>19.655821426937699</v>
      </c>
      <c r="I656" s="32">
        <f t="shared" si="195"/>
        <v>18.749047416344858</v>
      </c>
      <c r="J656" s="33">
        <f t="shared" si="195"/>
        <v>25.371892362078288</v>
      </c>
      <c r="K656" s="32">
        <f t="shared" si="195"/>
        <v>23.39673358164795</v>
      </c>
      <c r="L656" s="33">
        <f t="shared" si="195"/>
        <v>23.626954925755591</v>
      </c>
      <c r="M656" s="32">
        <f t="shared" si="195"/>
        <v>19.950857688336242</v>
      </c>
      <c r="N656" s="34">
        <f>+N661/N$649</f>
        <v>30.204628492768027</v>
      </c>
      <c r="O656" s="34">
        <f>+O661/O$649</f>
        <v>46.33549184266527</v>
      </c>
      <c r="P656" s="34" t="e">
        <f>+P661/P$649</f>
        <v>#VALUE!</v>
      </c>
      <c r="Q656" s="35">
        <f>(SUM(INDEX($B656:$O656,,$R$348-$B$348-$Q$348+1):INDEX($B656:$O656,$R$348-$B$348+1))-MAX(INDEX($B656:$O656,,$R$348-$B$348-$Q$348+1):INDEX($B656:$O656,$R$348-$B$348+1))-MIN(INDEX($B656:$O656,,$R$348-$B$348-$Q$348+1):INDEX($B656:$O656,$R$348-$B$348+1)))/(COUNT(INDEX($B656:$O656,,$R$348-$B$348-$Q$348+1):INDEX($B656:$O656,$R$348-$B$348+1))-2)</f>
        <v>22.433496974028472</v>
      </c>
      <c r="R656" s="36" t="s">
        <v>52</v>
      </c>
    </row>
    <row r="657" spans="1:18" x14ac:dyDescent="0.25">
      <c r="B657" s="32">
        <f t="shared" ref="B657:O657" si="196">+(B654+B432-B354-B360)/B559</f>
        <v>0.61521877433282524</v>
      </c>
      <c r="C657" s="32">
        <f t="shared" si="196"/>
        <v>0.34870558292413484</v>
      </c>
      <c r="D657" s="33">
        <f t="shared" si="196"/>
        <v>9.8935440825667575E-2</v>
      </c>
      <c r="E657" s="32">
        <f t="shared" si="196"/>
        <v>0.22323662326745841</v>
      </c>
      <c r="F657" s="33">
        <f t="shared" si="196"/>
        <v>7.5314294952565639</v>
      </c>
      <c r="G657" s="32">
        <f t="shared" si="196"/>
        <v>10.52018961744435</v>
      </c>
      <c r="H657" s="33">
        <f t="shared" si="196"/>
        <v>10.945258813821772</v>
      </c>
      <c r="I657" s="32">
        <f t="shared" si="196"/>
        <v>10.408297521001343</v>
      </c>
      <c r="J657" s="33">
        <f t="shared" si="196"/>
        <v>14.867069918274968</v>
      </c>
      <c r="K657" s="32">
        <f t="shared" si="196"/>
        <v>11.240479506585263</v>
      </c>
      <c r="L657" s="33">
        <f t="shared" si="196"/>
        <v>13.226480453432318</v>
      </c>
      <c r="M657" s="32">
        <f t="shared" si="196"/>
        <v>11.370479543041963</v>
      </c>
      <c r="N657" s="34">
        <f t="shared" si="196"/>
        <v>14.437188980061704</v>
      </c>
      <c r="O657" s="34">
        <f t="shared" si="196"/>
        <v>15.622823783464773</v>
      </c>
      <c r="P657" s="34" t="e">
        <f t="shared" ref="P657" si="197">+(P654+P432-P354-P360)/P559</f>
        <v>#VALUE!</v>
      </c>
      <c r="Q657" s="35">
        <f>(SUM(INDEX($B657:$O657,,$R$348-$B$348-$Q$348+1):INDEX($B657:$O657,$R$348-$B$348+1))-MAX(INDEX($B657:$O657,,$R$348-$B$348-$Q$348+1):INDEX($B657:$O657,$R$348-$B$348+1))-MIN(INDEX($B657:$O657,,$R$348-$B$348-$Q$348+1):INDEX($B657:$O657,$R$348-$B$348+1)))/(COUNT(INDEX($B657:$O657,,$R$348-$B$348-$Q$348+1):INDEX($B657:$O657,$R$348-$B$348+1))-2)</f>
        <v>12.12693054420796</v>
      </c>
      <c r="R657" s="36" t="s">
        <v>53</v>
      </c>
    </row>
    <row r="658" spans="1:18" x14ac:dyDescent="0.25">
      <c r="B658" s="32">
        <f t="shared" ref="B658:O658" si="198">B654/B465</f>
        <v>0.13370336711150344</v>
      </c>
      <c r="C658" s="32">
        <f t="shared" si="198"/>
        <v>0.12984202067121356</v>
      </c>
      <c r="D658" s="33">
        <f t="shared" si="198"/>
        <v>0.13592931596186264</v>
      </c>
      <c r="E658" s="32">
        <f t="shared" si="198"/>
        <v>0.15646047317320463</v>
      </c>
      <c r="F658" s="33">
        <f t="shared" si="198"/>
        <v>2.0466127549050226</v>
      </c>
      <c r="G658" s="32">
        <f t="shared" si="198"/>
        <v>2.5068271879181339</v>
      </c>
      <c r="H658" s="33">
        <f t="shared" si="198"/>
        <v>2.7702534328454234</v>
      </c>
      <c r="I658" s="32">
        <f t="shared" si="198"/>
        <v>2.940309057288256</v>
      </c>
      <c r="J658" s="33">
        <f t="shared" si="198"/>
        <v>4.0682631320595979</v>
      </c>
      <c r="K658" s="32">
        <f t="shared" si="198"/>
        <v>4.033698039146242</v>
      </c>
      <c r="L658" s="33">
        <f t="shared" si="198"/>
        <v>4.1592151166552016</v>
      </c>
      <c r="M658" s="32">
        <f t="shared" si="198"/>
        <v>3.7189280947850545</v>
      </c>
      <c r="N658" s="34">
        <f t="shared" si="198"/>
        <v>3.715784362850806</v>
      </c>
      <c r="O658" s="34">
        <f t="shared" si="198"/>
        <v>3.2647441488529862</v>
      </c>
      <c r="P658" s="34" t="e">
        <f t="shared" ref="P658" si="199">P654/P465</f>
        <v>#VALUE!</v>
      </c>
      <c r="Q658" s="35">
        <f>(SUM(INDEX($B658:$O658,,$R$348-$B$348-$Q$348+1):INDEX($B658:$O658,$R$348-$B$348+1))-MAX(INDEX($B658:$O658,,$R$348-$B$348-$Q$348+1):INDEX($B658:$O658,$R$348-$B$348+1))-MIN(INDEX($B658:$O658,,$R$348-$B$348-$Q$348+1):INDEX($B658:$O658,$R$348-$B$348+1)))/(COUNT(INDEX($B658:$O658,,$R$348-$B$348-$Q$348+1):INDEX($B658:$O658,$R$348-$B$348+1))-2)</f>
        <v>3.3773509319683122</v>
      </c>
      <c r="R658" s="36" t="s">
        <v>54</v>
      </c>
    </row>
    <row r="659" spans="1:18" s="15" customFormat="1" x14ac:dyDescent="0.25">
      <c r="A659" s="99"/>
      <c r="B659" s="141">
        <v>12</v>
      </c>
      <c r="C659" s="141">
        <v>11.950000000000001</v>
      </c>
      <c r="D659" s="141">
        <v>13.5</v>
      </c>
      <c r="E659" s="141">
        <v>16.3</v>
      </c>
      <c r="F659" s="141">
        <v>26.5</v>
      </c>
      <c r="G659" s="141">
        <v>32.75</v>
      </c>
      <c r="H659" s="141">
        <v>40</v>
      </c>
      <c r="I659" s="141">
        <v>41.75</v>
      </c>
      <c r="J659" s="141">
        <v>67</v>
      </c>
      <c r="K659" s="141">
        <v>57</v>
      </c>
      <c r="L659" s="141">
        <v>61.5</v>
      </c>
      <c r="M659" s="141">
        <v>56.5</v>
      </c>
      <c r="N659" s="148">
        <v>51</v>
      </c>
      <c r="O659" s="148">
        <v>51</v>
      </c>
      <c r="P659" s="148">
        <v>51</v>
      </c>
      <c r="Q659" s="31"/>
      <c r="R659" s="37" t="s">
        <v>55</v>
      </c>
    </row>
    <row r="660" spans="1:18" s="71" customFormat="1" x14ac:dyDescent="0.25">
      <c r="A660" s="100"/>
      <c r="B660" s="141">
        <v>7.95</v>
      </c>
      <c r="C660" s="141">
        <v>9</v>
      </c>
      <c r="D660" s="141">
        <v>10.8</v>
      </c>
      <c r="E660" s="141">
        <v>12</v>
      </c>
      <c r="F660" s="141">
        <v>12.700000000000001</v>
      </c>
      <c r="G660" s="141">
        <v>23.3</v>
      </c>
      <c r="H660" s="141">
        <v>22.9</v>
      </c>
      <c r="I660" s="141">
        <v>29.75</v>
      </c>
      <c r="J660" s="141">
        <v>37.75</v>
      </c>
      <c r="K660" s="141">
        <v>49</v>
      </c>
      <c r="L660" s="141">
        <v>52.5</v>
      </c>
      <c r="M660" s="141">
        <v>45.5</v>
      </c>
      <c r="N660" s="148">
        <v>38</v>
      </c>
      <c r="O660" s="148">
        <v>38</v>
      </c>
      <c r="P660" s="148">
        <v>38</v>
      </c>
      <c r="Q660" s="38"/>
      <c r="R660" s="39" t="s">
        <v>56</v>
      </c>
    </row>
    <row r="661" spans="1:18" s="3" customFormat="1" x14ac:dyDescent="0.25">
      <c r="A661" s="101"/>
      <c r="B661" s="149">
        <v>10.69059533227848</v>
      </c>
      <c r="C661" s="149">
        <v>10.703786658072833</v>
      </c>
      <c r="D661" s="149">
        <v>11.748492605233219</v>
      </c>
      <c r="E661" s="149">
        <v>14.171561569016882</v>
      </c>
      <c r="F661" s="149">
        <v>22.013507496385323</v>
      </c>
      <c r="G661" s="149">
        <v>27.9094791053347</v>
      </c>
      <c r="H661" s="149">
        <v>32.603233849745479</v>
      </c>
      <c r="I661" s="149">
        <v>34.950113350594009</v>
      </c>
      <c r="J661" s="149">
        <v>50.329271432691122</v>
      </c>
      <c r="K661" s="149">
        <v>51.779749778299738</v>
      </c>
      <c r="L661" s="149">
        <v>57.125103951023583</v>
      </c>
      <c r="M661" s="149">
        <v>52.445352043844032</v>
      </c>
      <c r="N661" s="150">
        <v>43.574329737235637</v>
      </c>
      <c r="O661" s="152">
        <f>VLOOKUP($Q661,Price!$A:$E,5,FALSE)</f>
        <v>33.75</v>
      </c>
      <c r="P661" s="152">
        <f>VLOOKUP($Q661,Price!$A:$E,5,FALSE)</f>
        <v>33.75</v>
      </c>
      <c r="Q661" s="151" t="s">
        <v>403</v>
      </c>
      <c r="R661" s="36" t="s">
        <v>57</v>
      </c>
    </row>
    <row r="662" spans="1:18" x14ac:dyDescent="0.25">
      <c r="B662" s="183" t="s">
        <v>64</v>
      </c>
      <c r="C662" s="184"/>
      <c r="D662" s="184"/>
      <c r="E662" s="184"/>
      <c r="F662" s="184"/>
      <c r="G662" s="184"/>
      <c r="H662" s="184"/>
      <c r="I662" s="184"/>
      <c r="J662" s="184"/>
      <c r="K662" s="184"/>
      <c r="L662" s="184"/>
      <c r="M662" s="184"/>
      <c r="N662" s="184"/>
      <c r="O662" s="128"/>
      <c r="P662" s="128"/>
      <c r="Q662" s="28"/>
      <c r="R662" s="89"/>
    </row>
    <row r="663" spans="1:18" x14ac:dyDescent="0.25">
      <c r="B663" s="102"/>
      <c r="C663" s="103">
        <f t="shared" ref="C663:O663" si="200">+C656/C650/100</f>
        <v>0.60218489178197709</v>
      </c>
      <c r="D663" s="102">
        <f t="shared" si="200"/>
        <v>9.7760909345375277E-2</v>
      </c>
      <c r="E663" s="103">
        <f t="shared" si="200"/>
        <v>-8.534201605528835E-2</v>
      </c>
      <c r="F663" s="102">
        <f t="shared" si="200"/>
        <v>-0.1687600631994928</v>
      </c>
      <c r="G663" s="103">
        <f t="shared" si="200"/>
        <v>-9.8055332572913088</v>
      </c>
      <c r="H663" s="102">
        <f t="shared" si="200"/>
        <v>1.9616396276472556</v>
      </c>
      <c r="I663" s="103">
        <f t="shared" si="200"/>
        <v>1.5141185441205878</v>
      </c>
      <c r="J663" s="102">
        <f t="shared" si="200"/>
        <v>3.955760398377353</v>
      </c>
      <c r="K663" s="103">
        <f t="shared" si="200"/>
        <v>2.022661096762707</v>
      </c>
      <c r="L663" s="102">
        <f t="shared" si="200"/>
        <v>2.5547456675995868</v>
      </c>
      <c r="M663" s="103">
        <f t="shared" si="200"/>
        <v>2.2868433729558619</v>
      </c>
      <c r="N663" s="104">
        <f t="shared" si="200"/>
        <v>-0.66942447365461888</v>
      </c>
      <c r="O663" s="104">
        <f t="shared" si="200"/>
        <v>-0.93587578809839655</v>
      </c>
      <c r="P663" s="104" t="e">
        <f t="shared" ref="P663" si="201">+P656/P650/100</f>
        <v>#VALUE!</v>
      </c>
      <c r="Q663" s="28"/>
      <c r="R663" s="89" t="s">
        <v>65</v>
      </c>
    </row>
    <row r="664" spans="1:18" x14ac:dyDescent="0.25">
      <c r="B664" s="105"/>
      <c r="D664" s="105"/>
      <c r="F664" s="105"/>
      <c r="H664" s="105"/>
      <c r="I664" s="106"/>
      <c r="J664" s="107"/>
      <c r="K664" s="106"/>
      <c r="L664" s="107"/>
      <c r="M664" s="106"/>
      <c r="N664" s="108"/>
      <c r="O664" s="137" t="e">
        <f>IF(VLOOKUP($Q661,Concensus!$A$2:$AS$481,14,FALSE)="-",VLOOKUP($Q661,Concensus!$A$2:$AS$481,15,FALSE),VLOOKUP($Q661,Concensus!$A$2:$AS$481,14,FALSE))</f>
        <v>#N/A</v>
      </c>
      <c r="P664" s="137" t="e">
        <f>IF(VLOOKUP($Q661,Concensus!$A$2:$AS$481,14,FALSE)="-",VLOOKUP($Q661,Concensus!$A$2:$AS$481,15,FALSE),VLOOKUP($Q661,Concensus!$A$2:$AS$481,14,FALSE))</f>
        <v>#N/A</v>
      </c>
      <c r="Q664" s="30"/>
      <c r="R664" s="90" t="s">
        <v>66</v>
      </c>
    </row>
    <row r="665" spans="1:18" x14ac:dyDescent="0.25">
      <c r="B665" s="48">
        <f t="shared" ref="B665:P665" si="202">($Q655-B655)/$Q655</f>
        <v>0.94543048042856681</v>
      </c>
      <c r="C665" s="49">
        <f t="shared" si="202"/>
        <v>0.94968941915471594</v>
      </c>
      <c r="D665" s="48">
        <f t="shared" si="202"/>
        <v>0.94964263609459543</v>
      </c>
      <c r="E665" s="49">
        <f t="shared" si="202"/>
        <v>0.94077084979305536</v>
      </c>
      <c r="F665" s="48">
        <f t="shared" si="202"/>
        <v>0.19715007564729331</v>
      </c>
      <c r="G665" s="49">
        <f t="shared" si="202"/>
        <v>6.143460679009019E-2</v>
      </c>
      <c r="H665" s="48">
        <f t="shared" si="202"/>
        <v>-2.3772015824265486E-3</v>
      </c>
      <c r="I665" s="49">
        <f t="shared" si="202"/>
        <v>2.4600590823434354E-2</v>
      </c>
      <c r="J665" s="48">
        <f t="shared" si="202"/>
        <v>-0.28672699008742664</v>
      </c>
      <c r="K665" s="49">
        <f t="shared" si="202"/>
        <v>-0.20722925849003135</v>
      </c>
      <c r="L665" s="48">
        <f t="shared" si="202"/>
        <v>-0.20718761896931967</v>
      </c>
      <c r="M665" s="49">
        <f t="shared" si="202"/>
        <v>-1.470107630019314E-2</v>
      </c>
      <c r="N665" s="50">
        <f t="shared" si="202"/>
        <v>0.14830988208115273</v>
      </c>
      <c r="O665" s="50">
        <f t="shared" si="202"/>
        <v>0.32459562916130125</v>
      </c>
      <c r="P665" s="50" t="e">
        <f t="shared" si="202"/>
        <v>#VALUE!</v>
      </c>
      <c r="Q665" s="31"/>
      <c r="R665" s="51" t="s">
        <v>67</v>
      </c>
    </row>
    <row r="666" spans="1:18" x14ac:dyDescent="0.25">
      <c r="B666" s="48">
        <f t="shared" ref="B666:P666" si="203">($Q656-B656)/$Q656</f>
        <v>0.9562171618220916</v>
      </c>
      <c r="C666" s="49">
        <f t="shared" si="203"/>
        <v>0.95685655790274704</v>
      </c>
      <c r="D666" s="48">
        <f t="shared" si="203"/>
        <v>0.95690701864165817</v>
      </c>
      <c r="E666" s="49">
        <f t="shared" si="203"/>
        <v>0.93787344988805466</v>
      </c>
      <c r="F666" s="48">
        <f t="shared" si="203"/>
        <v>0.36141706573271143</v>
      </c>
      <c r="G666" s="49">
        <f t="shared" si="203"/>
        <v>0.17480364653844563</v>
      </c>
      <c r="H666" s="48">
        <f t="shared" si="203"/>
        <v>0.12381821480202222</v>
      </c>
      <c r="I666" s="49">
        <f t="shared" si="203"/>
        <v>0.16423875252035583</v>
      </c>
      <c r="J666" s="48">
        <f t="shared" si="203"/>
        <v>-0.13098249423403011</v>
      </c>
      <c r="K666" s="49">
        <f t="shared" si="203"/>
        <v>-4.2937425615570728E-2</v>
      </c>
      <c r="L666" s="48">
        <f t="shared" si="203"/>
        <v>-5.3199817804098909E-2</v>
      </c>
      <c r="M666" s="49">
        <f t="shared" si="203"/>
        <v>0.11066662003549473</v>
      </c>
      <c r="N666" s="50">
        <f t="shared" si="203"/>
        <v>-0.34640749624261818</v>
      </c>
      <c r="O666" s="50">
        <f t="shared" si="203"/>
        <v>-1.0654600527197531</v>
      </c>
      <c r="P666" s="50" t="e">
        <f t="shared" si="203"/>
        <v>#VALUE!</v>
      </c>
      <c r="Q666" s="31"/>
      <c r="R666" s="51" t="s">
        <v>68</v>
      </c>
    </row>
    <row r="667" spans="1:18" x14ac:dyDescent="0.25">
      <c r="B667" s="48">
        <f t="shared" ref="B667:P667" si="204">($Q657-B657)/$Q657</f>
        <v>0.94926838476644315</v>
      </c>
      <c r="C667" s="49">
        <f t="shared" si="204"/>
        <v>0.97124535498468056</v>
      </c>
      <c r="D667" s="48">
        <f t="shared" si="204"/>
        <v>0.99184167498403608</v>
      </c>
      <c r="E667" s="49">
        <f t="shared" si="204"/>
        <v>0.9815916630796504</v>
      </c>
      <c r="F667" s="48">
        <f t="shared" si="204"/>
        <v>0.37895005930798292</v>
      </c>
      <c r="G667" s="49">
        <f t="shared" si="204"/>
        <v>0.13249361995653702</v>
      </c>
      <c r="H667" s="48">
        <f t="shared" si="204"/>
        <v>9.7441947579272326E-2</v>
      </c>
      <c r="I667" s="49">
        <f t="shared" si="204"/>
        <v>0.14172036501251897</v>
      </c>
      <c r="J667" s="48">
        <f t="shared" si="204"/>
        <v>-0.22595489964076257</v>
      </c>
      <c r="K667" s="49">
        <f t="shared" si="204"/>
        <v>7.3097725297526506E-2</v>
      </c>
      <c r="L667" s="48">
        <f t="shared" si="204"/>
        <v>-9.0670092090988558E-2</v>
      </c>
      <c r="M667" s="49">
        <f t="shared" si="204"/>
        <v>6.2377779637510324E-2</v>
      </c>
      <c r="N667" s="50">
        <f t="shared" si="204"/>
        <v>-0.19050644575161391</v>
      </c>
      <c r="O667" s="50">
        <f t="shared" si="204"/>
        <v>-0.28827519268068319</v>
      </c>
      <c r="P667" s="50" t="e">
        <f t="shared" si="204"/>
        <v>#VALUE!</v>
      </c>
      <c r="Q667" s="31"/>
      <c r="R667" s="51" t="s">
        <v>69</v>
      </c>
    </row>
    <row r="668" spans="1:18" x14ac:dyDescent="0.25">
      <c r="B668" s="48">
        <f t="shared" ref="B668:P668" si="205">($Q658-B658)/$Q658</f>
        <v>0.9604117635967484</v>
      </c>
      <c r="C668" s="49">
        <f t="shared" si="205"/>
        <v>0.96155506985010231</v>
      </c>
      <c r="D668" s="48">
        <f t="shared" si="205"/>
        <v>0.95975268229450961</v>
      </c>
      <c r="E668" s="49">
        <f t="shared" si="205"/>
        <v>0.95367361096762904</v>
      </c>
      <c r="F668" s="48">
        <f t="shared" si="205"/>
        <v>0.39401833089572913</v>
      </c>
      <c r="G668" s="49">
        <f t="shared" si="205"/>
        <v>0.25775341727453804</v>
      </c>
      <c r="H668" s="48">
        <f t="shared" si="205"/>
        <v>0.17975552773518677</v>
      </c>
      <c r="I668" s="49">
        <f t="shared" si="205"/>
        <v>0.12940374970905058</v>
      </c>
      <c r="J668" s="48">
        <f t="shared" si="205"/>
        <v>-0.20457222657896074</v>
      </c>
      <c r="K668" s="49">
        <f t="shared" si="205"/>
        <v>-0.19433784655461087</v>
      </c>
      <c r="L668" s="48">
        <f t="shared" si="205"/>
        <v>-0.2315022040754352</v>
      </c>
      <c r="M668" s="49">
        <f t="shared" si="205"/>
        <v>-0.10113759857868011</v>
      </c>
      <c r="N668" s="50">
        <f t="shared" si="205"/>
        <v>-0.10020677083895918</v>
      </c>
      <c r="O668" s="50">
        <f t="shared" si="205"/>
        <v>3.3341747832434737E-2</v>
      </c>
      <c r="P668" s="50" t="e">
        <f t="shared" si="205"/>
        <v>#VALUE!</v>
      </c>
      <c r="Q668" s="31"/>
      <c r="R668" s="51" t="s">
        <v>70</v>
      </c>
    </row>
    <row r="669" spans="1:18" x14ac:dyDescent="0.25">
      <c r="B669" s="105"/>
      <c r="D669" s="105"/>
      <c r="F669" s="105"/>
      <c r="H669" s="105"/>
      <c r="I669" s="96"/>
      <c r="J669" s="95"/>
      <c r="K669" s="96"/>
      <c r="L669" s="95"/>
      <c r="M669" s="96"/>
      <c r="N669" s="97">
        <f>N664/N661-1</f>
        <v>-1</v>
      </c>
      <c r="O669" s="97" t="e">
        <f>O664/O661-1</f>
        <v>#N/A</v>
      </c>
      <c r="P669" s="97" t="e">
        <f>P664/P661-1</f>
        <v>#N/A</v>
      </c>
      <c r="Q669" s="28"/>
      <c r="R669" s="98" t="s">
        <v>71</v>
      </c>
    </row>
    <row r="670" spans="1:18" x14ac:dyDescent="0.25">
      <c r="B670" s="109">
        <f t="shared" ref="B670:M670" si="206">AVERAGE(B665:B669)</f>
        <v>0.95283194765346257</v>
      </c>
      <c r="C670" s="110">
        <f t="shared" si="206"/>
        <v>0.95983660047306141</v>
      </c>
      <c r="D670" s="109">
        <f t="shared" si="206"/>
        <v>0.9645360030036999</v>
      </c>
      <c r="E670" s="110">
        <f t="shared" si="206"/>
        <v>0.95347739343209736</v>
      </c>
      <c r="F670" s="109">
        <f t="shared" si="206"/>
        <v>0.33288388289592918</v>
      </c>
      <c r="G670" s="110">
        <f t="shared" si="206"/>
        <v>0.15662132263990272</v>
      </c>
      <c r="H670" s="109">
        <f t="shared" si="206"/>
        <v>9.9659622133513689E-2</v>
      </c>
      <c r="I670" s="110">
        <f t="shared" si="206"/>
        <v>0.11499086451633994</v>
      </c>
      <c r="J670" s="52">
        <f t="shared" si="206"/>
        <v>-0.21205915263529501</v>
      </c>
      <c r="K670" s="53">
        <f t="shared" si="206"/>
        <v>-9.2851701340671611E-2</v>
      </c>
      <c r="L670" s="52">
        <f t="shared" si="206"/>
        <v>-0.14563993323496058</v>
      </c>
      <c r="M670" s="53">
        <f t="shared" si="206"/>
        <v>1.4301431198532947E-2</v>
      </c>
      <c r="N670" s="54">
        <f>AVERAGE(N665:N669)</f>
        <v>-0.29776216615040768</v>
      </c>
      <c r="O670" s="54" t="e">
        <f>AVERAGE(O665:O669)</f>
        <v>#N/A</v>
      </c>
      <c r="P670" s="54" t="e">
        <f>AVERAGE(P665:P669)</f>
        <v>#VALUE!</v>
      </c>
      <c r="Q670" s="31"/>
      <c r="R670" s="51" t="s">
        <v>72</v>
      </c>
    </row>
    <row r="671" spans="1:18" x14ac:dyDescent="0.25">
      <c r="B671" s="185" t="s">
        <v>73</v>
      </c>
      <c r="C671" s="186"/>
      <c r="D671" s="186"/>
      <c r="E671" s="186"/>
      <c r="F671" s="186"/>
      <c r="G671" s="186"/>
      <c r="H671" s="186"/>
      <c r="I671" s="186"/>
      <c r="J671" s="186"/>
      <c r="K671" s="186"/>
      <c r="L671" s="186"/>
      <c r="M671" s="186"/>
      <c r="N671" s="186"/>
      <c r="O671" s="129"/>
      <c r="P671" s="129"/>
      <c r="Q671" s="28"/>
      <c r="R671" s="89"/>
    </row>
    <row r="672" spans="1:18" s="3" customFormat="1" x14ac:dyDescent="0.25">
      <c r="B672" s="55"/>
      <c r="C672" s="56">
        <f>+B$651+B672</f>
        <v>0.65300000000000002</v>
      </c>
      <c r="D672" s="56">
        <f t="shared" ref="D672:N672" si="207">+C$651+C672</f>
        <v>1.3170000000000002</v>
      </c>
      <c r="E672" s="56">
        <f t="shared" si="207"/>
        <v>2.0470000000000002</v>
      </c>
      <c r="F672" s="56">
        <f t="shared" si="207"/>
        <v>2.6580000000000004</v>
      </c>
      <c r="G672" s="56">
        <f t="shared" si="207"/>
        <v>3.5880000000000005</v>
      </c>
      <c r="H672" s="56">
        <f t="shared" si="207"/>
        <v>4.4980000000000002</v>
      </c>
      <c r="I672" s="56">
        <f t="shared" si="207"/>
        <v>5.4980000000000002</v>
      </c>
      <c r="J672" s="56">
        <f t="shared" si="207"/>
        <v>6.6180000000000003</v>
      </c>
      <c r="K672" s="56">
        <f t="shared" si="207"/>
        <v>7.8079999999999998</v>
      </c>
      <c r="L672" s="56">
        <f t="shared" si="207"/>
        <v>9.1379999999999999</v>
      </c>
      <c r="M672" s="56">
        <f t="shared" si="207"/>
        <v>10.597999999999999</v>
      </c>
      <c r="N672" s="57">
        <f t="shared" si="207"/>
        <v>12.177999999999999</v>
      </c>
      <c r="O672" s="57">
        <f>+N$651+N672</f>
        <v>13.047999999999998</v>
      </c>
      <c r="P672" s="57">
        <f>+O$651+O672</f>
        <v>13.047999999999998</v>
      </c>
      <c r="Q672" s="31"/>
      <c r="R672" s="36" t="s">
        <v>74</v>
      </c>
    </row>
    <row r="673" spans="1:18" s="3" customFormat="1" x14ac:dyDescent="0.25">
      <c r="B673" s="58">
        <f>+B$661+B672</f>
        <v>10.69059533227848</v>
      </c>
      <c r="C673" s="59">
        <f t="shared" ref="C673:O673" si="208">+C$661+C672</f>
        <v>11.356786658072833</v>
      </c>
      <c r="D673" s="59">
        <f t="shared" si="208"/>
        <v>13.065492605233219</v>
      </c>
      <c r="E673" s="59">
        <f t="shared" si="208"/>
        <v>16.218561569016881</v>
      </c>
      <c r="F673" s="59">
        <f t="shared" si="208"/>
        <v>24.671507496385324</v>
      </c>
      <c r="G673" s="59">
        <f t="shared" si="208"/>
        <v>31.497479105334701</v>
      </c>
      <c r="H673" s="59">
        <f t="shared" si="208"/>
        <v>37.101233849745476</v>
      </c>
      <c r="I673" s="59">
        <f t="shared" si="208"/>
        <v>40.448113350594006</v>
      </c>
      <c r="J673" s="59">
        <f t="shared" si="208"/>
        <v>56.947271432691124</v>
      </c>
      <c r="K673" s="59">
        <f t="shared" si="208"/>
        <v>59.587749778299738</v>
      </c>
      <c r="L673" s="59">
        <f t="shared" si="208"/>
        <v>66.263103951023581</v>
      </c>
      <c r="M673" s="59">
        <f t="shared" si="208"/>
        <v>63.043352043844031</v>
      </c>
      <c r="N673" s="60">
        <f t="shared" si="208"/>
        <v>55.752329737235634</v>
      </c>
      <c r="O673" s="60">
        <f t="shared" si="208"/>
        <v>46.798000000000002</v>
      </c>
      <c r="P673" s="60">
        <f t="shared" ref="P673" si="209">+P$661+P672</f>
        <v>46.798000000000002</v>
      </c>
      <c r="Q673" s="31"/>
      <c r="R673" s="36" t="s">
        <v>75</v>
      </c>
    </row>
    <row r="674" spans="1:18" s="3" customFormat="1" x14ac:dyDescent="0.25">
      <c r="B674" s="72"/>
      <c r="I674" s="61"/>
      <c r="J674" s="61"/>
      <c r="K674" s="61"/>
      <c r="L674" s="61"/>
      <c r="M674" s="61"/>
      <c r="N674" s="62"/>
      <c r="O674" s="62">
        <f>+O673/B673-1</f>
        <v>3.3774924169752456</v>
      </c>
      <c r="P674" s="62">
        <f>+P673/C673-1</f>
        <v>3.1207078559263257</v>
      </c>
      <c r="Q674" s="31"/>
      <c r="R674" s="63" t="s">
        <v>76</v>
      </c>
    </row>
    <row r="675" spans="1:18" s="70" customFormat="1" x14ac:dyDescent="0.25">
      <c r="A675" s="64"/>
      <c r="B675" s="65"/>
      <c r="C675" s="66">
        <f>RATE(C$348-$B$348,,-$B673,C673)</f>
        <v>6.2315643337737932E-2</v>
      </c>
      <c r="D675" s="66">
        <f t="shared" ref="D675:O675" si="210">RATE(D$348-$B$348,,-$B673,D673)</f>
        <v>0.10550815074637908</v>
      </c>
      <c r="E675" s="66">
        <f t="shared" si="210"/>
        <v>0.14904441029777069</v>
      </c>
      <c r="F675" s="66">
        <f t="shared" si="210"/>
        <v>0.23253269660409642</v>
      </c>
      <c r="G675" s="66">
        <f t="shared" si="210"/>
        <v>0.24123719490299561</v>
      </c>
      <c r="H675" s="66">
        <f t="shared" si="210"/>
        <v>0.23045124594794864</v>
      </c>
      <c r="I675" s="66">
        <f t="shared" si="210"/>
        <v>0.20936285554249762</v>
      </c>
      <c r="J675" s="66">
        <f t="shared" si="210"/>
        <v>0.23256229637262307</v>
      </c>
      <c r="K675" s="66">
        <f t="shared" si="210"/>
        <v>0.21033647541272824</v>
      </c>
      <c r="L675" s="66">
        <f t="shared" si="210"/>
        <v>0.20012639771135951</v>
      </c>
      <c r="M675" s="66">
        <f t="shared" si="210"/>
        <v>0.17505432682528441</v>
      </c>
      <c r="N675" s="67">
        <f t="shared" si="210"/>
        <v>0.14755037912710894</v>
      </c>
      <c r="O675" s="67">
        <f t="shared" si="210"/>
        <v>0.1202759971685579</v>
      </c>
      <c r="P675" s="67">
        <f t="shared" ref="P675" si="211">RATE(P$348-$B$348,,-$B673,P673)</f>
        <v>0.11122451639757219</v>
      </c>
      <c r="Q675" s="68"/>
      <c r="R675" s="69" t="s">
        <v>77</v>
      </c>
    </row>
    <row r="676" spans="1:18" s="3" customFormat="1" x14ac:dyDescent="0.25">
      <c r="B676" s="55"/>
      <c r="C676" s="56"/>
      <c r="D676" s="56">
        <f t="shared" ref="D676:N676" si="212">+C$651+C676</f>
        <v>0.66400000000000003</v>
      </c>
      <c r="E676" s="56">
        <f t="shared" si="212"/>
        <v>1.3940000000000001</v>
      </c>
      <c r="F676" s="56">
        <f t="shared" si="212"/>
        <v>2.0050000000000003</v>
      </c>
      <c r="G676" s="56">
        <f t="shared" si="212"/>
        <v>2.9350000000000005</v>
      </c>
      <c r="H676" s="56">
        <f t="shared" si="212"/>
        <v>3.8450000000000006</v>
      </c>
      <c r="I676" s="56">
        <f t="shared" si="212"/>
        <v>4.8450000000000006</v>
      </c>
      <c r="J676" s="56">
        <f t="shared" si="212"/>
        <v>5.9650000000000007</v>
      </c>
      <c r="K676" s="56">
        <f t="shared" si="212"/>
        <v>7.1550000000000011</v>
      </c>
      <c r="L676" s="56">
        <f t="shared" si="212"/>
        <v>8.4850000000000012</v>
      </c>
      <c r="M676" s="56">
        <f t="shared" si="212"/>
        <v>9.9450000000000003</v>
      </c>
      <c r="N676" s="57">
        <f t="shared" si="212"/>
        <v>11.525</v>
      </c>
      <c r="O676" s="57">
        <f>+N$651+N676</f>
        <v>12.395</v>
      </c>
      <c r="P676" s="57">
        <f>+O$651+O676</f>
        <v>12.395</v>
      </c>
      <c r="Q676" s="31"/>
      <c r="R676" s="36" t="s">
        <v>74</v>
      </c>
    </row>
    <row r="677" spans="1:18" s="3" customFormat="1" x14ac:dyDescent="0.25">
      <c r="B677" s="58"/>
      <c r="C677" s="59">
        <f t="shared" ref="C677:O677" si="213">+C$661+C676</f>
        <v>10.703786658072833</v>
      </c>
      <c r="D677" s="59">
        <f t="shared" si="213"/>
        <v>12.412492605233219</v>
      </c>
      <c r="E677" s="59">
        <f t="shared" si="213"/>
        <v>15.565561569016882</v>
      </c>
      <c r="F677" s="59">
        <f t="shared" si="213"/>
        <v>24.018507496385322</v>
      </c>
      <c r="G677" s="59">
        <f t="shared" si="213"/>
        <v>30.844479105334699</v>
      </c>
      <c r="H677" s="59">
        <f t="shared" si="213"/>
        <v>36.448233849745478</v>
      </c>
      <c r="I677" s="59">
        <f t="shared" si="213"/>
        <v>39.795113350594008</v>
      </c>
      <c r="J677" s="59">
        <f t="shared" si="213"/>
        <v>56.294271432691126</v>
      </c>
      <c r="K677" s="59">
        <f t="shared" si="213"/>
        <v>58.934749778299739</v>
      </c>
      <c r="L677" s="59">
        <f t="shared" si="213"/>
        <v>65.610103951023589</v>
      </c>
      <c r="M677" s="59">
        <f t="shared" si="213"/>
        <v>62.390352043844032</v>
      </c>
      <c r="N677" s="60">
        <f t="shared" si="213"/>
        <v>55.099329737235635</v>
      </c>
      <c r="O677" s="60">
        <f t="shared" si="213"/>
        <v>46.144999999999996</v>
      </c>
      <c r="P677" s="60">
        <f t="shared" ref="P677" si="214">+P$661+P676</f>
        <v>46.144999999999996</v>
      </c>
      <c r="Q677" s="31"/>
      <c r="R677" s="36" t="s">
        <v>75</v>
      </c>
    </row>
    <row r="678" spans="1:18" s="3" customFormat="1" x14ac:dyDescent="0.25">
      <c r="B678" s="72"/>
      <c r="I678" s="61"/>
      <c r="J678" s="61"/>
      <c r="K678" s="61"/>
      <c r="L678" s="61"/>
      <c r="M678" s="61"/>
      <c r="N678" s="62"/>
      <c r="O678" s="62">
        <f>+O677/C677-1</f>
        <v>3.3110911562495762</v>
      </c>
      <c r="P678" s="62">
        <f>+P677/D677-1</f>
        <v>2.717625578326214</v>
      </c>
      <c r="Q678" s="31"/>
      <c r="R678" s="63" t="s">
        <v>76</v>
      </c>
    </row>
    <row r="679" spans="1:18" s="70" customFormat="1" x14ac:dyDescent="0.25">
      <c r="A679" s="64"/>
      <c r="B679" s="65"/>
      <c r="C679" s="66"/>
      <c r="D679" s="66">
        <f>RATE(D$348-$C$348,,-$C677,D677)</f>
        <v>0.15963565061077459</v>
      </c>
      <c r="E679" s="66">
        <f t="shared" ref="E679:O679" si="215">RATE(E$348-$C$348,,-$C677,E677)</f>
        <v>0.20590660702841548</v>
      </c>
      <c r="F679" s="66">
        <f t="shared" si="215"/>
        <v>0.30919053703871507</v>
      </c>
      <c r="G679" s="66">
        <f t="shared" si="215"/>
        <v>0.30289674470136185</v>
      </c>
      <c r="H679" s="66">
        <f t="shared" si="215"/>
        <v>0.27769680524576806</v>
      </c>
      <c r="I679" s="66">
        <f t="shared" si="215"/>
        <v>0.24465422291823732</v>
      </c>
      <c r="J679" s="66">
        <f t="shared" si="215"/>
        <v>0.26762132578323222</v>
      </c>
      <c r="K679" s="66">
        <f t="shared" si="215"/>
        <v>0.23766824958087432</v>
      </c>
      <c r="L679" s="66">
        <f t="shared" si="215"/>
        <v>0.22318623974521445</v>
      </c>
      <c r="M679" s="66">
        <f t="shared" si="215"/>
        <v>0.19277354779616196</v>
      </c>
      <c r="N679" s="67">
        <f t="shared" si="215"/>
        <v>0.16062445082201818</v>
      </c>
      <c r="O679" s="67">
        <f t="shared" si="215"/>
        <v>0.12948967993755855</v>
      </c>
      <c r="P679" s="67">
        <f t="shared" ref="P679" si="216">RATE(P$348-$C$348,,-$C677,P677)</f>
        <v>0.11895958411025541</v>
      </c>
      <c r="Q679" s="68"/>
      <c r="R679" s="69" t="s">
        <v>77</v>
      </c>
    </row>
    <row r="680" spans="1:18" s="3" customFormat="1" x14ac:dyDescent="0.25">
      <c r="B680" s="55"/>
      <c r="C680" s="56"/>
      <c r="D680" s="56"/>
      <c r="E680" s="56">
        <f t="shared" ref="E680:N680" si="217">+D$651+D680</f>
        <v>0.73</v>
      </c>
      <c r="F680" s="56">
        <f t="shared" si="217"/>
        <v>1.3410000000000002</v>
      </c>
      <c r="G680" s="56">
        <f t="shared" si="217"/>
        <v>2.2710000000000004</v>
      </c>
      <c r="H680" s="56">
        <f t="shared" si="217"/>
        <v>3.1810000000000005</v>
      </c>
      <c r="I680" s="56">
        <f t="shared" si="217"/>
        <v>4.1810000000000009</v>
      </c>
      <c r="J680" s="56">
        <f t="shared" si="217"/>
        <v>5.301000000000001</v>
      </c>
      <c r="K680" s="56">
        <f t="shared" si="217"/>
        <v>6.4910000000000014</v>
      </c>
      <c r="L680" s="56">
        <f t="shared" si="217"/>
        <v>7.8210000000000015</v>
      </c>
      <c r="M680" s="56">
        <f t="shared" si="217"/>
        <v>9.2810000000000024</v>
      </c>
      <c r="N680" s="57">
        <f t="shared" si="217"/>
        <v>10.861000000000002</v>
      </c>
      <c r="O680" s="57">
        <f>+N$651+N680</f>
        <v>11.731000000000002</v>
      </c>
      <c r="P680" s="57">
        <f>+O$651+O680</f>
        <v>11.731000000000002</v>
      </c>
      <c r="Q680" s="31"/>
      <c r="R680" s="36" t="s">
        <v>74</v>
      </c>
    </row>
    <row r="681" spans="1:18" s="3" customFormat="1" x14ac:dyDescent="0.25">
      <c r="B681" s="58"/>
      <c r="C681" s="59"/>
      <c r="D681" s="59">
        <f t="shared" ref="D681:O681" si="218">+D$661+D680</f>
        <v>11.748492605233219</v>
      </c>
      <c r="E681" s="59">
        <f t="shared" si="218"/>
        <v>14.901561569016883</v>
      </c>
      <c r="F681" s="59">
        <f t="shared" si="218"/>
        <v>23.354507496385324</v>
      </c>
      <c r="G681" s="59">
        <f t="shared" si="218"/>
        <v>30.180479105334701</v>
      </c>
      <c r="H681" s="59">
        <f t="shared" si="218"/>
        <v>35.784233849745476</v>
      </c>
      <c r="I681" s="59">
        <f t="shared" si="218"/>
        <v>39.131113350594006</v>
      </c>
      <c r="J681" s="59">
        <f t="shared" si="218"/>
        <v>55.630271432691124</v>
      </c>
      <c r="K681" s="59">
        <f t="shared" si="218"/>
        <v>58.270749778299738</v>
      </c>
      <c r="L681" s="59">
        <f t="shared" si="218"/>
        <v>64.946103951023588</v>
      </c>
      <c r="M681" s="59">
        <f t="shared" si="218"/>
        <v>61.726352043844031</v>
      </c>
      <c r="N681" s="60">
        <f t="shared" si="218"/>
        <v>54.435329737235641</v>
      </c>
      <c r="O681" s="60">
        <f t="shared" si="218"/>
        <v>45.481000000000002</v>
      </c>
      <c r="P681" s="60">
        <f t="shared" ref="P681" si="219">+P$661+P680</f>
        <v>45.481000000000002</v>
      </c>
      <c r="Q681" s="31"/>
      <c r="R681" s="36" t="s">
        <v>75</v>
      </c>
    </row>
    <row r="682" spans="1:18" s="3" customFormat="1" x14ac:dyDescent="0.25">
      <c r="B682" s="72"/>
      <c r="I682" s="61"/>
      <c r="J682" s="61"/>
      <c r="K682" s="61"/>
      <c r="L682" s="61"/>
      <c r="M682" s="61"/>
      <c r="N682" s="62"/>
      <c r="O682" s="62">
        <f>+O681/D681-1</f>
        <v>2.8712200388789504</v>
      </c>
      <c r="P682" s="62">
        <f>+P681/E681-1</f>
        <v>2.0520962376562908</v>
      </c>
      <c r="Q682" s="31"/>
      <c r="R682" s="63" t="s">
        <v>76</v>
      </c>
    </row>
    <row r="683" spans="1:18" s="70" customFormat="1" x14ac:dyDescent="0.25">
      <c r="A683" s="64"/>
      <c r="B683" s="65"/>
      <c r="C683" s="66"/>
      <c r="D683" s="66"/>
      <c r="E683" s="66">
        <f>RATE(E$348-$D$348,,-$D681,E681)</f>
        <v>0.26838072506247918</v>
      </c>
      <c r="F683" s="66">
        <f t="shared" ref="F683:O683" si="220">RATE(F$348-$D$348,,-$D681,F681)</f>
        <v>0.4099193882271801</v>
      </c>
      <c r="G683" s="66">
        <f t="shared" si="220"/>
        <v>0.36956083250265598</v>
      </c>
      <c r="H683" s="66">
        <f t="shared" si="220"/>
        <v>0.32107475602845148</v>
      </c>
      <c r="I683" s="66">
        <f t="shared" si="220"/>
        <v>0.27206121530090177</v>
      </c>
      <c r="J683" s="66">
        <f t="shared" si="220"/>
        <v>0.29585031466240697</v>
      </c>
      <c r="K683" s="66">
        <f t="shared" si="220"/>
        <v>0.25705024467420895</v>
      </c>
      <c r="L683" s="66">
        <f t="shared" si="220"/>
        <v>0.238287159299572</v>
      </c>
      <c r="M683" s="66">
        <f t="shared" si="220"/>
        <v>0.20241469084629474</v>
      </c>
      <c r="N683" s="67">
        <f t="shared" si="220"/>
        <v>0.16570825247142371</v>
      </c>
      <c r="O683" s="67">
        <f t="shared" si="220"/>
        <v>0.13094299331756221</v>
      </c>
      <c r="P683" s="67">
        <f t="shared" ref="P683" si="221">RATE(P$348-$D$348,,-$D681,P681)</f>
        <v>0.1194052036532216</v>
      </c>
      <c r="Q683" s="68"/>
      <c r="R683" s="69" t="s">
        <v>77</v>
      </c>
    </row>
    <row r="684" spans="1:18" s="3" customFormat="1" x14ac:dyDescent="0.25">
      <c r="B684" s="55"/>
      <c r="C684" s="56"/>
      <c r="D684" s="56"/>
      <c r="E684" s="56"/>
      <c r="F684" s="56">
        <f t="shared" ref="F684:N684" si="222">+E$651+E684</f>
        <v>0.6110000000000001</v>
      </c>
      <c r="G684" s="56">
        <f t="shared" si="222"/>
        <v>1.5410000000000001</v>
      </c>
      <c r="H684" s="56">
        <f t="shared" si="222"/>
        <v>2.4510000000000001</v>
      </c>
      <c r="I684" s="56">
        <f t="shared" si="222"/>
        <v>3.4510000000000001</v>
      </c>
      <c r="J684" s="56">
        <f t="shared" si="222"/>
        <v>4.5709999999999997</v>
      </c>
      <c r="K684" s="56">
        <f t="shared" si="222"/>
        <v>5.7609999999999992</v>
      </c>
      <c r="L684" s="56">
        <f t="shared" si="222"/>
        <v>7.0909999999999993</v>
      </c>
      <c r="M684" s="56">
        <f t="shared" si="222"/>
        <v>8.5509999999999984</v>
      </c>
      <c r="N684" s="57">
        <f t="shared" si="222"/>
        <v>10.130999999999998</v>
      </c>
      <c r="O684" s="57">
        <f>+N$651+N684</f>
        <v>11.000999999999998</v>
      </c>
      <c r="P684" s="57">
        <f>+O$651+O684</f>
        <v>11.000999999999998</v>
      </c>
      <c r="Q684" s="31"/>
      <c r="R684" s="36" t="s">
        <v>74</v>
      </c>
    </row>
    <row r="685" spans="1:18" s="3" customFormat="1" x14ac:dyDescent="0.25">
      <c r="B685" s="58"/>
      <c r="C685" s="59"/>
      <c r="D685" s="59"/>
      <c r="E685" s="59">
        <f t="shared" ref="E685:O685" si="223">+E$661+E684</f>
        <v>14.171561569016882</v>
      </c>
      <c r="F685" s="59">
        <f t="shared" si="223"/>
        <v>22.624507496385323</v>
      </c>
      <c r="G685" s="59">
        <f t="shared" si="223"/>
        <v>29.450479105334701</v>
      </c>
      <c r="H685" s="59">
        <f t="shared" si="223"/>
        <v>35.054233849745479</v>
      </c>
      <c r="I685" s="59">
        <f t="shared" si="223"/>
        <v>38.401113350594009</v>
      </c>
      <c r="J685" s="59">
        <f t="shared" si="223"/>
        <v>54.90027143269112</v>
      </c>
      <c r="K685" s="59">
        <f t="shared" si="223"/>
        <v>57.540749778299741</v>
      </c>
      <c r="L685" s="59">
        <f t="shared" si="223"/>
        <v>64.216103951023584</v>
      </c>
      <c r="M685" s="59">
        <f t="shared" si="223"/>
        <v>60.996352043844027</v>
      </c>
      <c r="N685" s="60">
        <f t="shared" si="223"/>
        <v>53.705329737235637</v>
      </c>
      <c r="O685" s="60">
        <f t="shared" si="223"/>
        <v>44.750999999999998</v>
      </c>
      <c r="P685" s="60">
        <f t="shared" ref="P685" si="224">+P$661+P684</f>
        <v>44.750999999999998</v>
      </c>
      <c r="Q685" s="31"/>
      <c r="R685" s="36" t="s">
        <v>75</v>
      </c>
    </row>
    <row r="686" spans="1:18" s="3" customFormat="1" x14ac:dyDescent="0.25">
      <c r="B686" s="72"/>
      <c r="I686" s="61"/>
      <c r="J686" s="61"/>
      <c r="K686" s="61"/>
      <c r="L686" s="61"/>
      <c r="M686" s="61"/>
      <c r="N686" s="62"/>
      <c r="O686" s="62">
        <f>+O685/E685-1</f>
        <v>2.1578030255916598</v>
      </c>
      <c r="P686" s="62">
        <f>+P685/F685-1</f>
        <v>0.97798780844841748</v>
      </c>
      <c r="Q686" s="31"/>
      <c r="R686" s="63" t="s">
        <v>76</v>
      </c>
    </row>
    <row r="687" spans="1:18" s="70" customFormat="1" x14ac:dyDescent="0.25">
      <c r="A687" s="64"/>
      <c r="B687" s="65"/>
      <c r="C687" s="66"/>
      <c r="D687" s="66"/>
      <c r="E687" s="66"/>
      <c r="F687" s="66">
        <f>RATE(F$348-$E$348,,-$E685,F685)</f>
        <v>0.59647244138917044</v>
      </c>
      <c r="G687" s="66">
        <f t="shared" ref="G687:O687" si="225">RATE(G$348-$E$348,,-$E685,G685)</f>
        <v>0.44157528581923478</v>
      </c>
      <c r="H687" s="66">
        <f t="shared" si="225"/>
        <v>0.35240756223653308</v>
      </c>
      <c r="I687" s="66">
        <f t="shared" si="225"/>
        <v>0.28301438893922198</v>
      </c>
      <c r="J687" s="66">
        <f t="shared" si="225"/>
        <v>0.31108653373861006</v>
      </c>
      <c r="K687" s="66">
        <f t="shared" si="225"/>
        <v>0.26306674674249447</v>
      </c>
      <c r="L687" s="66">
        <f t="shared" si="225"/>
        <v>0.24092806414096191</v>
      </c>
      <c r="M687" s="66">
        <f t="shared" si="225"/>
        <v>0.20015066276296994</v>
      </c>
      <c r="N687" s="67">
        <f t="shared" si="225"/>
        <v>0.15954832604184091</v>
      </c>
      <c r="O687" s="67">
        <f t="shared" si="225"/>
        <v>0.12185958709075637</v>
      </c>
      <c r="P687" s="67">
        <f t="shared" ref="P687" si="226">RATE(P$348-$E$348,,-$E685,P685)</f>
        <v>0.11019339622764476</v>
      </c>
      <c r="Q687" s="68"/>
      <c r="R687" s="69" t="s">
        <v>77</v>
      </c>
    </row>
    <row r="688" spans="1:18" s="3" customFormat="1" x14ac:dyDescent="0.25">
      <c r="B688" s="55"/>
      <c r="C688" s="56"/>
      <c r="D688" s="56"/>
      <c r="E688" s="56"/>
      <c r="F688" s="56"/>
      <c r="G688" s="56">
        <f t="shared" ref="G688:N688" si="227">+F$651+F688</f>
        <v>0.93</v>
      </c>
      <c r="H688" s="56">
        <f t="shared" si="227"/>
        <v>1.84</v>
      </c>
      <c r="I688" s="56">
        <f t="shared" si="227"/>
        <v>2.84</v>
      </c>
      <c r="J688" s="56">
        <f t="shared" si="227"/>
        <v>3.96</v>
      </c>
      <c r="K688" s="56">
        <f t="shared" si="227"/>
        <v>5.15</v>
      </c>
      <c r="L688" s="56">
        <f t="shared" si="227"/>
        <v>6.48</v>
      </c>
      <c r="M688" s="56">
        <f t="shared" si="227"/>
        <v>7.94</v>
      </c>
      <c r="N688" s="57">
        <f t="shared" si="227"/>
        <v>9.52</v>
      </c>
      <c r="O688" s="57">
        <f>+N$651+N688</f>
        <v>10.389999999999999</v>
      </c>
      <c r="P688" s="57">
        <f>+O$651+O688</f>
        <v>10.389999999999999</v>
      </c>
      <c r="Q688" s="31"/>
      <c r="R688" s="36" t="s">
        <v>74</v>
      </c>
    </row>
    <row r="689" spans="1:18" s="3" customFormat="1" x14ac:dyDescent="0.25">
      <c r="B689" s="58"/>
      <c r="C689" s="59"/>
      <c r="D689" s="59"/>
      <c r="E689" s="59"/>
      <c r="F689" s="59">
        <f t="shared" ref="F689:O689" si="228">+F$661+F688</f>
        <v>22.013507496385323</v>
      </c>
      <c r="G689" s="59">
        <f t="shared" si="228"/>
        <v>28.8394791053347</v>
      </c>
      <c r="H689" s="59">
        <f t="shared" si="228"/>
        <v>34.443233849745482</v>
      </c>
      <c r="I689" s="59">
        <f t="shared" si="228"/>
        <v>37.790113350594012</v>
      </c>
      <c r="J689" s="59">
        <f t="shared" si="228"/>
        <v>54.289271432691123</v>
      </c>
      <c r="K689" s="59">
        <f t="shared" si="228"/>
        <v>56.929749778299737</v>
      </c>
      <c r="L689" s="59">
        <f t="shared" si="228"/>
        <v>63.60510395102358</v>
      </c>
      <c r="M689" s="59">
        <f t="shared" si="228"/>
        <v>60.38535204384403</v>
      </c>
      <c r="N689" s="60">
        <f t="shared" si="228"/>
        <v>53.09432973723564</v>
      </c>
      <c r="O689" s="60">
        <f t="shared" si="228"/>
        <v>44.14</v>
      </c>
      <c r="P689" s="60">
        <f t="shared" ref="P689" si="229">+P$661+P688</f>
        <v>44.14</v>
      </c>
      <c r="Q689" s="31"/>
      <c r="R689" s="36" t="s">
        <v>75</v>
      </c>
    </row>
    <row r="690" spans="1:18" s="3" customFormat="1" x14ac:dyDescent="0.25">
      <c r="B690" s="72"/>
      <c r="I690" s="61"/>
      <c r="J690" s="61"/>
      <c r="K690" s="61"/>
      <c r="L690" s="61"/>
      <c r="M690" s="61"/>
      <c r="N690" s="62"/>
      <c r="O690" s="62">
        <f>+O689/F689-1</f>
        <v>1.0051325308903141</v>
      </c>
      <c r="P690" s="62">
        <f>+P689/G689-1</f>
        <v>0.53054082006061698</v>
      </c>
      <c r="Q690" s="31"/>
      <c r="R690" s="63" t="s">
        <v>76</v>
      </c>
    </row>
    <row r="691" spans="1:18" s="70" customFormat="1" x14ac:dyDescent="0.25">
      <c r="A691" s="64"/>
      <c r="B691" s="65"/>
      <c r="C691" s="66"/>
      <c r="D691" s="66"/>
      <c r="E691" s="66"/>
      <c r="F691" s="66"/>
      <c r="G691" s="66">
        <f>RATE(G$348-$F$348,,-$F689,G689)</f>
        <v>0.31008105410145193</v>
      </c>
      <c r="H691" s="66">
        <f t="shared" ref="H691:O691" si="230">RATE(H$348-$F$348,,-$F689,H689)</f>
        <v>0.25085606083935036</v>
      </c>
      <c r="I691" s="66">
        <f t="shared" si="230"/>
        <v>0.19737352029313801</v>
      </c>
      <c r="J691" s="66">
        <f t="shared" si="230"/>
        <v>0.2531590415400003</v>
      </c>
      <c r="K691" s="66">
        <f t="shared" si="230"/>
        <v>0.20928873097178721</v>
      </c>
      <c r="L691" s="66">
        <f t="shared" si="230"/>
        <v>0.1934396253633664</v>
      </c>
      <c r="M691" s="66">
        <f t="shared" si="230"/>
        <v>0.15506400689418021</v>
      </c>
      <c r="N691" s="67">
        <f t="shared" si="230"/>
        <v>0.11633582481418983</v>
      </c>
      <c r="O691" s="67">
        <f t="shared" si="230"/>
        <v>8.0367357088481195E-2</v>
      </c>
      <c r="P691" s="67">
        <f t="shared" ref="P691" si="231">RATE(P$348-$F$348,,-$F689,P689)</f>
        <v>7.2048190943985249E-2</v>
      </c>
      <c r="Q691" s="68"/>
      <c r="R691" s="69" t="s">
        <v>77</v>
      </c>
    </row>
    <row r="692" spans="1:18" s="3" customFormat="1" x14ac:dyDescent="0.25">
      <c r="B692" s="55"/>
      <c r="C692" s="56"/>
      <c r="D692" s="56"/>
      <c r="E692" s="56"/>
      <c r="F692" s="56"/>
      <c r="G692" s="56"/>
      <c r="H692" s="56">
        <f t="shared" ref="H692:N692" si="232">+G$651+G692</f>
        <v>0.91</v>
      </c>
      <c r="I692" s="56">
        <f t="shared" si="232"/>
        <v>1.9100000000000001</v>
      </c>
      <c r="J692" s="56">
        <f t="shared" si="232"/>
        <v>3.0300000000000002</v>
      </c>
      <c r="K692" s="56">
        <f t="shared" si="232"/>
        <v>4.2200000000000006</v>
      </c>
      <c r="L692" s="56">
        <f t="shared" si="232"/>
        <v>5.5500000000000007</v>
      </c>
      <c r="M692" s="56">
        <f t="shared" si="232"/>
        <v>7.0100000000000007</v>
      </c>
      <c r="N692" s="57">
        <f t="shared" si="232"/>
        <v>8.59</v>
      </c>
      <c r="O692" s="57">
        <f>+N$651+N692</f>
        <v>9.4599999999999991</v>
      </c>
      <c r="P692" s="57">
        <f>+O$651+O692</f>
        <v>9.4599999999999991</v>
      </c>
      <c r="Q692" s="31"/>
      <c r="R692" s="36" t="s">
        <v>74</v>
      </c>
    </row>
    <row r="693" spans="1:18" s="3" customFormat="1" x14ac:dyDescent="0.25">
      <c r="B693" s="58"/>
      <c r="C693" s="59"/>
      <c r="D693" s="59"/>
      <c r="E693" s="59"/>
      <c r="F693" s="59"/>
      <c r="G693" s="59">
        <f t="shared" ref="G693:O693" si="233">+G$661+G692</f>
        <v>27.9094791053347</v>
      </c>
      <c r="H693" s="59">
        <f t="shared" si="233"/>
        <v>33.513233849745475</v>
      </c>
      <c r="I693" s="59">
        <f t="shared" si="233"/>
        <v>36.860113350594006</v>
      </c>
      <c r="J693" s="59">
        <f t="shared" si="233"/>
        <v>53.359271432691123</v>
      </c>
      <c r="K693" s="59">
        <f t="shared" si="233"/>
        <v>55.999749778299737</v>
      </c>
      <c r="L693" s="59">
        <f t="shared" si="233"/>
        <v>62.675103951023587</v>
      </c>
      <c r="M693" s="59">
        <f t="shared" si="233"/>
        <v>59.45535204384403</v>
      </c>
      <c r="N693" s="60">
        <f t="shared" si="233"/>
        <v>52.164329737235633</v>
      </c>
      <c r="O693" s="60">
        <f t="shared" si="233"/>
        <v>43.21</v>
      </c>
      <c r="P693" s="60">
        <f t="shared" ref="P693" si="234">+P$661+P692</f>
        <v>43.21</v>
      </c>
      <c r="Q693" s="31"/>
      <c r="R693" s="36" t="s">
        <v>75</v>
      </c>
    </row>
    <row r="694" spans="1:18" s="3" customFormat="1" x14ac:dyDescent="0.25">
      <c r="B694" s="72"/>
      <c r="I694" s="61"/>
      <c r="J694" s="61"/>
      <c r="K694" s="61"/>
      <c r="L694" s="61"/>
      <c r="M694" s="61"/>
      <c r="N694" s="62"/>
      <c r="O694" s="62">
        <f>+O693/G693-1</f>
        <v>0.54821950767761596</v>
      </c>
      <c r="P694" s="62">
        <f>+P693/H693-1</f>
        <v>0.28934140446515499</v>
      </c>
      <c r="Q694" s="31"/>
      <c r="R694" s="63" t="s">
        <v>76</v>
      </c>
    </row>
    <row r="695" spans="1:18" s="70" customFormat="1" x14ac:dyDescent="0.25">
      <c r="A695" s="64"/>
      <c r="B695" s="65"/>
      <c r="C695" s="66"/>
      <c r="D695" s="66"/>
      <c r="E695" s="66"/>
      <c r="F695" s="66"/>
      <c r="G695" s="66"/>
      <c r="H695" s="66">
        <f>RATE(H$348-$G$348,,-$G693,H693)</f>
        <v>0.20078320785785136</v>
      </c>
      <c r="I695" s="66">
        <f t="shared" ref="I695:O695" si="235">RATE(I$348-$G$348,,-$G693,I693)</f>
        <v>0.14921812713693791</v>
      </c>
      <c r="J695" s="66">
        <f t="shared" si="235"/>
        <v>0.24113603968255115</v>
      </c>
      <c r="K695" s="66">
        <f t="shared" si="235"/>
        <v>0.19016887595058216</v>
      </c>
      <c r="L695" s="66">
        <f t="shared" si="235"/>
        <v>0.17562460339802932</v>
      </c>
      <c r="M695" s="66">
        <f t="shared" si="235"/>
        <v>0.13433118187289528</v>
      </c>
      <c r="N695" s="67">
        <f t="shared" si="235"/>
        <v>9.3460573942297925E-2</v>
      </c>
      <c r="O695" s="67">
        <f t="shared" si="235"/>
        <v>5.6158422928370734E-2</v>
      </c>
      <c r="P695" s="67">
        <f t="shared" ref="P695" si="236">RATE(P$348-$G$348,,-$G693,P693)</f>
        <v>4.9766003059251003E-2</v>
      </c>
      <c r="Q695" s="68"/>
      <c r="R695" s="69" t="s">
        <v>77</v>
      </c>
    </row>
    <row r="696" spans="1:18" s="3" customFormat="1" x14ac:dyDescent="0.25">
      <c r="B696" s="55"/>
      <c r="C696" s="56"/>
      <c r="D696" s="56"/>
      <c r="E696" s="56"/>
      <c r="F696" s="56"/>
      <c r="G696" s="56"/>
      <c r="H696" s="56"/>
      <c r="I696" s="56">
        <f t="shared" ref="I696:N696" si="237">+H$651+H696</f>
        <v>1</v>
      </c>
      <c r="J696" s="56">
        <f t="shared" si="237"/>
        <v>2.12</v>
      </c>
      <c r="K696" s="56">
        <f t="shared" si="237"/>
        <v>3.31</v>
      </c>
      <c r="L696" s="56">
        <f t="shared" si="237"/>
        <v>4.6400000000000006</v>
      </c>
      <c r="M696" s="56">
        <f t="shared" si="237"/>
        <v>6.1000000000000005</v>
      </c>
      <c r="N696" s="57">
        <f t="shared" si="237"/>
        <v>7.6800000000000006</v>
      </c>
      <c r="O696" s="57">
        <f>+N$651+N696</f>
        <v>8.5500000000000007</v>
      </c>
      <c r="P696" s="57">
        <f>+O$651+O696</f>
        <v>8.5500000000000007</v>
      </c>
      <c r="Q696" s="31"/>
      <c r="R696" s="36" t="s">
        <v>74</v>
      </c>
    </row>
    <row r="697" spans="1:18" s="3" customFormat="1" x14ac:dyDescent="0.25">
      <c r="B697" s="58"/>
      <c r="C697" s="59"/>
      <c r="D697" s="59"/>
      <c r="E697" s="59"/>
      <c r="F697" s="59"/>
      <c r="G697" s="59"/>
      <c r="H697" s="59">
        <f t="shared" ref="H697:O697" si="238">+H$661+H696</f>
        <v>32.603233849745479</v>
      </c>
      <c r="I697" s="59">
        <f t="shared" si="238"/>
        <v>35.950113350594009</v>
      </c>
      <c r="J697" s="59">
        <f t="shared" si="238"/>
        <v>52.44927143269112</v>
      </c>
      <c r="K697" s="59">
        <f t="shared" si="238"/>
        <v>55.089749778299741</v>
      </c>
      <c r="L697" s="59">
        <f t="shared" si="238"/>
        <v>61.765103951023583</v>
      </c>
      <c r="M697" s="59">
        <f t="shared" si="238"/>
        <v>58.545352043844034</v>
      </c>
      <c r="N697" s="60">
        <f t="shared" si="238"/>
        <v>51.254329737235636</v>
      </c>
      <c r="O697" s="60">
        <f t="shared" si="238"/>
        <v>42.3</v>
      </c>
      <c r="P697" s="60">
        <f t="shared" ref="P697" si="239">+P$661+P696</f>
        <v>42.3</v>
      </c>
      <c r="Q697" s="31"/>
      <c r="R697" s="36" t="s">
        <v>75</v>
      </c>
    </row>
    <row r="698" spans="1:18" s="3" customFormat="1" x14ac:dyDescent="0.25">
      <c r="B698" s="72"/>
      <c r="I698" s="61"/>
      <c r="J698" s="61"/>
      <c r="K698" s="61"/>
      <c r="L698" s="61"/>
      <c r="M698" s="61"/>
      <c r="N698" s="62"/>
      <c r="O698" s="62">
        <f>+O697/H697-1</f>
        <v>0.29741731126865556</v>
      </c>
      <c r="P698" s="62">
        <f>+P697/I697-1</f>
        <v>0.17663050426240368</v>
      </c>
      <c r="Q698" s="31"/>
      <c r="R698" s="63" t="s">
        <v>76</v>
      </c>
    </row>
    <row r="699" spans="1:18" s="70" customFormat="1" x14ac:dyDescent="0.25">
      <c r="A699" s="64"/>
      <c r="B699" s="65"/>
      <c r="C699" s="66"/>
      <c r="D699" s="66"/>
      <c r="E699" s="66"/>
      <c r="F699" s="66"/>
      <c r="G699" s="66"/>
      <c r="H699" s="66"/>
      <c r="I699" s="66">
        <f t="shared" ref="I699:O699" si="240">RATE(I$348-$H$348,,-$H697,I697)</f>
        <v>0.10265483222532104</v>
      </c>
      <c r="J699" s="66">
        <f t="shared" si="240"/>
        <v>0.26835080947318868</v>
      </c>
      <c r="K699" s="66">
        <f t="shared" si="240"/>
        <v>0.19106841181530571</v>
      </c>
      <c r="L699" s="66">
        <f t="shared" si="240"/>
        <v>0.17319613730789077</v>
      </c>
      <c r="M699" s="66">
        <f t="shared" si="240"/>
        <v>0.1242071641612459</v>
      </c>
      <c r="N699" s="67">
        <f t="shared" si="240"/>
        <v>7.8313344834868362E-2</v>
      </c>
      <c r="O699" s="67">
        <f t="shared" si="240"/>
        <v>3.7896963083933873E-2</v>
      </c>
      <c r="P699" s="67">
        <f t="shared" ref="P699" si="241">RATE(P$348-$H$348,,-$H697,P697)</f>
        <v>3.308239583779498E-2</v>
      </c>
      <c r="Q699" s="68"/>
      <c r="R699" s="69" t="s">
        <v>77</v>
      </c>
    </row>
    <row r="700" spans="1:18" s="3" customFormat="1" x14ac:dyDescent="0.25">
      <c r="B700" s="55"/>
      <c r="C700" s="56"/>
      <c r="D700" s="56"/>
      <c r="E700" s="56"/>
      <c r="F700" s="56"/>
      <c r="G700" s="56"/>
      <c r="H700" s="56"/>
      <c r="I700" s="56"/>
      <c r="J700" s="56">
        <f t="shared" ref="J700:N700" si="242">+I$651+I700</f>
        <v>1.1200000000000001</v>
      </c>
      <c r="K700" s="56">
        <f t="shared" si="242"/>
        <v>2.31</v>
      </c>
      <c r="L700" s="56">
        <f t="shared" si="242"/>
        <v>3.64</v>
      </c>
      <c r="M700" s="56">
        <f t="shared" si="242"/>
        <v>5.0999999999999996</v>
      </c>
      <c r="N700" s="57">
        <f t="shared" si="242"/>
        <v>6.68</v>
      </c>
      <c r="O700" s="57">
        <f>+N$651+N700</f>
        <v>7.55</v>
      </c>
      <c r="P700" s="57">
        <f>+O$651+O700</f>
        <v>7.55</v>
      </c>
      <c r="Q700" s="31"/>
      <c r="R700" s="36" t="s">
        <v>74</v>
      </c>
    </row>
    <row r="701" spans="1:18" s="3" customFormat="1" x14ac:dyDescent="0.25">
      <c r="B701" s="58"/>
      <c r="C701" s="59"/>
      <c r="D701" s="59"/>
      <c r="E701" s="59"/>
      <c r="F701" s="59"/>
      <c r="G701" s="59"/>
      <c r="H701" s="59"/>
      <c r="I701" s="59">
        <f t="shared" ref="I701:O701" si="243">+I$661+I700</f>
        <v>34.950113350594009</v>
      </c>
      <c r="J701" s="59">
        <f t="shared" si="243"/>
        <v>51.44927143269112</v>
      </c>
      <c r="K701" s="59">
        <f t="shared" si="243"/>
        <v>54.089749778299741</v>
      </c>
      <c r="L701" s="59">
        <f t="shared" si="243"/>
        <v>60.765103951023583</v>
      </c>
      <c r="M701" s="59">
        <f t="shared" si="243"/>
        <v>57.545352043844034</v>
      </c>
      <c r="N701" s="60">
        <f t="shared" si="243"/>
        <v>50.254329737235636</v>
      </c>
      <c r="O701" s="60">
        <f t="shared" si="243"/>
        <v>41.3</v>
      </c>
      <c r="P701" s="60">
        <f t="shared" ref="P701" si="244">+P$661+P700</f>
        <v>41.3</v>
      </c>
      <c r="Q701" s="31"/>
      <c r="R701" s="36" t="s">
        <v>75</v>
      </c>
    </row>
    <row r="702" spans="1:18" s="3" customFormat="1" x14ac:dyDescent="0.25">
      <c r="B702" s="72"/>
      <c r="I702" s="61"/>
      <c r="J702" s="61"/>
      <c r="K702" s="61"/>
      <c r="L702" s="61"/>
      <c r="M702" s="61"/>
      <c r="N702" s="62"/>
      <c r="O702" s="62">
        <f>+O701/I701-1</f>
        <v>0.18168429343014036</v>
      </c>
      <c r="P702" s="62">
        <f>+P701/J701-1</f>
        <v>-0.19726754432215776</v>
      </c>
      <c r="Q702" s="31"/>
      <c r="R702" s="63" t="s">
        <v>76</v>
      </c>
    </row>
    <row r="703" spans="1:18" s="70" customFormat="1" x14ac:dyDescent="0.25">
      <c r="A703" s="64"/>
      <c r="B703" s="65"/>
      <c r="C703" s="66"/>
      <c r="D703" s="66"/>
      <c r="E703" s="66"/>
      <c r="F703" s="66"/>
      <c r="G703" s="66"/>
      <c r="H703" s="66"/>
      <c r="I703" s="66"/>
      <c r="J703" s="66">
        <f t="shared" ref="J703:O703" si="245">RATE(J$348-$I$348,,-$I701,J701)</f>
        <v>0.47207738402990596</v>
      </c>
      <c r="K703" s="66">
        <f t="shared" si="245"/>
        <v>0.2440366981166969</v>
      </c>
      <c r="L703" s="66">
        <f t="shared" si="245"/>
        <v>0.20245422375552094</v>
      </c>
      <c r="M703" s="66">
        <f t="shared" si="245"/>
        <v>0.13276654902040722</v>
      </c>
      <c r="N703" s="67">
        <f t="shared" si="245"/>
        <v>7.5337965896883533E-2</v>
      </c>
      <c r="O703" s="67">
        <f t="shared" si="245"/>
        <v>2.8214152282510056E-2</v>
      </c>
      <c r="P703" s="67">
        <f t="shared" ref="P703" si="246">RATE(P$348-$I$348,,-$I701,P701)</f>
        <v>2.4135338113003221E-2</v>
      </c>
      <c r="Q703" s="68"/>
      <c r="R703" s="69" t="s">
        <v>77</v>
      </c>
    </row>
    <row r="704" spans="1:18" s="3" customFormat="1" x14ac:dyDescent="0.25">
      <c r="B704" s="55"/>
      <c r="C704" s="56"/>
      <c r="D704" s="56"/>
      <c r="E704" s="56"/>
      <c r="F704" s="56"/>
      <c r="G704" s="56"/>
      <c r="H704" s="56"/>
      <c r="I704" s="56"/>
      <c r="J704" s="56"/>
      <c r="K704" s="56">
        <f t="shared" ref="K704:P704" si="247">+J$651+J704</f>
        <v>1.19</v>
      </c>
      <c r="L704" s="56">
        <f t="shared" si="247"/>
        <v>2.52</v>
      </c>
      <c r="M704" s="56">
        <f t="shared" si="247"/>
        <v>3.98</v>
      </c>
      <c r="N704" s="57">
        <f t="shared" si="247"/>
        <v>5.5600000000000005</v>
      </c>
      <c r="O704" s="57">
        <f t="shared" si="247"/>
        <v>6.4300000000000006</v>
      </c>
      <c r="P704" s="57">
        <f t="shared" si="247"/>
        <v>6.4300000000000006</v>
      </c>
      <c r="Q704" s="31"/>
      <c r="R704" s="36" t="s">
        <v>74</v>
      </c>
    </row>
    <row r="705" spans="1:18" s="3" customFormat="1" x14ac:dyDescent="0.25">
      <c r="B705" s="58"/>
      <c r="C705" s="59"/>
      <c r="D705" s="59"/>
      <c r="E705" s="59"/>
      <c r="F705" s="59"/>
      <c r="G705" s="59"/>
      <c r="H705" s="59"/>
      <c r="I705" s="59"/>
      <c r="J705" s="59">
        <f t="shared" ref="J705:O705" si="248">+J$661+J704</f>
        <v>50.329271432691122</v>
      </c>
      <c r="K705" s="59">
        <f t="shared" si="248"/>
        <v>52.969749778299736</v>
      </c>
      <c r="L705" s="59">
        <f t="shared" si="248"/>
        <v>59.645103951023586</v>
      </c>
      <c r="M705" s="59">
        <f t="shared" si="248"/>
        <v>56.425352043844029</v>
      </c>
      <c r="N705" s="60">
        <f t="shared" si="248"/>
        <v>49.134329737235639</v>
      </c>
      <c r="O705" s="60">
        <f t="shared" si="248"/>
        <v>40.18</v>
      </c>
      <c r="P705" s="60">
        <f t="shared" ref="P705" si="249">+P$661+P704</f>
        <v>40.18</v>
      </c>
      <c r="Q705" s="31"/>
      <c r="R705" s="36" t="s">
        <v>75</v>
      </c>
    </row>
    <row r="706" spans="1:18" s="3" customFormat="1" x14ac:dyDescent="0.25">
      <c r="B706" s="72"/>
      <c r="I706" s="61"/>
      <c r="J706" s="61"/>
      <c r="K706" s="61"/>
      <c r="L706" s="61"/>
      <c r="M706" s="61"/>
      <c r="N706" s="62"/>
      <c r="O706" s="62">
        <f>+O705/J705-1</f>
        <v>-0.20165742804889308</v>
      </c>
      <c r="P706" s="62">
        <f>+P705/K705-1</f>
        <v>-0.24145384548407567</v>
      </c>
      <c r="Q706" s="31"/>
      <c r="R706" s="63" t="s">
        <v>76</v>
      </c>
    </row>
    <row r="707" spans="1:18" s="70" customFormat="1" x14ac:dyDescent="0.25">
      <c r="A707" s="64"/>
      <c r="B707" s="65"/>
      <c r="C707" s="66"/>
      <c r="D707" s="66"/>
      <c r="E707" s="66"/>
      <c r="F707" s="66"/>
      <c r="G707" s="66"/>
      <c r="H707" s="66"/>
      <c r="I707" s="66"/>
      <c r="J707" s="66"/>
      <c r="K707" s="66">
        <f t="shared" ref="K707:P707" si="250">RATE(K$348-$J$348,,-$J705,K705)</f>
        <v>5.2464068531965745E-2</v>
      </c>
      <c r="L707" s="66">
        <f t="shared" si="250"/>
        <v>8.8621928243157053E-2</v>
      </c>
      <c r="M707" s="66">
        <f t="shared" si="250"/>
        <v>3.8846094148488886E-2</v>
      </c>
      <c r="N707" s="67">
        <f t="shared" si="250"/>
        <v>-5.9892113395290832E-3</v>
      </c>
      <c r="O707" s="67">
        <f t="shared" si="250"/>
        <v>-4.4044100378616807E-2</v>
      </c>
      <c r="P707" s="67">
        <f t="shared" si="250"/>
        <v>-3.6840495110621763E-2</v>
      </c>
      <c r="Q707" s="68"/>
      <c r="R707" s="69" t="s">
        <v>77</v>
      </c>
    </row>
    <row r="708" spans="1:18" s="3" customFormat="1" x14ac:dyDescent="0.25">
      <c r="B708" s="73"/>
      <c r="C708" s="74"/>
      <c r="D708" s="74"/>
      <c r="E708" s="74"/>
      <c r="F708" s="74"/>
      <c r="G708" s="74"/>
      <c r="H708" s="74"/>
      <c r="I708" s="74"/>
      <c r="J708" s="74"/>
      <c r="K708" s="74"/>
      <c r="L708" s="74">
        <f>+K$651+K708</f>
        <v>1.33</v>
      </c>
      <c r="M708" s="74">
        <f>+L$651+L708</f>
        <v>2.79</v>
      </c>
      <c r="N708" s="75">
        <f>+M$651+M708</f>
        <v>4.37</v>
      </c>
      <c r="O708" s="75">
        <f>+N$651+N708</f>
        <v>5.24</v>
      </c>
      <c r="P708" s="75">
        <f>+O$651+O708</f>
        <v>5.24</v>
      </c>
      <c r="Q708" s="31"/>
      <c r="R708" s="36" t="s">
        <v>74</v>
      </c>
    </row>
    <row r="709" spans="1:18" s="3" customFormat="1" x14ac:dyDescent="0.25">
      <c r="B709" s="76"/>
      <c r="C709" s="77"/>
      <c r="D709" s="77"/>
      <c r="E709" s="77"/>
      <c r="F709" s="77"/>
      <c r="G709" s="77"/>
      <c r="H709" s="77"/>
      <c r="I709" s="77"/>
      <c r="J709" s="77"/>
      <c r="K709" s="77">
        <f t="shared" ref="K709:P709" si="251">+K$661+K708</f>
        <v>51.779749778299738</v>
      </c>
      <c r="L709" s="77">
        <f t="shared" si="251"/>
        <v>58.455103951023581</v>
      </c>
      <c r="M709" s="77">
        <f t="shared" si="251"/>
        <v>55.235352043844031</v>
      </c>
      <c r="N709" s="78">
        <f t="shared" si="251"/>
        <v>47.944329737235634</v>
      </c>
      <c r="O709" s="78">
        <f t="shared" si="251"/>
        <v>38.99</v>
      </c>
      <c r="P709" s="78">
        <f t="shared" si="251"/>
        <v>38.99</v>
      </c>
      <c r="Q709" s="31"/>
      <c r="R709" s="36" t="s">
        <v>75</v>
      </c>
    </row>
    <row r="710" spans="1:18" s="3" customFormat="1" x14ac:dyDescent="0.25">
      <c r="B710" s="72"/>
      <c r="I710" s="61"/>
      <c r="J710" s="61"/>
      <c r="K710" s="61"/>
      <c r="L710" s="61"/>
      <c r="M710" s="61"/>
      <c r="N710" s="62"/>
      <c r="O710" s="62">
        <f>+O709/K709-1</f>
        <v>-0.24700292745832786</v>
      </c>
      <c r="P710" s="62">
        <f>+P709/L709-1</f>
        <v>-0.33299237594945263</v>
      </c>
      <c r="Q710" s="31"/>
      <c r="R710" s="63" t="s">
        <v>76</v>
      </c>
    </row>
    <row r="711" spans="1:18" s="70" customFormat="1" x14ac:dyDescent="0.25">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-6.8466834086692546E-2</v>
      </c>
      <c r="P711" s="67">
        <f>RATE(P$348-$K$348,,-$K709,P709)</f>
        <v>-5.5159158893193359E-2</v>
      </c>
      <c r="Q711" s="68"/>
      <c r="R711" s="69" t="s">
        <v>77</v>
      </c>
    </row>
    <row r="712" spans="1:18" s="3" customFormat="1" x14ac:dyDescent="0.25">
      <c r="B712" s="73"/>
      <c r="C712" s="74"/>
      <c r="D712" s="74"/>
      <c r="E712" s="74"/>
      <c r="F712" s="74"/>
      <c r="G712" s="74"/>
      <c r="H712" s="74"/>
      <c r="I712" s="74"/>
      <c r="J712" s="74"/>
      <c r="K712" s="74"/>
      <c r="L712" s="74"/>
      <c r="M712" s="74">
        <f>+L$651+L712</f>
        <v>1.46</v>
      </c>
      <c r="N712" s="75">
        <f>+M$651+M712</f>
        <v>3.04</v>
      </c>
      <c r="O712" s="75">
        <f>+N$651+N712</f>
        <v>3.91</v>
      </c>
      <c r="P712" s="75">
        <f>+O$651+O712</f>
        <v>3.91</v>
      </c>
      <c r="Q712" s="31"/>
      <c r="R712" s="36" t="s">
        <v>74</v>
      </c>
    </row>
    <row r="713" spans="1:18" s="3" customFormat="1" x14ac:dyDescent="0.25">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37.659999999999997</v>
      </c>
      <c r="P713" s="78">
        <f>+P$661+P712</f>
        <v>37.659999999999997</v>
      </c>
      <c r="Q713" s="31"/>
      <c r="R713" s="36" t="s">
        <v>75</v>
      </c>
    </row>
    <row r="714" spans="1:18" s="3" customFormat="1" x14ac:dyDescent="0.25">
      <c r="B714" s="72"/>
      <c r="I714" s="61"/>
      <c r="J714" s="61"/>
      <c r="K714" s="61"/>
      <c r="L714" s="61"/>
      <c r="M714" s="61"/>
      <c r="N714" s="62"/>
      <c r="O714" s="62">
        <f>+O713/L713-1</f>
        <v>-0.34074518214815086</v>
      </c>
      <c r="P714" s="62">
        <f>+P713/M713-1</f>
        <v>-0.30136807251775011</v>
      </c>
      <c r="Q714" s="31"/>
      <c r="R714" s="63" t="s">
        <v>76</v>
      </c>
    </row>
    <row r="715" spans="1:18" s="70" customFormat="1" x14ac:dyDescent="0.25">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-0.12966903073302308</v>
      </c>
      <c r="P715" s="67">
        <f>RATE(P$348-$L$348,,-$L713,P713)</f>
        <v>-9.8920046261635822E-2</v>
      </c>
      <c r="Q715" s="68"/>
      <c r="R715" s="69" t="s">
        <v>77</v>
      </c>
    </row>
    <row r="716" spans="1:18" s="3" customFormat="1" x14ac:dyDescent="0.25">
      <c r="B716" s="73"/>
      <c r="C716" s="74"/>
      <c r="D716" s="74"/>
      <c r="E716" s="74"/>
      <c r="F716" s="74"/>
      <c r="G716" s="74"/>
      <c r="H716" s="74"/>
      <c r="I716" s="74"/>
      <c r="J716" s="74"/>
      <c r="K716" s="74"/>
      <c r="L716" s="74"/>
      <c r="M716" s="74"/>
      <c r="N716" s="75">
        <f>+M$651+M716</f>
        <v>1.58</v>
      </c>
      <c r="O716" s="75">
        <f>+N$651+N716</f>
        <v>2.4500000000000002</v>
      </c>
      <c r="P716" s="75">
        <f>+O$651+O716</f>
        <v>2.4500000000000002</v>
      </c>
      <c r="Q716" s="31"/>
      <c r="R716" s="36" t="s">
        <v>74</v>
      </c>
    </row>
    <row r="717" spans="1:18" s="3" customFormat="1" x14ac:dyDescent="0.25">
      <c r="B717" s="76"/>
      <c r="C717" s="77"/>
      <c r="D717" s="77"/>
      <c r="E717" s="77"/>
      <c r="F717" s="77"/>
      <c r="G717" s="77"/>
      <c r="H717" s="77"/>
      <c r="I717" s="77"/>
      <c r="J717" s="77"/>
      <c r="K717" s="77"/>
      <c r="L717" s="77"/>
      <c r="M717" s="77">
        <f>+M$661+M716</f>
        <v>52.445352043844032</v>
      </c>
      <c r="N717" s="78">
        <f>+N$661+N716</f>
        <v>45.154329737235635</v>
      </c>
      <c r="O717" s="78">
        <f>+O$661+O716</f>
        <v>36.200000000000003</v>
      </c>
      <c r="P717" s="78">
        <f>+P$661+P716</f>
        <v>36.200000000000003</v>
      </c>
      <c r="Q717" s="31"/>
      <c r="R717" s="36" t="s">
        <v>75</v>
      </c>
    </row>
    <row r="718" spans="1:18" s="3" customFormat="1" x14ac:dyDescent="0.25">
      <c r="B718" s="72"/>
      <c r="I718" s="61"/>
      <c r="J718" s="61"/>
      <c r="K718" s="61"/>
      <c r="L718" s="61"/>
      <c r="M718" s="61"/>
      <c r="N718" s="62"/>
      <c r="O718" s="62">
        <f>+O717/M717-1</f>
        <v>-0.30975770799027147</v>
      </c>
      <c r="P718" s="62">
        <f>+P717/N717-1</f>
        <v>-0.19830500838664022</v>
      </c>
      <c r="Q718" s="31"/>
      <c r="R718" s="63" t="s">
        <v>76</v>
      </c>
    </row>
    <row r="719" spans="1:18" s="70" customFormat="1" x14ac:dyDescent="0.25">
      <c r="A719" s="64"/>
      <c r="B719" s="65"/>
      <c r="C719" s="66"/>
      <c r="D719" s="66"/>
      <c r="E719" s="66"/>
      <c r="F719" s="66"/>
      <c r="G719" s="66"/>
      <c r="H719" s="66"/>
      <c r="I719" s="66"/>
      <c r="J719" s="66"/>
      <c r="K719" s="66"/>
      <c r="L719" s="66"/>
      <c r="M719" s="66"/>
      <c r="N719" s="67">
        <f>RATE(N$348-$M$348,,-$M717,N717)</f>
        <v>-0.13902132453059216</v>
      </c>
      <c r="O719" s="67">
        <f>RATE(O$348-$M$348,,-$M717,O717)</f>
        <v>-0.1691917838575929</v>
      </c>
      <c r="P719" s="67">
        <f>RATE(P$348-$M$348,,-$M717,P717)</f>
        <v>-0.11624098861293163</v>
      </c>
      <c r="Q719" s="68"/>
      <c r="R719" s="69" t="s">
        <v>77</v>
      </c>
    </row>
    <row r="720" spans="1:18" s="3" customFormat="1" x14ac:dyDescent="0.25">
      <c r="B720" s="73"/>
      <c r="C720" s="74"/>
      <c r="D720" s="74"/>
      <c r="E720" s="74"/>
      <c r="F720" s="74"/>
      <c r="G720" s="74"/>
      <c r="H720" s="74"/>
      <c r="I720" s="74"/>
      <c r="J720" s="74"/>
      <c r="K720" s="74"/>
      <c r="L720" s="74"/>
      <c r="M720" s="74"/>
      <c r="N720" s="75"/>
      <c r="O720" s="75">
        <f>+N$651+N720</f>
        <v>0.87</v>
      </c>
      <c r="P720" s="75">
        <f>+O$651+O720</f>
        <v>0.87</v>
      </c>
      <c r="Q720" s="31"/>
      <c r="R720" s="36" t="s">
        <v>74</v>
      </c>
    </row>
    <row r="721" spans="1:18" s="3" customFormat="1" x14ac:dyDescent="0.25">
      <c r="B721" s="76"/>
      <c r="C721" s="77"/>
      <c r="D721" s="77"/>
      <c r="E721" s="77"/>
      <c r="F721" s="77"/>
      <c r="G721" s="77"/>
      <c r="H721" s="77"/>
      <c r="I721" s="77"/>
      <c r="J721" s="77"/>
      <c r="K721" s="77"/>
      <c r="L721" s="77"/>
      <c r="M721" s="77"/>
      <c r="N721" s="78">
        <f>+N$661+N720</f>
        <v>43.574329737235637</v>
      </c>
      <c r="O721" s="78">
        <f>+O$661+O720</f>
        <v>34.619999999999997</v>
      </c>
      <c r="P721" s="78">
        <f>+P$661+P720</f>
        <v>34.619999999999997</v>
      </c>
      <c r="Q721" s="31"/>
      <c r="R721" s="36" t="s">
        <v>75</v>
      </c>
    </row>
    <row r="722" spans="1:18" s="3" customFormat="1" x14ac:dyDescent="0.25">
      <c r="B722" s="72"/>
      <c r="I722" s="61"/>
      <c r="J722" s="61"/>
      <c r="K722" s="61"/>
      <c r="L722" s="61"/>
      <c r="M722" s="61"/>
      <c r="N722" s="62"/>
      <c r="O722" s="62">
        <f>+O721/N721-1</f>
        <v>-0.20549552434271601</v>
      </c>
      <c r="P722" s="62">
        <f>+P721/O721-1</f>
        <v>0</v>
      </c>
      <c r="Q722" s="31"/>
      <c r="R722" s="63" t="s">
        <v>76</v>
      </c>
    </row>
    <row r="723" spans="1:18" s="70" customFormat="1" x14ac:dyDescent="0.25">
      <c r="A723" s="64"/>
      <c r="B723" s="65"/>
      <c r="C723" s="66"/>
      <c r="D723" s="66"/>
      <c r="E723" s="66"/>
      <c r="F723" s="66"/>
      <c r="G723" s="66"/>
      <c r="H723" s="66"/>
      <c r="I723" s="66"/>
      <c r="J723" s="66"/>
      <c r="K723" s="66"/>
      <c r="L723" s="66"/>
      <c r="M723" s="66"/>
      <c r="N723" s="67"/>
      <c r="O723" s="67">
        <f>RATE(O$348-$N$348,,-$N721,O721)</f>
        <v>-0.20549552434271603</v>
      </c>
      <c r="P723" s="67">
        <f>RATE(P$348-$N$348,,-$N721,P721)</f>
        <v>-0.10865019456002163</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790" priority="1192" operator="lessThan">
      <formula>0</formula>
    </cfRule>
  </conditionalFormatting>
  <conditionalFormatting sqref="Q583">
    <cfRule type="cellIs" dxfId="4789" priority="1187" operator="lessThan">
      <formula>0</formula>
    </cfRule>
  </conditionalFormatting>
  <conditionalFormatting sqref="B348:N348">
    <cfRule type="cellIs" dxfId="4788" priority="1186" operator="lessThan">
      <formula>0</formula>
    </cfRule>
  </conditionalFormatting>
  <conditionalFormatting sqref="Q514:Q515">
    <cfRule type="cellIs" dxfId="4787" priority="1188" operator="lessThan">
      <formula>0</formula>
    </cfRule>
  </conditionalFormatting>
  <conditionalFormatting sqref="Q523 R529 R539:R545">
    <cfRule type="cellIs" dxfId="4786" priority="1189" operator="lessThan">
      <formula>0</formula>
    </cfRule>
  </conditionalFormatting>
  <conditionalFormatting sqref="Q531">
    <cfRule type="cellIs" dxfId="4785" priority="1190" operator="lessThan">
      <formula>0</formula>
    </cfRule>
  </conditionalFormatting>
  <conditionalFormatting sqref="Q562">
    <cfRule type="cellIs" dxfId="4784" priority="1191" operator="lessThan">
      <formula>0</formula>
    </cfRule>
  </conditionalFormatting>
  <conditionalFormatting sqref="B348:N348">
    <cfRule type="cellIs" dxfId="4783" priority="1185" operator="lessThan">
      <formula>0</formula>
    </cfRule>
  </conditionalFormatting>
  <conditionalFormatting sqref="R588">
    <cfRule type="cellIs" dxfId="4782" priority="1170" operator="lessThan">
      <formula>0</formula>
    </cfRule>
  </conditionalFormatting>
  <conditionalFormatting sqref="R499:R502">
    <cfRule type="cellIs" dxfId="4781" priority="1184" operator="lessThan">
      <formula>0</formula>
    </cfRule>
  </conditionalFormatting>
  <conditionalFormatting sqref="R503">
    <cfRule type="cellIs" dxfId="4780" priority="1183" operator="lessThan">
      <formula>0</formula>
    </cfRule>
  </conditionalFormatting>
  <conditionalFormatting sqref="R503">
    <cfRule type="cellIs" dxfId="4779" priority="1182" operator="lessThan">
      <formula>0</formula>
    </cfRule>
  </conditionalFormatting>
  <conditionalFormatting sqref="B514">
    <cfRule type="cellIs" dxfId="4778" priority="1180" operator="lessThan">
      <formula>0</formula>
    </cfRule>
  </conditionalFormatting>
  <conditionalFormatting sqref="B531">
    <cfRule type="cellIs" dxfId="4777" priority="1179" operator="lessThan">
      <formula>0</formula>
    </cfRule>
  </conditionalFormatting>
  <conditionalFormatting sqref="R520">
    <cfRule type="cellIs" dxfId="4776" priority="1178" operator="lessThan">
      <formula>0</formula>
    </cfRule>
  </conditionalFormatting>
  <conditionalFormatting sqref="R520">
    <cfRule type="cellIs" dxfId="4775" priority="1177" operator="lessThan">
      <formula>0</formula>
    </cfRule>
  </conditionalFormatting>
  <conditionalFormatting sqref="R567">
    <cfRule type="cellIs" dxfId="4774" priority="1172" operator="lessThan">
      <formula>0</formula>
    </cfRule>
  </conditionalFormatting>
  <conditionalFormatting sqref="B523 B515">
    <cfRule type="cellIs" dxfId="4773" priority="1181" operator="lessThan">
      <formula>0</formula>
    </cfRule>
  </conditionalFormatting>
  <conditionalFormatting sqref="R528">
    <cfRule type="cellIs" dxfId="4772" priority="1175" operator="lessThan">
      <formula>0</formula>
    </cfRule>
  </conditionalFormatting>
  <conditionalFormatting sqref="R536">
    <cfRule type="cellIs" dxfId="4771" priority="1174" operator="lessThan">
      <formula>0</formula>
    </cfRule>
  </conditionalFormatting>
  <conditionalFormatting sqref="R536">
    <cfRule type="cellIs" dxfId="4770" priority="1173" operator="lessThan">
      <formula>0</formula>
    </cfRule>
  </conditionalFormatting>
  <conditionalFormatting sqref="Q539">
    <cfRule type="cellIs" dxfId="4769" priority="1161" operator="lessThan">
      <formula>0</formula>
    </cfRule>
  </conditionalFormatting>
  <conditionalFormatting sqref="R528">
    <cfRule type="cellIs" dxfId="4768" priority="1176" operator="lessThan">
      <formula>0</formula>
    </cfRule>
  </conditionalFormatting>
  <conditionalFormatting sqref="R567">
    <cfRule type="cellIs" dxfId="4767" priority="1171" operator="lessThan">
      <formula>0</formula>
    </cfRule>
  </conditionalFormatting>
  <conditionalFormatting sqref="Q584:Q587">
    <cfRule type="cellIs" dxfId="4766" priority="1163" operator="lessThan">
      <formula>0</formula>
    </cfRule>
  </conditionalFormatting>
  <conditionalFormatting sqref="Q563:Q566">
    <cfRule type="cellIs" dxfId="4765" priority="1164" operator="lessThan">
      <formula>0</formula>
    </cfRule>
  </conditionalFormatting>
  <conditionalFormatting sqref="R366">
    <cfRule type="cellIs" dxfId="4764" priority="1126" operator="lessThan">
      <formula>0</formula>
    </cfRule>
  </conditionalFormatting>
  <conditionalFormatting sqref="R588">
    <cfRule type="cellIs" dxfId="4763" priority="1169" operator="lessThan">
      <formula>0</formula>
    </cfRule>
  </conditionalFormatting>
  <conditionalFormatting sqref="R544">
    <cfRule type="cellIs" dxfId="4762" priority="1160" operator="lessThan">
      <formula>0</formula>
    </cfRule>
  </conditionalFormatting>
  <conditionalFormatting sqref="J353:N354 K351:N352">
    <cfRule type="cellIs" dxfId="4761" priority="1149" operator="lessThan">
      <formula>0</formula>
    </cfRule>
  </conditionalFormatting>
  <conditionalFormatting sqref="Q516:Q519">
    <cfRule type="cellIs" dxfId="4760" priority="1168" operator="lessThan">
      <formula>0</formula>
    </cfRule>
  </conditionalFormatting>
  <conditionalFormatting sqref="Q524:Q527">
    <cfRule type="cellIs" dxfId="4759" priority="1167" operator="lessThan">
      <formula>0</formula>
    </cfRule>
  </conditionalFormatting>
  <conditionalFormatting sqref="Q539:Q543">
    <cfRule type="cellIs" dxfId="4758" priority="1166" operator="lessThan">
      <formula>0</formula>
    </cfRule>
  </conditionalFormatting>
  <conditionalFormatting sqref="Q532:Q535">
    <cfRule type="cellIs" dxfId="4757" priority="1165" operator="lessThan">
      <formula>0</formula>
    </cfRule>
  </conditionalFormatting>
  <conditionalFormatting sqref="R544">
    <cfRule type="cellIs" dxfId="4756" priority="1159" operator="lessThan">
      <formula>0</formula>
    </cfRule>
  </conditionalFormatting>
  <conditionalFormatting sqref="R354">
    <cfRule type="cellIs" dxfId="4755" priority="1142" operator="lessThan">
      <formula>0</formula>
    </cfRule>
  </conditionalFormatting>
  <conditionalFormatting sqref="R540:R543 B539">
    <cfRule type="cellIs" dxfId="4754" priority="1162" operator="lessThan">
      <formula>0</formula>
    </cfRule>
  </conditionalFormatting>
  <conditionalFormatting sqref="Q555:Q558">
    <cfRule type="cellIs" dxfId="4753" priority="1154" operator="lessThan">
      <formula>0</formula>
    </cfRule>
  </conditionalFormatting>
  <conditionalFormatting sqref="R555:R558 R560">
    <cfRule type="cellIs" dxfId="4752" priority="1157" operator="lessThan">
      <formula>0</formula>
    </cfRule>
  </conditionalFormatting>
  <conditionalFormatting sqref="R559">
    <cfRule type="cellIs" dxfId="4751" priority="1156" operator="lessThan">
      <formula>0</formula>
    </cfRule>
  </conditionalFormatting>
  <conditionalFormatting sqref="R468:R472">
    <cfRule type="cellIs" dxfId="4750" priority="1153" operator="lessThan">
      <formula>0</formula>
    </cfRule>
  </conditionalFormatting>
  <conditionalFormatting sqref="R559">
    <cfRule type="cellIs" dxfId="4749" priority="1155" operator="lessThan">
      <formula>0</formula>
    </cfRule>
  </conditionalFormatting>
  <conditionalFormatting sqref="J351">
    <cfRule type="cellIs" dxfId="4748" priority="1148" operator="lessThan">
      <formula>0</formula>
    </cfRule>
  </conditionalFormatting>
  <conditionalFormatting sqref="Q540:Q543">
    <cfRule type="cellIs" dxfId="4747" priority="1158" operator="lessThan">
      <formula>0</formula>
    </cfRule>
  </conditionalFormatting>
  <conditionalFormatting sqref="Q349:R350 R351:R353">
    <cfRule type="cellIs" dxfId="4746" priority="1152" operator="lessThan">
      <formula>0</formula>
    </cfRule>
  </conditionalFormatting>
  <conditionalFormatting sqref="R396">
    <cfRule type="cellIs" dxfId="4745" priority="1079" operator="lessThan">
      <formula>0</formula>
    </cfRule>
  </conditionalFormatting>
  <conditionalFormatting sqref="B349">
    <cfRule type="cellIs" dxfId="4744" priority="1147" operator="lessThan">
      <formula>0</formula>
    </cfRule>
  </conditionalFormatting>
  <conditionalFormatting sqref="Q393:Q395">
    <cfRule type="cellIs" dxfId="4743" priority="1083" operator="lessThan">
      <formula>0</formula>
    </cfRule>
  </conditionalFormatting>
  <conditionalFormatting sqref="R397">
    <cfRule type="cellIs" dxfId="4742" priority="1081" operator="lessThan">
      <formula>0</formula>
    </cfRule>
  </conditionalFormatting>
  <conditionalFormatting sqref="Q349:Q350">
    <cfRule type="cellIs" dxfId="4741" priority="1151" operator="lessThan">
      <formula>0</formula>
    </cfRule>
  </conditionalFormatting>
  <conditionalFormatting sqref="Q351:Q354">
    <cfRule type="cellIs" dxfId="4740" priority="1150" operator="lessThan">
      <formula>0</formula>
    </cfRule>
  </conditionalFormatting>
  <conditionalFormatting sqref="C397:M397">
    <cfRule type="cellIs" dxfId="4739" priority="1078" operator="lessThan">
      <formula>0</formula>
    </cfRule>
  </conditionalFormatting>
  <conditionalFormatting sqref="R355">
    <cfRule type="cellIs" dxfId="4738" priority="1145" operator="lessThan">
      <formula>0</formula>
    </cfRule>
  </conditionalFormatting>
  <conditionalFormatting sqref="Q398:R398 R399:R401">
    <cfRule type="cellIs" dxfId="4737" priority="1077" operator="lessThan">
      <formula>0</formula>
    </cfRule>
  </conditionalFormatting>
  <conditionalFormatting sqref="Q399:Q401">
    <cfRule type="cellIs" dxfId="4736" priority="1075" operator="lessThan">
      <formula>0</formula>
    </cfRule>
  </conditionalFormatting>
  <conditionalFormatting sqref="H385">
    <cfRule type="cellIs" dxfId="4735" priority="1040" operator="lessThan">
      <formula>0</formula>
    </cfRule>
  </conditionalFormatting>
  <conditionalFormatting sqref="R402">
    <cfRule type="cellIs" dxfId="4734" priority="1073" operator="lessThan">
      <formula>0</formula>
    </cfRule>
  </conditionalFormatting>
  <conditionalFormatting sqref="B350">
    <cfRule type="cellIs" dxfId="4733" priority="1146" operator="lessThan">
      <formula>0</formula>
    </cfRule>
  </conditionalFormatting>
  <conditionalFormatting sqref="J352">
    <cfRule type="cellIs" dxfId="4732" priority="1143" operator="lessThan">
      <formula>0</formula>
    </cfRule>
  </conditionalFormatting>
  <conditionalFormatting sqref="Q355">
    <cfRule type="cellIs" dxfId="4731" priority="1144" operator="lessThan">
      <formula>0</formula>
    </cfRule>
  </conditionalFormatting>
  <conditionalFormatting sqref="Q440">
    <cfRule type="cellIs" dxfId="4730" priority="1027" operator="lessThan">
      <formula>0</formula>
    </cfRule>
  </conditionalFormatting>
  <conditionalFormatting sqref="R354">
    <cfRule type="cellIs" dxfId="4729" priority="1141" operator="lessThan">
      <formula>0</formula>
    </cfRule>
  </conditionalFormatting>
  <conditionalFormatting sqref="Q356:R356 R357:R359">
    <cfRule type="cellIs" dxfId="4728" priority="1140" operator="lessThan">
      <formula>0</formula>
    </cfRule>
  </conditionalFormatting>
  <conditionalFormatting sqref="Q356">
    <cfRule type="cellIs" dxfId="4727" priority="1139" operator="lessThan">
      <formula>0</formula>
    </cfRule>
  </conditionalFormatting>
  <conditionalFormatting sqref="Q357:Q360">
    <cfRule type="cellIs" dxfId="4726" priority="1138" operator="lessThan">
      <formula>0</formula>
    </cfRule>
  </conditionalFormatting>
  <conditionalFormatting sqref="B356">
    <cfRule type="cellIs" dxfId="4725" priority="1137" operator="lessThan">
      <formula>0</formula>
    </cfRule>
  </conditionalFormatting>
  <conditionalFormatting sqref="R361">
    <cfRule type="cellIs" dxfId="4724" priority="1136" operator="lessThan">
      <formula>0</formula>
    </cfRule>
  </conditionalFormatting>
  <conditionalFormatting sqref="R360">
    <cfRule type="cellIs" dxfId="4723" priority="1135" operator="lessThan">
      <formula>0</formula>
    </cfRule>
  </conditionalFormatting>
  <conditionalFormatting sqref="R360">
    <cfRule type="cellIs" dxfId="4722" priority="1134" operator="lessThan">
      <formula>0</formula>
    </cfRule>
  </conditionalFormatting>
  <conditionalFormatting sqref="Q362:R362 R363:R365">
    <cfRule type="cellIs" dxfId="4721" priority="1133" operator="lessThan">
      <formula>0</formula>
    </cfRule>
  </conditionalFormatting>
  <conditionalFormatting sqref="Q362">
    <cfRule type="cellIs" dxfId="4720" priority="1132" operator="lessThan">
      <formula>0</formula>
    </cfRule>
  </conditionalFormatting>
  <conditionalFormatting sqref="J363">
    <cfRule type="cellIs" dxfId="4719" priority="1130" operator="lessThan">
      <formula>0</formula>
    </cfRule>
  </conditionalFormatting>
  <conditionalFormatting sqref="K363:N364 J365:M366">
    <cfRule type="cellIs" dxfId="4718" priority="1131" operator="lessThan">
      <formula>0</formula>
    </cfRule>
  </conditionalFormatting>
  <conditionalFormatting sqref="Q368">
    <cfRule type="cellIs" dxfId="4717" priority="1123" operator="lessThan">
      <formula>0</formula>
    </cfRule>
  </conditionalFormatting>
  <conditionalFormatting sqref="R367">
    <cfRule type="cellIs" dxfId="4716" priority="1128" operator="lessThan">
      <formula>0</formula>
    </cfRule>
  </conditionalFormatting>
  <conditionalFormatting sqref="B362">
    <cfRule type="cellIs" dxfId="4715" priority="1129" operator="lessThan">
      <formula>0</formula>
    </cfRule>
  </conditionalFormatting>
  <conditionalFormatting sqref="Q405:Q407">
    <cfRule type="cellIs" dxfId="4714" priority="1061" operator="lessThan">
      <formula>0</formula>
    </cfRule>
  </conditionalFormatting>
  <conditionalFormatting sqref="J364">
    <cfRule type="cellIs" dxfId="4713" priority="1127" operator="lessThan">
      <formula>0</formula>
    </cfRule>
  </conditionalFormatting>
  <conditionalFormatting sqref="R366">
    <cfRule type="cellIs" dxfId="4712" priority="1125" operator="lessThan">
      <formula>0</formula>
    </cfRule>
  </conditionalFormatting>
  <conditionalFormatting sqref="Q368:R368 R369:R371">
    <cfRule type="cellIs" dxfId="4711" priority="1124" operator="lessThan">
      <formula>0</formula>
    </cfRule>
  </conditionalFormatting>
  <conditionalFormatting sqref="R372">
    <cfRule type="cellIs" dxfId="4710" priority="1115" operator="lessThan">
      <formula>0</formula>
    </cfRule>
  </conditionalFormatting>
  <conditionalFormatting sqref="I370 K369:N370 C371:M372">
    <cfRule type="cellIs" dxfId="4709" priority="1122" operator="lessThan">
      <formula>0</formula>
    </cfRule>
  </conditionalFormatting>
  <conditionalFormatting sqref="I369">
    <cfRule type="cellIs" dxfId="4708" priority="1120" operator="lessThan">
      <formula>0</formula>
    </cfRule>
  </conditionalFormatting>
  <conditionalFormatting sqref="C369:J369">
    <cfRule type="cellIs" dxfId="4707" priority="1121" operator="lessThan">
      <formula>0</formula>
    </cfRule>
  </conditionalFormatting>
  <conditionalFormatting sqref="B368">
    <cfRule type="cellIs" dxfId="4706" priority="1119" operator="lessThan">
      <formula>0</formula>
    </cfRule>
  </conditionalFormatting>
  <conditionalFormatting sqref="R373">
    <cfRule type="cellIs" dxfId="4705" priority="1118" operator="lessThan">
      <formula>0</formula>
    </cfRule>
  </conditionalFormatting>
  <conditionalFormatting sqref="Q411:Q413">
    <cfRule type="cellIs" dxfId="4704" priority="1054" operator="lessThan">
      <formula>0</formula>
    </cfRule>
  </conditionalFormatting>
  <conditionalFormatting sqref="C370:J370">
    <cfRule type="cellIs" dxfId="4703" priority="1117" operator="lessThan">
      <formula>0</formula>
    </cfRule>
  </conditionalFormatting>
  <conditionalFormatting sqref="R372">
    <cfRule type="cellIs" dxfId="4702" priority="1116" operator="lessThan">
      <formula>0</formula>
    </cfRule>
  </conditionalFormatting>
  <conditionalFormatting sqref="Q374:R374 R375:R377">
    <cfRule type="cellIs" dxfId="4701" priority="1114" operator="lessThan">
      <formula>0</formula>
    </cfRule>
  </conditionalFormatting>
  <conditionalFormatting sqref="Q374">
    <cfRule type="cellIs" dxfId="4700" priority="1113" operator="lessThan">
      <formula>0</formula>
    </cfRule>
  </conditionalFormatting>
  <conditionalFormatting sqref="Q375:Q377">
    <cfRule type="cellIs" dxfId="4699" priority="1112" operator="lessThan">
      <formula>0</formula>
    </cfRule>
  </conditionalFormatting>
  <conditionalFormatting sqref="I376 K375:N376 C377:M378">
    <cfRule type="cellIs" dxfId="4698" priority="1111" operator="lessThan">
      <formula>0</formula>
    </cfRule>
  </conditionalFormatting>
  <conditionalFormatting sqref="I375">
    <cfRule type="cellIs" dxfId="4697" priority="1109" operator="lessThan">
      <formula>0</formula>
    </cfRule>
  </conditionalFormatting>
  <conditionalFormatting sqref="C375:J375">
    <cfRule type="cellIs" dxfId="4696" priority="1110" operator="lessThan">
      <formula>0</formula>
    </cfRule>
  </conditionalFormatting>
  <conditionalFormatting sqref="B374">
    <cfRule type="cellIs" dxfId="4695" priority="1108" operator="lessThan">
      <formula>0</formula>
    </cfRule>
  </conditionalFormatting>
  <conditionalFormatting sqref="R379">
    <cfRule type="cellIs" dxfId="4694" priority="1107" operator="lessThan">
      <formula>0</formula>
    </cfRule>
  </conditionalFormatting>
  <conditionalFormatting sqref="C376:J376">
    <cfRule type="cellIs" dxfId="4693" priority="1106" operator="lessThan">
      <formula>0</formula>
    </cfRule>
  </conditionalFormatting>
  <conditionalFormatting sqref="R378">
    <cfRule type="cellIs" dxfId="4692" priority="1105" operator="lessThan">
      <formula>0</formula>
    </cfRule>
  </conditionalFormatting>
  <conditionalFormatting sqref="R378">
    <cfRule type="cellIs" dxfId="4691" priority="1104" operator="lessThan">
      <formula>0</formula>
    </cfRule>
  </conditionalFormatting>
  <conditionalFormatting sqref="Q380:R380 R381:R383">
    <cfRule type="cellIs" dxfId="4690" priority="1103" operator="lessThan">
      <formula>0</formula>
    </cfRule>
  </conditionalFormatting>
  <conditionalFormatting sqref="Q380">
    <cfRule type="cellIs" dxfId="4689" priority="1102" operator="lessThan">
      <formula>0</formula>
    </cfRule>
  </conditionalFormatting>
  <conditionalFormatting sqref="Q381:Q383">
    <cfRule type="cellIs" dxfId="4688" priority="1101" operator="lessThan">
      <formula>0</formula>
    </cfRule>
  </conditionalFormatting>
  <conditionalFormatting sqref="I382 K381:N382 C383:N383 C384:M384">
    <cfRule type="cellIs" dxfId="4687" priority="1100" operator="lessThan">
      <formula>0</formula>
    </cfRule>
  </conditionalFormatting>
  <conditionalFormatting sqref="I381">
    <cfRule type="cellIs" dxfId="4686" priority="1098" operator="lessThan">
      <formula>0</formula>
    </cfRule>
  </conditionalFormatting>
  <conditionalFormatting sqref="C381:J381">
    <cfRule type="cellIs" dxfId="4685" priority="1099" operator="lessThan">
      <formula>0</formula>
    </cfRule>
  </conditionalFormatting>
  <conditionalFormatting sqref="B380">
    <cfRule type="cellIs" dxfId="4684" priority="1097" operator="lessThan">
      <formula>0</formula>
    </cfRule>
  </conditionalFormatting>
  <conditionalFormatting sqref="R385">
    <cfRule type="cellIs" dxfId="4683" priority="1096" operator="lessThan">
      <formula>0</formula>
    </cfRule>
  </conditionalFormatting>
  <conditionalFormatting sqref="C382:J382">
    <cfRule type="cellIs" dxfId="4682" priority="1095" operator="lessThan">
      <formula>0</formula>
    </cfRule>
  </conditionalFormatting>
  <conditionalFormatting sqref="R384">
    <cfRule type="cellIs" dxfId="4681" priority="1094" operator="lessThan">
      <formula>0</formula>
    </cfRule>
  </conditionalFormatting>
  <conditionalFormatting sqref="R384">
    <cfRule type="cellIs" dxfId="4680" priority="1093" operator="lessThan">
      <formula>0</formula>
    </cfRule>
  </conditionalFormatting>
  <conditionalFormatting sqref="Q386:R386 R387:R389">
    <cfRule type="cellIs" dxfId="4679" priority="1092" operator="lessThan">
      <formula>0</formula>
    </cfRule>
  </conditionalFormatting>
  <conditionalFormatting sqref="Q386">
    <cfRule type="cellIs" dxfId="4678" priority="1091" operator="lessThan">
      <formula>0</formula>
    </cfRule>
  </conditionalFormatting>
  <conditionalFormatting sqref="Q387:Q389">
    <cfRule type="cellIs" dxfId="4677" priority="1090" operator="lessThan">
      <formula>0</formula>
    </cfRule>
  </conditionalFormatting>
  <conditionalFormatting sqref="B386">
    <cfRule type="cellIs" dxfId="4676" priority="1089" operator="lessThan">
      <formula>0</formula>
    </cfRule>
  </conditionalFormatting>
  <conditionalFormatting sqref="R391">
    <cfRule type="cellIs" dxfId="4675" priority="1088" operator="lessThan">
      <formula>0</formula>
    </cfRule>
  </conditionalFormatting>
  <conditionalFormatting sqref="R390">
    <cfRule type="cellIs" dxfId="4674" priority="1087" operator="lessThan">
      <formula>0</formula>
    </cfRule>
  </conditionalFormatting>
  <conditionalFormatting sqref="R390">
    <cfRule type="cellIs" dxfId="4673" priority="1086" operator="lessThan">
      <formula>0</formula>
    </cfRule>
  </conditionalFormatting>
  <conditionalFormatting sqref="Q392:R392 R393:R395">
    <cfRule type="cellIs" dxfId="4672" priority="1085" operator="lessThan">
      <formula>0</formula>
    </cfRule>
  </conditionalFormatting>
  <conditionalFormatting sqref="Q392">
    <cfRule type="cellIs" dxfId="4671" priority="1084" operator="lessThan">
      <formula>0</formula>
    </cfRule>
  </conditionalFormatting>
  <conditionalFormatting sqref="H397">
    <cfRule type="cellIs" dxfId="4670" priority="1043" operator="lessThan">
      <formula>0</formula>
    </cfRule>
  </conditionalFormatting>
  <conditionalFormatting sqref="B392">
    <cfRule type="cellIs" dxfId="4669" priority="1082" operator="lessThan">
      <formula>0</formula>
    </cfRule>
  </conditionalFormatting>
  <conditionalFormatting sqref="H378">
    <cfRule type="cellIs" dxfId="4668" priority="1039" operator="lessThan">
      <formula>0</formula>
    </cfRule>
  </conditionalFormatting>
  <conditionalFormatting sqref="R396">
    <cfRule type="cellIs" dxfId="4667" priority="1080" operator="lessThan">
      <formula>0</formula>
    </cfRule>
  </conditionalFormatting>
  <conditionalFormatting sqref="H361">
    <cfRule type="cellIs" dxfId="4666" priority="1037" operator="lessThan">
      <formula>0</formula>
    </cfRule>
  </conditionalFormatting>
  <conditionalFormatting sqref="Q398">
    <cfRule type="cellIs" dxfId="4665" priority="1076" operator="lessThan">
      <formula>0</formula>
    </cfRule>
  </conditionalFormatting>
  <conditionalFormatting sqref="R438">
    <cfRule type="cellIs" dxfId="4664" priority="1030" operator="lessThan">
      <formula>0</formula>
    </cfRule>
  </conditionalFormatting>
  <conditionalFormatting sqref="H372">
    <cfRule type="cellIs" dxfId="4663" priority="1036" operator="lessThan">
      <formula>0</formula>
    </cfRule>
  </conditionalFormatting>
  <conditionalFormatting sqref="R402">
    <cfRule type="cellIs" dxfId="4662" priority="1074" operator="lessThan">
      <formula>0</formula>
    </cfRule>
  </conditionalFormatting>
  <conditionalFormatting sqref="Q440:R440 R441:R443">
    <cfRule type="cellIs" dxfId="4661" priority="1028" operator="lessThan">
      <formula>0</formula>
    </cfRule>
  </conditionalFormatting>
  <conditionalFormatting sqref="C391:M391">
    <cfRule type="cellIs" dxfId="4660" priority="1072" operator="lessThan">
      <formula>0</formula>
    </cfRule>
  </conditionalFormatting>
  <conditionalFormatting sqref="C385:M385">
    <cfRule type="cellIs" dxfId="4659" priority="1071" operator="lessThan">
      <formula>0</formula>
    </cfRule>
  </conditionalFormatting>
  <conditionalFormatting sqref="C379:M379">
    <cfRule type="cellIs" dxfId="4658" priority="1070" operator="lessThan">
      <formula>0</formula>
    </cfRule>
  </conditionalFormatting>
  <conditionalFormatting sqref="C373:M373">
    <cfRule type="cellIs" dxfId="4657" priority="1069" operator="lessThan">
      <formula>0</formula>
    </cfRule>
  </conditionalFormatting>
  <conditionalFormatting sqref="J367:M367">
    <cfRule type="cellIs" dxfId="4656" priority="1068" operator="lessThan">
      <formula>0</formula>
    </cfRule>
  </conditionalFormatting>
  <conditionalFormatting sqref="C361:M361">
    <cfRule type="cellIs" dxfId="4655" priority="1067" operator="lessThan">
      <formula>0</formula>
    </cfRule>
  </conditionalFormatting>
  <conditionalFormatting sqref="J355:N355">
    <cfRule type="cellIs" dxfId="4654" priority="1066" operator="lessThan">
      <formula>0</formula>
    </cfRule>
  </conditionalFormatting>
  <conditionalFormatting sqref="B398">
    <cfRule type="cellIs" dxfId="4653" priority="1065" operator="lessThan">
      <formula>0</formula>
    </cfRule>
  </conditionalFormatting>
  <conditionalFormatting sqref="B403">
    <cfRule type="cellIs" dxfId="4652" priority="1064" operator="lessThan">
      <formula>0</formula>
    </cfRule>
  </conditionalFormatting>
  <conditionalFormatting sqref="R408">
    <cfRule type="cellIs" dxfId="4651" priority="1058" operator="lessThan">
      <formula>0</formula>
    </cfRule>
  </conditionalFormatting>
  <conditionalFormatting sqref="R409">
    <cfRule type="cellIs" dxfId="4650" priority="1060" operator="lessThan">
      <formula>0</formula>
    </cfRule>
  </conditionalFormatting>
  <conditionalFormatting sqref="Q404:R404 R405:R407">
    <cfRule type="cellIs" dxfId="4649" priority="1063" operator="lessThan">
      <formula>0</formula>
    </cfRule>
  </conditionalFormatting>
  <conditionalFormatting sqref="Q404">
    <cfRule type="cellIs" dxfId="4648" priority="1062" operator="lessThan">
      <formula>0</formula>
    </cfRule>
  </conditionalFormatting>
  <conditionalFormatting sqref="R408">
    <cfRule type="cellIs" dxfId="4647" priority="1059" operator="lessThan">
      <formula>0</formula>
    </cfRule>
  </conditionalFormatting>
  <conditionalFormatting sqref="B404">
    <cfRule type="cellIs" dxfId="4646" priority="1057" operator="lessThan">
      <formula>0</formula>
    </cfRule>
  </conditionalFormatting>
  <conditionalFormatting sqref="R414">
    <cfRule type="cellIs" dxfId="4645" priority="1051" operator="lessThan">
      <formula>0</formula>
    </cfRule>
  </conditionalFormatting>
  <conditionalFormatting sqref="R415">
    <cfRule type="cellIs" dxfId="4644" priority="1053" operator="lessThan">
      <formula>0</formula>
    </cfRule>
  </conditionalFormatting>
  <conditionalFormatting sqref="Q410:R410 R411:R413">
    <cfRule type="cellIs" dxfId="4643" priority="1056" operator="lessThan">
      <formula>0</formula>
    </cfRule>
  </conditionalFormatting>
  <conditionalFormatting sqref="Q410">
    <cfRule type="cellIs" dxfId="4642" priority="1055" operator="lessThan">
      <formula>0</formula>
    </cfRule>
  </conditionalFormatting>
  <conditionalFormatting sqref="R414">
    <cfRule type="cellIs" dxfId="4641" priority="1052" operator="lessThan">
      <formula>0</formula>
    </cfRule>
  </conditionalFormatting>
  <conditionalFormatting sqref="B410">
    <cfRule type="cellIs" dxfId="4640" priority="1050" operator="lessThan">
      <formula>0</formula>
    </cfRule>
  </conditionalFormatting>
  <conditionalFormatting sqref="R432">
    <cfRule type="cellIs" dxfId="4639" priority="1044" operator="lessThan">
      <formula>0</formula>
    </cfRule>
  </conditionalFormatting>
  <conditionalFormatting sqref="Q429:Q431">
    <cfRule type="cellIs" dxfId="4638" priority="1047" operator="lessThan">
      <formula>0</formula>
    </cfRule>
  </conditionalFormatting>
  <conditionalFormatting sqref="R433">
    <cfRule type="cellIs" dxfId="4637" priority="1046" operator="lessThan">
      <formula>0</formula>
    </cfRule>
  </conditionalFormatting>
  <conditionalFormatting sqref="Q428:R428 R429:R431">
    <cfRule type="cellIs" dxfId="4636" priority="1049" operator="lessThan">
      <formula>0</formula>
    </cfRule>
  </conditionalFormatting>
  <conditionalFormatting sqref="Q428">
    <cfRule type="cellIs" dxfId="4635" priority="1048" operator="lessThan">
      <formula>0</formula>
    </cfRule>
  </conditionalFormatting>
  <conditionalFormatting sqref="R432">
    <cfRule type="cellIs" dxfId="4634" priority="1045" operator="lessThan">
      <formula>0</formula>
    </cfRule>
  </conditionalFormatting>
  <conditionalFormatting sqref="H391">
    <cfRule type="cellIs" dxfId="4633" priority="1042" operator="lessThan">
      <formula>0</formula>
    </cfRule>
  </conditionalFormatting>
  <conditionalFormatting sqref="Q435:Q437">
    <cfRule type="cellIs" dxfId="4632" priority="1032" operator="lessThan">
      <formula>0</formula>
    </cfRule>
  </conditionalFormatting>
  <conditionalFormatting sqref="R444">
    <cfRule type="cellIs" dxfId="4631" priority="1024" operator="lessThan">
      <formula>0</formula>
    </cfRule>
  </conditionalFormatting>
  <conditionalFormatting sqref="H384">
    <cfRule type="cellIs" dxfId="4630" priority="1041" operator="lessThan">
      <formula>0</formula>
    </cfRule>
  </conditionalFormatting>
  <conditionalFormatting sqref="H379">
    <cfRule type="cellIs" dxfId="4629" priority="1038" operator="lessThan">
      <formula>0</formula>
    </cfRule>
  </conditionalFormatting>
  <conditionalFormatting sqref="R438">
    <cfRule type="cellIs" dxfId="4628" priority="1031" operator="lessThan">
      <formula>0</formula>
    </cfRule>
  </conditionalFormatting>
  <conditionalFormatting sqref="H373">
    <cfRule type="cellIs" dxfId="4627" priority="1035" operator="lessThan">
      <formula>0</formula>
    </cfRule>
  </conditionalFormatting>
  <conditionalFormatting sqref="Q441:Q443">
    <cfRule type="cellIs" dxfId="4626" priority="1026" operator="lessThan">
      <formula>0</formula>
    </cfRule>
  </conditionalFormatting>
  <conditionalFormatting sqref="Q434:R434 R435:R437">
    <cfRule type="cellIs" dxfId="4625" priority="1034" operator="lessThan">
      <formula>0</formula>
    </cfRule>
  </conditionalFormatting>
  <conditionalFormatting sqref="Q434">
    <cfRule type="cellIs" dxfId="4624" priority="1033" operator="lessThan">
      <formula>0</formula>
    </cfRule>
  </conditionalFormatting>
  <conditionalFormatting sqref="B434">
    <cfRule type="cellIs" dxfId="4623" priority="1029" operator="lessThan">
      <formula>0</formula>
    </cfRule>
  </conditionalFormatting>
  <conditionalFormatting sqref="R445:R446">
    <cfRule type="cellIs" dxfId="4622" priority="1020" operator="lessThan">
      <formula>0</formula>
    </cfRule>
  </conditionalFormatting>
  <conditionalFormatting sqref="R444">
    <cfRule type="cellIs" dxfId="4621" priority="1023" operator="lessThan">
      <formula>0</formula>
    </cfRule>
  </conditionalFormatting>
  <conditionalFormatting sqref="B446">
    <cfRule type="cellIs" dxfId="4620" priority="1019" operator="lessThan">
      <formula>0</formula>
    </cfRule>
  </conditionalFormatting>
  <conditionalFormatting sqref="B440">
    <cfRule type="cellIs" dxfId="4619" priority="1022" operator="lessThan">
      <formula>0</formula>
    </cfRule>
  </conditionalFormatting>
  <conditionalFormatting sqref="Q446">
    <cfRule type="cellIs" dxfId="4618" priority="1025" operator="lessThan">
      <formula>0</formula>
    </cfRule>
  </conditionalFormatting>
  <conditionalFormatting sqref="B447">
    <cfRule type="cellIs" dxfId="4617" priority="1018" operator="lessThan">
      <formula>0</formula>
    </cfRule>
  </conditionalFormatting>
  <conditionalFormatting sqref="R439">
    <cfRule type="cellIs" dxfId="4616" priority="1021" operator="lessThan">
      <formula>0</formula>
    </cfRule>
  </conditionalFormatting>
  <conditionalFormatting sqref="R448:R450">
    <cfRule type="cellIs" dxfId="4615" priority="1017" operator="lessThan">
      <formula>0</formula>
    </cfRule>
  </conditionalFormatting>
  <conditionalFormatting sqref="Q448:Q450">
    <cfRule type="cellIs" dxfId="4614" priority="1016" operator="lessThan">
      <formula>0</formula>
    </cfRule>
  </conditionalFormatting>
  <conditionalFormatting sqref="R603">
    <cfRule type="cellIs" dxfId="4613" priority="991" operator="lessThan">
      <formula>0</formula>
    </cfRule>
  </conditionalFormatting>
  <conditionalFormatting sqref="B625">
    <cfRule type="cellIs" dxfId="4612" priority="955" operator="lessThan">
      <formula>0</formula>
    </cfRule>
  </conditionalFormatting>
  <conditionalFormatting sqref="Q454:Q456">
    <cfRule type="cellIs" dxfId="4611" priority="1012" operator="lessThan">
      <formula>0</formula>
    </cfRule>
  </conditionalFormatting>
  <conditionalFormatting sqref="R457">
    <cfRule type="cellIs" dxfId="4610" priority="1011" operator="lessThan">
      <formula>0</formula>
    </cfRule>
  </conditionalFormatting>
  <conditionalFormatting sqref="R597">
    <cfRule type="cellIs" dxfId="4609" priority="1000" operator="lessThan">
      <formula>0</formula>
    </cfRule>
  </conditionalFormatting>
  <conditionalFormatting sqref="R451">
    <cfRule type="cellIs" dxfId="4608" priority="1015" operator="lessThan">
      <formula>0</formula>
    </cfRule>
  </conditionalFormatting>
  <conditionalFormatting sqref="R451">
    <cfRule type="cellIs" dxfId="4607" priority="1014" operator="lessThan">
      <formula>0</formula>
    </cfRule>
  </conditionalFormatting>
  <conditionalFormatting sqref="R457">
    <cfRule type="cellIs" dxfId="4606" priority="1010" operator="lessThan">
      <formula>0</formula>
    </cfRule>
  </conditionalFormatting>
  <conditionalFormatting sqref="J593:N595 J596:M596">
    <cfRule type="cellIs" dxfId="4605" priority="1004" operator="lessThan">
      <formula>0</formula>
    </cfRule>
  </conditionalFormatting>
  <conditionalFormatting sqref="B453">
    <cfRule type="cellIs" dxfId="4604" priority="1008" operator="lessThan">
      <formula>0</formula>
    </cfRule>
  </conditionalFormatting>
  <conditionalFormatting sqref="Q599:Q602">
    <cfRule type="cellIs" dxfId="4603" priority="997" operator="lessThan">
      <formula>0</formula>
    </cfRule>
  </conditionalFormatting>
  <conditionalFormatting sqref="R454:R456">
    <cfRule type="cellIs" dxfId="4602" priority="1013" operator="lessThan">
      <formula>0</formula>
    </cfRule>
  </conditionalFormatting>
  <conditionalFormatting sqref="R593:R595">
    <cfRule type="cellIs" dxfId="4601" priority="1007" operator="lessThan">
      <formula>0</formula>
    </cfRule>
  </conditionalFormatting>
  <conditionalFormatting sqref="R596">
    <cfRule type="cellIs" dxfId="4600" priority="1002" operator="lessThan">
      <formula>0</formula>
    </cfRule>
  </conditionalFormatting>
  <conditionalFormatting sqref="R452">
    <cfRule type="cellIs" dxfId="4599" priority="1009" operator="lessThan">
      <formula>0</formula>
    </cfRule>
  </conditionalFormatting>
  <conditionalFormatting sqref="B592">
    <cfRule type="cellIs" dxfId="4598" priority="999" operator="lessThan">
      <formula>0</formula>
    </cfRule>
  </conditionalFormatting>
  <conditionalFormatting sqref="Q593:Q595">
    <cfRule type="cellIs" dxfId="4597" priority="1006" operator="lessThan">
      <formula>0</formula>
    </cfRule>
  </conditionalFormatting>
  <conditionalFormatting sqref="J594">
    <cfRule type="cellIs" dxfId="4596" priority="1003" operator="lessThan">
      <formula>0</formula>
    </cfRule>
  </conditionalFormatting>
  <conditionalFormatting sqref="R602">
    <cfRule type="cellIs" dxfId="4595" priority="992" operator="lessThan">
      <formula>0</formula>
    </cfRule>
  </conditionalFormatting>
  <conditionalFormatting sqref="J595:N595 K593:N594 J596:M596">
    <cfRule type="cellIs" dxfId="4594" priority="1005" operator="lessThan">
      <formula>0</formula>
    </cfRule>
  </conditionalFormatting>
  <conditionalFormatting sqref="R596">
    <cfRule type="cellIs" dxfId="4593" priority="1001" operator="lessThan">
      <formula>0</formula>
    </cfRule>
  </conditionalFormatting>
  <conditionalFormatting sqref="J599:N599 J601:N602 J600:M600">
    <cfRule type="cellIs" dxfId="4592" priority="995" operator="lessThan">
      <formula>0</formula>
    </cfRule>
  </conditionalFormatting>
  <conditionalFormatting sqref="Q616:Q619">
    <cfRule type="cellIs" dxfId="4591" priority="989" operator="lessThan">
      <formula>0</formula>
    </cfRule>
  </conditionalFormatting>
  <conditionalFormatting sqref="R602">
    <cfRule type="cellIs" dxfId="4590" priority="993" operator="lessThan">
      <formula>0</formula>
    </cfRule>
  </conditionalFormatting>
  <conditionalFormatting sqref="J600">
    <cfRule type="cellIs" dxfId="4589" priority="994" operator="lessThan">
      <formula>0</formula>
    </cfRule>
  </conditionalFormatting>
  <conditionalFormatting sqref="J601:N602 K599:N599 K600:M600">
    <cfRule type="cellIs" dxfId="4588" priority="996" operator="lessThan">
      <formula>0</formula>
    </cfRule>
  </conditionalFormatting>
  <conditionalFormatting sqref="R599:R601">
    <cfRule type="cellIs" dxfId="4587" priority="998" operator="lessThan">
      <formula>0</formula>
    </cfRule>
  </conditionalFormatting>
  <conditionalFormatting sqref="R629">
    <cfRule type="cellIs" dxfId="4586" priority="959" operator="lessThan">
      <formula>0</formula>
    </cfRule>
  </conditionalFormatting>
  <conditionalFormatting sqref="I626">
    <cfRule type="cellIs" dxfId="4585" priority="962" operator="lessThan">
      <formula>0</formula>
    </cfRule>
  </conditionalFormatting>
  <conditionalFormatting sqref="C616:N619">
    <cfRule type="cellIs" dxfId="4584" priority="987" operator="lessThan">
      <formula>0</formula>
    </cfRule>
  </conditionalFormatting>
  <conditionalFormatting sqref="R619">
    <cfRule type="cellIs" dxfId="4583" priority="983" operator="lessThan">
      <formula>0</formula>
    </cfRule>
  </conditionalFormatting>
  <conditionalFormatting sqref="I616">
    <cfRule type="cellIs" dxfId="4582" priority="986" operator="lessThan">
      <formula>0</formula>
    </cfRule>
  </conditionalFormatting>
  <conditionalFormatting sqref="H621:H624">
    <cfRule type="cellIs" dxfId="4581" priority="969" operator="lessThan">
      <formula>0</formula>
    </cfRule>
  </conditionalFormatting>
  <conditionalFormatting sqref="R619">
    <cfRule type="cellIs" dxfId="4580" priority="984" operator="lessThan">
      <formula>0</formula>
    </cfRule>
  </conditionalFormatting>
  <conditionalFormatting sqref="H616">
    <cfRule type="cellIs" dxfId="4579" priority="980" operator="lessThan">
      <formula>0</formula>
    </cfRule>
  </conditionalFormatting>
  <conditionalFormatting sqref="H616:H619">
    <cfRule type="cellIs" dxfId="4578" priority="981" operator="lessThan">
      <formula>0</formula>
    </cfRule>
  </conditionalFormatting>
  <conditionalFormatting sqref="C617:J617">
    <cfRule type="cellIs" dxfId="4577" priority="985" operator="lessThan">
      <formula>0</formula>
    </cfRule>
  </conditionalFormatting>
  <conditionalFormatting sqref="H617:H619">
    <cfRule type="cellIs" dxfId="4576" priority="982" operator="lessThan">
      <formula>0</formula>
    </cfRule>
  </conditionalFormatting>
  <conditionalFormatting sqref="I617 K616:N617 C618:N619">
    <cfRule type="cellIs" dxfId="4575" priority="988" operator="lessThan">
      <formula>0</formula>
    </cfRule>
  </conditionalFormatting>
  <conditionalFormatting sqref="R616:R618">
    <cfRule type="cellIs" dxfId="4574" priority="990" operator="lessThan">
      <formula>0</formula>
    </cfRule>
  </conditionalFormatting>
  <conditionalFormatting sqref="B615">
    <cfRule type="cellIs" dxfId="4573" priority="979" operator="lessThan">
      <formula>0</formula>
    </cfRule>
  </conditionalFormatting>
  <conditionalFormatting sqref="R624">
    <cfRule type="cellIs" dxfId="4572" priority="971" operator="lessThan">
      <formula>0</formula>
    </cfRule>
  </conditionalFormatting>
  <conditionalFormatting sqref="I621">
    <cfRule type="cellIs" dxfId="4571" priority="974" operator="lessThan">
      <formula>0</formula>
    </cfRule>
  </conditionalFormatting>
  <conditionalFormatting sqref="C621:N624">
    <cfRule type="cellIs" dxfId="4570" priority="975" operator="lessThan">
      <formula>0</formula>
    </cfRule>
  </conditionalFormatting>
  <conditionalFormatting sqref="R624">
    <cfRule type="cellIs" dxfId="4569" priority="972" operator="lessThan">
      <formula>0</formula>
    </cfRule>
  </conditionalFormatting>
  <conditionalFormatting sqref="H621">
    <cfRule type="cellIs" dxfId="4568" priority="968" operator="lessThan">
      <formula>0</formula>
    </cfRule>
  </conditionalFormatting>
  <conditionalFormatting sqref="Q621:Q624">
    <cfRule type="cellIs" dxfId="4567" priority="977" operator="lessThan">
      <formula>0</formula>
    </cfRule>
  </conditionalFormatting>
  <conditionalFormatting sqref="C622:J622">
    <cfRule type="cellIs" dxfId="4566" priority="973" operator="lessThan">
      <formula>0</formula>
    </cfRule>
  </conditionalFormatting>
  <conditionalFormatting sqref="H622:H624">
    <cfRule type="cellIs" dxfId="4565" priority="970" operator="lessThan">
      <formula>0</formula>
    </cfRule>
  </conditionalFormatting>
  <conditionalFormatting sqref="I622 K621:N622 C623:N624">
    <cfRule type="cellIs" dxfId="4564" priority="976" operator="lessThan">
      <formula>0</formula>
    </cfRule>
  </conditionalFormatting>
  <conditionalFormatting sqref="R621:R623">
    <cfRule type="cellIs" dxfId="4563" priority="978" operator="lessThan">
      <formula>0</formula>
    </cfRule>
  </conditionalFormatting>
  <conditionalFormatting sqref="B620">
    <cfRule type="cellIs" dxfId="4562" priority="967" operator="lessThan">
      <formula>0</formula>
    </cfRule>
  </conditionalFormatting>
  <conditionalFormatting sqref="C626:N629">
    <cfRule type="cellIs" dxfId="4561" priority="963" operator="lessThan">
      <formula>0</formula>
    </cfRule>
  </conditionalFormatting>
  <conditionalFormatting sqref="R629">
    <cfRule type="cellIs" dxfId="4560" priority="960" operator="lessThan">
      <formula>0</formula>
    </cfRule>
  </conditionalFormatting>
  <conditionalFormatting sqref="H626">
    <cfRule type="cellIs" dxfId="4559" priority="956" operator="lessThan">
      <formula>0</formula>
    </cfRule>
  </conditionalFormatting>
  <conditionalFormatting sqref="H626:H629">
    <cfRule type="cellIs" dxfId="4558" priority="957" operator="lessThan">
      <formula>0</formula>
    </cfRule>
  </conditionalFormatting>
  <conditionalFormatting sqref="Q626:Q629">
    <cfRule type="cellIs" dxfId="4557" priority="965" operator="lessThan">
      <formula>0</formula>
    </cfRule>
  </conditionalFormatting>
  <conditionalFormatting sqref="C627:J627">
    <cfRule type="cellIs" dxfId="4556" priority="961" operator="lessThan">
      <formula>0</formula>
    </cfRule>
  </conditionalFormatting>
  <conditionalFormatting sqref="H627:H629">
    <cfRule type="cellIs" dxfId="4555" priority="958" operator="lessThan">
      <formula>0</formula>
    </cfRule>
  </conditionalFormatting>
  <conditionalFormatting sqref="I627 K626:N627 C628:N629">
    <cfRule type="cellIs" dxfId="4554" priority="964" operator="lessThan">
      <formula>0</formula>
    </cfRule>
  </conditionalFormatting>
  <conditionalFormatting sqref="R626:R628">
    <cfRule type="cellIs" dxfId="4553" priority="966" operator="lessThan">
      <formula>0</formula>
    </cfRule>
  </conditionalFormatting>
  <conditionalFormatting sqref="C351:I351">
    <cfRule type="cellIs" dxfId="4552" priority="952" operator="lessThan">
      <formula>0</formula>
    </cfRule>
  </conditionalFormatting>
  <conditionalFormatting sqref="C353:I354">
    <cfRule type="cellIs" dxfId="4551" priority="953" operator="lessThan">
      <formula>0</formula>
    </cfRule>
  </conditionalFormatting>
  <conditionalFormatting sqref="Q506:R506">
    <cfRule type="cellIs" dxfId="4550" priority="936" operator="lessThan">
      <formula>0</formula>
    </cfRule>
  </conditionalFormatting>
  <conditionalFormatting sqref="Q499:Q502">
    <cfRule type="cellIs" dxfId="4549" priority="937" operator="lessThan">
      <formula>0</formula>
    </cfRule>
  </conditionalFormatting>
  <conditionalFormatting sqref="R611:R613">
    <cfRule type="cellIs" dxfId="4548" priority="899" operator="lessThan">
      <formula>0</formula>
    </cfRule>
  </conditionalFormatting>
  <conditionalFormatting sqref="B498">
    <cfRule type="cellIs" dxfId="4547" priority="954" operator="lessThan">
      <formula>0</formula>
    </cfRule>
  </conditionalFormatting>
  <conditionalFormatting sqref="N427">
    <cfRule type="cellIs" dxfId="4546" priority="678" operator="lessThan">
      <formula>0</formula>
    </cfRule>
  </conditionalFormatting>
  <conditionalFormatting sqref="C352:I352">
    <cfRule type="cellIs" dxfId="4545" priority="951" operator="lessThan">
      <formula>0</formula>
    </cfRule>
  </conditionalFormatting>
  <conditionalFormatting sqref="C355:I355">
    <cfRule type="cellIs" dxfId="4544" priority="950" operator="lessThan">
      <formula>0</formula>
    </cfRule>
  </conditionalFormatting>
  <conditionalFormatting sqref="C365:I366">
    <cfRule type="cellIs" dxfId="4543" priority="949" operator="lessThan">
      <formula>0</formula>
    </cfRule>
  </conditionalFormatting>
  <conditionalFormatting sqref="C363:I363">
    <cfRule type="cellIs" dxfId="4542" priority="948" operator="lessThan">
      <formula>0</formula>
    </cfRule>
  </conditionalFormatting>
  <conditionalFormatting sqref="C364:I364">
    <cfRule type="cellIs" dxfId="4541" priority="947" operator="lessThan">
      <formula>0</formula>
    </cfRule>
  </conditionalFormatting>
  <conditionalFormatting sqref="C367:I367">
    <cfRule type="cellIs" dxfId="4540" priority="946" operator="lessThan">
      <formula>0</formula>
    </cfRule>
  </conditionalFormatting>
  <conditionalFormatting sqref="C593:I596">
    <cfRule type="cellIs" dxfId="4539" priority="944" operator="lessThan">
      <formula>0</formula>
    </cfRule>
  </conditionalFormatting>
  <conditionalFormatting sqref="C594:I594">
    <cfRule type="cellIs" dxfId="4538" priority="943" operator="lessThan">
      <formula>0</formula>
    </cfRule>
  </conditionalFormatting>
  <conditionalFormatting sqref="C595:I596">
    <cfRule type="cellIs" dxfId="4537" priority="945" operator="lessThan">
      <formula>0</formula>
    </cfRule>
  </conditionalFormatting>
  <conditionalFormatting sqref="R551">
    <cfRule type="cellIs" dxfId="4536" priority="925" operator="lessThan">
      <formula>0</formula>
    </cfRule>
  </conditionalFormatting>
  <conditionalFormatting sqref="R551">
    <cfRule type="cellIs" dxfId="4535" priority="926" operator="lessThan">
      <formula>0</formula>
    </cfRule>
  </conditionalFormatting>
  <conditionalFormatting sqref="C599:I602">
    <cfRule type="cellIs" dxfId="4534" priority="941" operator="lessThan">
      <formula>0</formula>
    </cfRule>
  </conditionalFormatting>
  <conditionalFormatting sqref="C600:I600">
    <cfRule type="cellIs" dxfId="4533" priority="940" operator="lessThan">
      <formula>0</formula>
    </cfRule>
  </conditionalFormatting>
  <conditionalFormatting sqref="C601:I602">
    <cfRule type="cellIs" dxfId="4532" priority="942" operator="lessThan">
      <formula>0</formula>
    </cfRule>
  </conditionalFormatting>
  <conditionalFormatting sqref="C461:C464">
    <cfRule type="cellIs" dxfId="4531" priority="939" operator="lessThan">
      <formula>0</formula>
    </cfRule>
  </conditionalFormatting>
  <conditionalFormatting sqref="Q468:Q471">
    <cfRule type="cellIs" dxfId="4530" priority="938" operator="lessThan">
      <formula>0</formula>
    </cfRule>
  </conditionalFormatting>
  <conditionalFormatting sqref="R507:R510">
    <cfRule type="cellIs" dxfId="4529" priority="935" operator="lessThan">
      <formula>0</formula>
    </cfRule>
  </conditionalFormatting>
  <conditionalFormatting sqref="R511:R512">
    <cfRule type="cellIs" dxfId="4528" priority="934" operator="lessThan">
      <formula>0</formula>
    </cfRule>
  </conditionalFormatting>
  <conditionalFormatting sqref="R512">
    <cfRule type="cellIs" dxfId="4527" priority="933" operator="lessThan">
      <formula>0</formula>
    </cfRule>
  </conditionalFormatting>
  <conditionalFormatting sqref="R511">
    <cfRule type="cellIs" dxfId="4526" priority="932" operator="lessThan">
      <formula>0</formula>
    </cfRule>
  </conditionalFormatting>
  <conditionalFormatting sqref="Q507:Q510">
    <cfRule type="cellIs" dxfId="4525" priority="931" operator="lessThan">
      <formula>0</formula>
    </cfRule>
  </conditionalFormatting>
  <conditionalFormatting sqref="B506">
    <cfRule type="cellIs" dxfId="4524" priority="930" operator="lessThan">
      <formula>0</formula>
    </cfRule>
  </conditionalFormatting>
  <conditionalFormatting sqref="C611:N614">
    <cfRule type="cellIs" dxfId="4523" priority="896" operator="lessThan">
      <formula>0</formula>
    </cfRule>
  </conditionalFormatting>
  <conditionalFormatting sqref="R614">
    <cfRule type="cellIs" dxfId="4522" priority="893" operator="lessThan">
      <formula>0</formula>
    </cfRule>
  </conditionalFormatting>
  <conditionalFormatting sqref="Q547:Q550">
    <cfRule type="cellIs" dxfId="4521" priority="924" operator="lessThan">
      <formula>0</formula>
    </cfRule>
  </conditionalFormatting>
  <conditionalFormatting sqref="H611:H614">
    <cfRule type="cellIs" dxfId="4520" priority="890" operator="lessThan">
      <formula>0</formula>
    </cfRule>
  </conditionalFormatting>
  <conditionalFormatting sqref="R504">
    <cfRule type="cellIs" dxfId="4519" priority="929" operator="lessThan">
      <formula>0</formula>
    </cfRule>
  </conditionalFormatting>
  <conditionalFormatting sqref="R547:R550 R552 R554:R560">
    <cfRule type="cellIs" dxfId="4518" priority="928" operator="lessThan">
      <formula>0</formula>
    </cfRule>
  </conditionalFormatting>
  <conditionalFormatting sqref="Q546">
    <cfRule type="cellIs" dxfId="4517" priority="927" operator="lessThan">
      <formula>0</formula>
    </cfRule>
  </conditionalFormatting>
  <conditionalFormatting sqref="Q554:Q558">
    <cfRule type="cellIs" dxfId="4516" priority="923" operator="lessThan">
      <formula>0</formula>
    </cfRule>
  </conditionalFormatting>
  <conditionalFormatting sqref="R570:R573 R575">
    <cfRule type="cellIs" dxfId="4515" priority="921" operator="lessThan">
      <formula>0</formula>
    </cfRule>
  </conditionalFormatting>
  <conditionalFormatting sqref="B546">
    <cfRule type="cellIs" dxfId="4514" priority="922" operator="lessThan">
      <formula>0</formula>
    </cfRule>
  </conditionalFormatting>
  <conditionalFormatting sqref="Q569">
    <cfRule type="cellIs" dxfId="4513" priority="920" operator="lessThan">
      <formula>0</formula>
    </cfRule>
  </conditionalFormatting>
  <conditionalFormatting sqref="R574">
    <cfRule type="cellIs" dxfId="4512" priority="919" operator="lessThan">
      <formula>0</formula>
    </cfRule>
  </conditionalFormatting>
  <conditionalFormatting sqref="R574">
    <cfRule type="cellIs" dxfId="4511" priority="918" operator="lessThan">
      <formula>0</formula>
    </cfRule>
  </conditionalFormatting>
  <conditionalFormatting sqref="Q570:Q573">
    <cfRule type="cellIs" dxfId="4510" priority="917" operator="lessThan">
      <formula>0</formula>
    </cfRule>
  </conditionalFormatting>
  <conditionalFormatting sqref="R582 R577:R580">
    <cfRule type="cellIs" dxfId="4509" priority="915" operator="lessThan">
      <formula>0</formula>
    </cfRule>
  </conditionalFormatting>
  <conditionalFormatting sqref="R581">
    <cfRule type="cellIs" dxfId="4508" priority="913" operator="lessThan">
      <formula>0</formula>
    </cfRule>
  </conditionalFormatting>
  <conditionalFormatting sqref="B569">
    <cfRule type="cellIs" dxfId="4507" priority="916" operator="lessThan">
      <formula>0</formula>
    </cfRule>
  </conditionalFormatting>
  <conditionalFormatting sqref="Q576">
    <cfRule type="cellIs" dxfId="4506" priority="914" operator="lessThan">
      <formula>0</formula>
    </cfRule>
  </conditionalFormatting>
  <conditionalFormatting sqref="Q577:Q580">
    <cfRule type="cellIs" dxfId="4505" priority="911" operator="lessThan">
      <formula>0</formula>
    </cfRule>
  </conditionalFormatting>
  <conditionalFormatting sqref="R581">
    <cfRule type="cellIs" dxfId="4504" priority="912" operator="lessThan">
      <formula>0</formula>
    </cfRule>
  </conditionalFormatting>
  <conditionalFormatting sqref="Q605:Q607 Q609">
    <cfRule type="cellIs" dxfId="4503" priority="909" operator="lessThan">
      <formula>0</formula>
    </cfRule>
  </conditionalFormatting>
  <conditionalFormatting sqref="R605:R607">
    <cfRule type="cellIs" dxfId="4502" priority="910" operator="lessThan">
      <formula>0</formula>
    </cfRule>
  </conditionalFormatting>
  <conditionalFormatting sqref="C607:I607">
    <cfRule type="cellIs" dxfId="4501" priority="902" operator="lessThan">
      <formula>0</formula>
    </cfRule>
  </conditionalFormatting>
  <conditionalFormatting sqref="C605:I607">
    <cfRule type="cellIs" dxfId="4500" priority="901" operator="lessThan">
      <formula>0</formula>
    </cfRule>
  </conditionalFormatting>
  <conditionalFormatting sqref="B604">
    <cfRule type="cellIs" dxfId="4499" priority="903" operator="lessThan">
      <formula>0</formula>
    </cfRule>
  </conditionalFormatting>
  <conditionalFormatting sqref="J605:N607">
    <cfRule type="cellIs" dxfId="4498" priority="907" operator="lessThan">
      <formula>0</formula>
    </cfRule>
  </conditionalFormatting>
  <conditionalFormatting sqref="Q611:Q614">
    <cfRule type="cellIs" dxfId="4497" priority="898" operator="lessThan">
      <formula>0</formula>
    </cfRule>
  </conditionalFormatting>
  <conditionalFormatting sqref="R608:R609">
    <cfRule type="cellIs" dxfId="4496" priority="904" operator="lessThan">
      <formula>0</formula>
    </cfRule>
  </conditionalFormatting>
  <conditionalFormatting sqref="C433:M433">
    <cfRule type="cellIs" dxfId="4495" priority="676" operator="lessThan">
      <formula>0</formula>
    </cfRule>
  </conditionalFormatting>
  <conditionalFormatting sqref="R608:R609">
    <cfRule type="cellIs" dxfId="4494" priority="905" operator="lessThan">
      <formula>0</formula>
    </cfRule>
  </conditionalFormatting>
  <conditionalFormatting sqref="J606">
    <cfRule type="cellIs" dxfId="4493" priority="906" operator="lessThan">
      <formula>0</formula>
    </cfRule>
  </conditionalFormatting>
  <conditionalFormatting sqref="J607:N607 K605:N606">
    <cfRule type="cellIs" dxfId="4492" priority="908" operator="lessThan">
      <formula>0</formula>
    </cfRule>
  </conditionalFormatting>
  <conditionalFormatting sqref="I612 K611:N612 C613:N614">
    <cfRule type="cellIs" dxfId="4491" priority="897" operator="lessThan">
      <formula>0</formula>
    </cfRule>
  </conditionalFormatting>
  <conditionalFormatting sqref="N427">
    <cfRule type="cellIs" dxfId="4490" priority="679" operator="lessThan">
      <formula>0</formula>
    </cfRule>
  </conditionalFormatting>
  <conditionalFormatting sqref="B429:N429">
    <cfRule type="cellIs" dxfId="4489" priority="671" operator="lessThan">
      <formula>0</formula>
    </cfRule>
  </conditionalFormatting>
  <conditionalFormatting sqref="C606:I606">
    <cfRule type="cellIs" dxfId="4488" priority="900" operator="lessThan">
      <formula>0</formula>
    </cfRule>
  </conditionalFormatting>
  <conditionalFormatting sqref="B429:N429">
    <cfRule type="cellIs" dxfId="4487" priority="672" operator="lessThan">
      <formula>0</formula>
    </cfRule>
  </conditionalFormatting>
  <conditionalFormatting sqref="H433">
    <cfRule type="cellIs" dxfId="4486" priority="675" operator="lessThan">
      <formula>0</formula>
    </cfRule>
  </conditionalFormatting>
  <conditionalFormatting sqref="B433">
    <cfRule type="cellIs" dxfId="4485" priority="674" operator="lessThan">
      <formula>0</formula>
    </cfRule>
  </conditionalFormatting>
  <conditionalFormatting sqref="B433">
    <cfRule type="cellIs" dxfId="4484" priority="673" operator="lessThan">
      <formula>0</formula>
    </cfRule>
  </conditionalFormatting>
  <conditionalFormatting sqref="B429:N429">
    <cfRule type="cellIs" dxfId="4483" priority="669" operator="lessThan">
      <formula>0</formula>
    </cfRule>
  </conditionalFormatting>
  <conditionalFormatting sqref="B429:N429">
    <cfRule type="cellIs" dxfId="4482" priority="670" operator="lessThan">
      <formula>0</formula>
    </cfRule>
  </conditionalFormatting>
  <conditionalFormatting sqref="B435:N435">
    <cfRule type="cellIs" dxfId="4481" priority="656" operator="lessThan">
      <formula>0</formula>
    </cfRule>
  </conditionalFormatting>
  <conditionalFormatting sqref="H611">
    <cfRule type="cellIs" dxfId="4480" priority="889" operator="lessThan">
      <formula>0</formula>
    </cfRule>
  </conditionalFormatting>
  <conditionalFormatting sqref="C433:M433">
    <cfRule type="cellIs" dxfId="4479" priority="677" operator="lessThan">
      <formula>0</formula>
    </cfRule>
  </conditionalFormatting>
  <conditionalFormatting sqref="H612:H614">
    <cfRule type="cellIs" dxfId="4478" priority="891" operator="lessThan">
      <formula>0</formula>
    </cfRule>
  </conditionalFormatting>
  <conditionalFormatting sqref="R614">
    <cfRule type="cellIs" dxfId="4477" priority="892" operator="lessThan">
      <formula>0</formula>
    </cfRule>
  </conditionalFormatting>
  <conditionalFormatting sqref="I611">
    <cfRule type="cellIs" dxfId="4476" priority="895" operator="lessThan">
      <formula>0</formula>
    </cfRule>
  </conditionalFormatting>
  <conditionalFormatting sqref="N439">
    <cfRule type="cellIs" dxfId="4475" priority="649" operator="lessThan">
      <formula>0</formula>
    </cfRule>
  </conditionalFormatting>
  <conditionalFormatting sqref="C612:J612">
    <cfRule type="cellIs" dxfId="4474" priority="894" operator="lessThan">
      <formula>0</formula>
    </cfRule>
  </conditionalFormatting>
  <conditionalFormatting sqref="B610">
    <cfRule type="cellIs" dxfId="4473" priority="888" operator="lessThan">
      <formula>0</formula>
    </cfRule>
  </conditionalFormatting>
  <conditionalFormatting sqref="B435:N435">
    <cfRule type="cellIs" dxfId="4472" priority="655" operator="lessThan">
      <formula>0</formula>
    </cfRule>
  </conditionalFormatting>
  <conditionalFormatting sqref="C445:M445">
    <cfRule type="cellIs" dxfId="4471" priority="646" operator="lessThan">
      <formula>0</formula>
    </cfRule>
  </conditionalFormatting>
  <conditionalFormatting sqref="C445:M445">
    <cfRule type="cellIs" dxfId="4470" priority="647" operator="lessThan">
      <formula>0</formula>
    </cfRule>
  </conditionalFormatting>
  <conditionalFormatting sqref="B435:N435">
    <cfRule type="cellIs" dxfId="4469" priority="654" operator="lessThan">
      <formula>0</formula>
    </cfRule>
  </conditionalFormatting>
  <conditionalFormatting sqref="N438">
    <cfRule type="cellIs" dxfId="4468" priority="650" operator="lessThan">
      <formula>0</formula>
    </cfRule>
  </conditionalFormatting>
  <conditionalFormatting sqref="B435:N435">
    <cfRule type="cellIs" dxfId="4467" priority="653" operator="lessThan">
      <formula>0</formula>
    </cfRule>
  </conditionalFormatting>
  <conditionalFormatting sqref="B435:N435">
    <cfRule type="cellIs" dxfId="4466" priority="651" operator="lessThan">
      <formula>0</formula>
    </cfRule>
  </conditionalFormatting>
  <conditionalFormatting sqref="B598">
    <cfRule type="cellIs" dxfId="4465" priority="887" operator="lessThan">
      <formula>0</formula>
    </cfRule>
  </conditionalFormatting>
  <conditionalFormatting sqref="N439">
    <cfRule type="cellIs" dxfId="4464" priority="648" operator="lessThan">
      <formula>0</formula>
    </cfRule>
  </conditionalFormatting>
  <conditionalFormatting sqref="B435:N435">
    <cfRule type="cellIs" dxfId="4463" priority="652" operator="lessThan">
      <formula>0</formula>
    </cfRule>
  </conditionalFormatting>
  <conditionalFormatting sqref="B598">
    <cfRule type="cellIs" dxfId="4462" priority="886" operator="lessThan">
      <formula>0</formula>
    </cfRule>
  </conditionalFormatting>
  <conditionalFormatting sqref="B641">
    <cfRule type="cellIs" dxfId="4461" priority="874" operator="lessThan">
      <formula>0</formula>
    </cfRule>
  </conditionalFormatting>
  <conditionalFormatting sqref="B591">
    <cfRule type="cellIs" dxfId="4460" priority="884" operator="lessThan">
      <formula>0</formula>
    </cfRule>
  </conditionalFormatting>
  <conditionalFormatting sqref="B591">
    <cfRule type="cellIs" dxfId="4459" priority="885" operator="lessThan">
      <formula>0</formula>
    </cfRule>
  </conditionalFormatting>
  <conditionalFormatting sqref="B609">
    <cfRule type="cellIs" dxfId="4458" priority="882" operator="lessThan">
      <formula>0</formula>
    </cfRule>
  </conditionalFormatting>
  <conditionalFormatting sqref="B609">
    <cfRule type="cellIs" dxfId="4457"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4456" priority="881" operator="lessThan">
      <formula>0</formula>
    </cfRule>
  </conditionalFormatting>
  <conditionalFormatting sqref="B646">
    <cfRule type="cellIs" dxfId="4455" priority="878" operator="lessThan">
      <formula>0</formula>
    </cfRule>
  </conditionalFormatting>
  <conditionalFormatting sqref="B631">
    <cfRule type="cellIs" dxfId="4454" priority="880" operator="lessThan">
      <formula>0</formula>
    </cfRule>
  </conditionalFormatting>
  <conditionalFormatting sqref="B635">
    <cfRule type="cellIs" dxfId="4453" priority="879" operator="lessThan">
      <formula>0</formula>
    </cfRule>
  </conditionalFormatting>
  <conditionalFormatting sqref="B662">
    <cfRule type="cellIs" dxfId="4452" priority="877" operator="lessThan">
      <formula>0</formula>
    </cfRule>
  </conditionalFormatting>
  <conditionalFormatting sqref="B671">
    <cfRule type="cellIs" dxfId="4451" priority="876" operator="lessThan">
      <formula>0</formula>
    </cfRule>
  </conditionalFormatting>
  <conditionalFormatting sqref="I674:N674 Q672:R675">
    <cfRule type="cellIs" dxfId="4450" priority="875" operator="lessThan">
      <formula>0</formula>
    </cfRule>
  </conditionalFormatting>
  <conditionalFormatting sqref="Q641">
    <cfRule type="cellIs" dxfId="4449" priority="872" operator="lessThan">
      <formula>0</formula>
    </cfRule>
  </conditionalFormatting>
  <conditionalFormatting sqref="Q641">
    <cfRule type="cellIs" dxfId="4448" priority="873" operator="lessThan">
      <formula>0</formula>
    </cfRule>
  </conditionalFormatting>
  <conditionalFormatting sqref="Q422:R422 R423:R425">
    <cfRule type="cellIs" dxfId="4447" priority="859" operator="lessThan">
      <formula>0</formula>
    </cfRule>
  </conditionalFormatting>
  <conditionalFormatting sqref="B416">
    <cfRule type="cellIs" dxfId="4446" priority="860" operator="lessThan">
      <formula>0</formula>
    </cfRule>
  </conditionalFormatting>
  <conditionalFormatting sqref="Q423:Q425">
    <cfRule type="cellIs" dxfId="4445" priority="857" operator="lessThan">
      <formula>0</formula>
    </cfRule>
  </conditionalFormatting>
  <conditionalFormatting sqref="Q422">
    <cfRule type="cellIs" dxfId="4444" priority="858" operator="lessThan">
      <formula>0</formula>
    </cfRule>
  </conditionalFormatting>
  <conditionalFormatting sqref="R426">
    <cfRule type="cellIs" dxfId="4443" priority="855" operator="lessThan">
      <formula>0</formula>
    </cfRule>
  </conditionalFormatting>
  <conditionalFormatting sqref="R427">
    <cfRule type="cellIs" dxfId="4442" priority="856" operator="lessThan">
      <formula>0</formula>
    </cfRule>
  </conditionalFormatting>
  <conditionalFormatting sqref="B422">
    <cfRule type="cellIs" dxfId="4441" priority="853" operator="lessThan">
      <formula>0</formula>
    </cfRule>
  </conditionalFormatting>
  <conditionalFormatting sqref="R426">
    <cfRule type="cellIs" dxfId="4440" priority="854" operator="lessThan">
      <formula>0</formula>
    </cfRule>
  </conditionalFormatting>
  <conditionalFormatting sqref="B454:N454">
    <cfRule type="cellIs" dxfId="4439" priority="609" operator="lessThan">
      <formula>0</formula>
    </cfRule>
  </conditionalFormatting>
  <conditionalFormatting sqref="B454:N454">
    <cfRule type="cellIs" dxfId="4438" priority="610" operator="lessThan">
      <formula>0</formula>
    </cfRule>
  </conditionalFormatting>
  <conditionalFormatting sqref="C652:I652">
    <cfRule type="cellIs" dxfId="4437" priority="871" operator="lessThan">
      <formula>0</formula>
    </cfRule>
  </conditionalFormatting>
  <conditionalFormatting sqref="C653:I653">
    <cfRule type="cellIs" dxfId="4436" priority="870" operator="lessThan">
      <formula>0</formula>
    </cfRule>
  </conditionalFormatting>
  <conditionalFormatting sqref="C658:M658">
    <cfRule type="cellIs" dxfId="4435" priority="869" operator="lessThan">
      <formula>0</formula>
    </cfRule>
  </conditionalFormatting>
  <conditionalFormatting sqref="C647:N647">
    <cfRule type="cellIs" dxfId="4434" priority="868" operator="lessThan">
      <formula>0</formula>
    </cfRule>
  </conditionalFormatting>
  <conditionalFormatting sqref="Q650">
    <cfRule type="cellIs" dxfId="4433" priority="867" operator="lessThan">
      <formula>0</formula>
    </cfRule>
  </conditionalFormatting>
  <conditionalFormatting sqref="Q417:Q419">
    <cfRule type="cellIs" dxfId="4432" priority="864" operator="lessThan">
      <formula>0</formula>
    </cfRule>
  </conditionalFormatting>
  <conditionalFormatting sqref="R420">
    <cfRule type="cellIs" dxfId="4431" priority="861" operator="lessThan">
      <formula>0</formula>
    </cfRule>
  </conditionalFormatting>
  <conditionalFormatting sqref="R421">
    <cfRule type="cellIs" dxfId="4430" priority="863" operator="lessThan">
      <formula>0</formula>
    </cfRule>
  </conditionalFormatting>
  <conditionalFormatting sqref="Q416:R416 R417:R419">
    <cfRule type="cellIs" dxfId="4429" priority="866" operator="lessThan">
      <formula>0</formula>
    </cfRule>
  </conditionalFormatting>
  <conditionalFormatting sqref="Q416">
    <cfRule type="cellIs" dxfId="4428" priority="865" operator="lessThan">
      <formula>0</formula>
    </cfRule>
  </conditionalFormatting>
  <conditionalFormatting sqref="R420">
    <cfRule type="cellIs" dxfId="4427" priority="862" operator="lessThan">
      <formula>0</formula>
    </cfRule>
  </conditionalFormatting>
  <conditionalFormatting sqref="B454:N454">
    <cfRule type="cellIs" dxfId="4426" priority="608" operator="lessThan">
      <formula>0</formula>
    </cfRule>
  </conditionalFormatting>
  <conditionalFormatting sqref="B454:N454">
    <cfRule type="cellIs" dxfId="4425" priority="607" operator="lessThan">
      <formula>0</formula>
    </cfRule>
  </conditionalFormatting>
  <conditionalFormatting sqref="B454:N454">
    <cfRule type="cellIs" dxfId="4424" priority="606" operator="lessThan">
      <formula>0</formula>
    </cfRule>
  </conditionalFormatting>
  <conditionalFormatting sqref="B454:N454">
    <cfRule type="cellIs" dxfId="4423" priority="604" operator="lessThan">
      <formula>0</formula>
    </cfRule>
  </conditionalFormatting>
  <conditionalFormatting sqref="B454:N454">
    <cfRule type="cellIs" dxfId="4422" priority="605" operator="lessThan">
      <formula>0</formula>
    </cfRule>
  </conditionalFormatting>
  <conditionalFormatting sqref="N457">
    <cfRule type="cellIs" dxfId="4421" priority="602" operator="lessThan">
      <formula>0</formula>
    </cfRule>
  </conditionalFormatting>
  <conditionalFormatting sqref="B454:N454">
    <cfRule type="cellIs" dxfId="4420" priority="603" operator="lessThan">
      <formula>0</formula>
    </cfRule>
  </conditionalFormatting>
  <conditionalFormatting sqref="N458">
    <cfRule type="cellIs" dxfId="4419" priority="601" operator="lessThan">
      <formula>0</formula>
    </cfRule>
  </conditionalFormatting>
  <conditionalFormatting sqref="Q530">
    <cfRule type="cellIs" dxfId="4418" priority="323" operator="lessThan">
      <formula>0</formula>
    </cfRule>
  </conditionalFormatting>
  <conditionalFormatting sqref="N458">
    <cfRule type="cellIs" dxfId="4417" priority="600" operator="lessThan">
      <formula>0</formula>
    </cfRule>
  </conditionalFormatting>
  <conditionalFormatting sqref="D461:N464">
    <cfRule type="cellIs" dxfId="4416" priority="597" operator="lessThan">
      <formula>0</formula>
    </cfRule>
  </conditionalFormatting>
  <conditionalFormatting sqref="Q538">
    <cfRule type="cellIs" dxfId="4415" priority="320" operator="lessThan">
      <formula>0</formula>
    </cfRule>
  </conditionalFormatting>
  <conditionalFormatting sqref="B461:B464">
    <cfRule type="cellIs" dxfId="4414" priority="594" operator="lessThan">
      <formula>0</formula>
    </cfRule>
  </conditionalFormatting>
  <conditionalFormatting sqref="Q553">
    <cfRule type="cellIs" dxfId="4413" priority="317" operator="lessThan">
      <formula>0</formula>
    </cfRule>
  </conditionalFormatting>
  <conditionalFormatting sqref="B512">
    <cfRule type="cellIs" dxfId="4412" priority="591" operator="lessThan">
      <formula>0</formula>
    </cfRule>
  </conditionalFormatting>
  <conditionalFormatting sqref="C512">
    <cfRule type="cellIs" dxfId="4411" priority="588" operator="lessThan">
      <formula>0</formula>
    </cfRule>
  </conditionalFormatting>
  <conditionalFormatting sqref="Q561">
    <cfRule type="cellIs" dxfId="4410" priority="314" operator="lessThan">
      <formula>0</formula>
    </cfRule>
  </conditionalFormatting>
  <conditionalFormatting sqref="Q590">
    <cfRule type="cellIs" dxfId="4409" priority="311" operator="lessThan">
      <formula>0</formula>
    </cfRule>
  </conditionalFormatting>
  <conditionalFormatting sqref="N365">
    <cfRule type="cellIs" dxfId="4408" priority="852" operator="lessThan">
      <formula>0</formula>
    </cfRule>
  </conditionalFormatting>
  <conditionalFormatting sqref="N371">
    <cfRule type="cellIs" dxfId="4407" priority="851" operator="lessThan">
      <formula>0</formula>
    </cfRule>
  </conditionalFormatting>
  <conditionalFormatting sqref="N377">
    <cfRule type="cellIs" dxfId="4406" priority="850" operator="lessThan">
      <formula>0</formula>
    </cfRule>
  </conditionalFormatting>
  <conditionalFormatting sqref="B376">
    <cfRule type="cellIs" dxfId="4405" priority="837" operator="lessThan">
      <formula>0</formula>
    </cfRule>
  </conditionalFormatting>
  <conditionalFormatting sqref="B588">
    <cfRule type="cellIs" dxfId="4404" priority="844" operator="lessThan">
      <formula>0</formula>
    </cfRule>
  </conditionalFormatting>
  <conditionalFormatting sqref="B371:B372">
    <cfRule type="cellIs" dxfId="4403" priority="842" operator="lessThan">
      <formula>0</formula>
    </cfRule>
  </conditionalFormatting>
  <conditionalFormatting sqref="B377:B378">
    <cfRule type="cellIs" dxfId="4402" priority="839" operator="lessThan">
      <formula>0</formula>
    </cfRule>
  </conditionalFormatting>
  <conditionalFormatting sqref="C351:M354">
    <cfRule type="cellIs" dxfId="4401" priority="849" operator="lessThan">
      <formula>0</formula>
    </cfRule>
  </conditionalFormatting>
  <conditionalFormatting sqref="B428">
    <cfRule type="cellIs" dxfId="4400" priority="848" operator="lessThan">
      <formula>0</formula>
    </cfRule>
  </conditionalFormatting>
  <conditionalFormatting sqref="B428">
    <cfRule type="cellIs" dxfId="4399" priority="847" operator="lessThan">
      <formula>0</formula>
    </cfRule>
  </conditionalFormatting>
  <conditionalFormatting sqref="B391 B397 B381:B385 B375:B379 B369:B373 B363:B367 B361 B351:B355">
    <cfRule type="cellIs" dxfId="4398" priority="846" operator="lessThan">
      <formula>0</formula>
    </cfRule>
  </conditionalFormatting>
  <conditionalFormatting sqref="B585:B587">
    <cfRule type="cellIs" dxfId="4397" priority="845" operator="lessThan">
      <formula>0</formula>
    </cfRule>
  </conditionalFormatting>
  <conditionalFormatting sqref="B584">
    <cfRule type="cellIs" dxfId="4396" priority="843" operator="lessThan">
      <formula>0</formula>
    </cfRule>
  </conditionalFormatting>
  <conditionalFormatting sqref="B397">
    <cfRule type="cellIs" dxfId="4395" priority="833" operator="lessThan">
      <formula>0</formula>
    </cfRule>
  </conditionalFormatting>
  <conditionalFormatting sqref="B369">
    <cfRule type="cellIs" dxfId="4394" priority="841" operator="lessThan">
      <formula>0</formula>
    </cfRule>
  </conditionalFormatting>
  <conditionalFormatting sqref="B370">
    <cfRule type="cellIs" dxfId="4393" priority="840" operator="lessThan">
      <formula>0</formula>
    </cfRule>
  </conditionalFormatting>
  <conditionalFormatting sqref="B375">
    <cfRule type="cellIs" dxfId="4392" priority="838" operator="lessThan">
      <formula>0</formula>
    </cfRule>
  </conditionalFormatting>
  <conditionalFormatting sqref="B383:B384">
    <cfRule type="cellIs" dxfId="4391" priority="836" operator="lessThan">
      <formula>0</formula>
    </cfRule>
  </conditionalFormatting>
  <conditionalFormatting sqref="B381">
    <cfRule type="cellIs" dxfId="4390" priority="835" operator="lessThan">
      <formula>0</formula>
    </cfRule>
  </conditionalFormatting>
  <conditionalFormatting sqref="B382">
    <cfRule type="cellIs" dxfId="4389" priority="834" operator="lessThan">
      <formula>0</formula>
    </cfRule>
  </conditionalFormatting>
  <conditionalFormatting sqref="B391">
    <cfRule type="cellIs" dxfId="4388" priority="832" operator="lessThan">
      <formula>0</formula>
    </cfRule>
  </conditionalFormatting>
  <conditionalFormatting sqref="B385">
    <cfRule type="cellIs" dxfId="4387" priority="831" operator="lessThan">
      <formula>0</formula>
    </cfRule>
  </conditionalFormatting>
  <conditionalFormatting sqref="B379">
    <cfRule type="cellIs" dxfId="4386" priority="830" operator="lessThan">
      <formula>0</formula>
    </cfRule>
  </conditionalFormatting>
  <conditionalFormatting sqref="B373">
    <cfRule type="cellIs" dxfId="4385" priority="829" operator="lessThan">
      <formula>0</formula>
    </cfRule>
  </conditionalFormatting>
  <conditionalFormatting sqref="B361">
    <cfRule type="cellIs" dxfId="4384" priority="828" operator="lessThan">
      <formula>0</formula>
    </cfRule>
  </conditionalFormatting>
  <conditionalFormatting sqref="B621:B624">
    <cfRule type="cellIs" dxfId="4383" priority="823" operator="lessThan">
      <formula>0</formula>
    </cfRule>
  </conditionalFormatting>
  <conditionalFormatting sqref="B616:B619">
    <cfRule type="cellIs" dxfId="4382" priority="826" operator="lessThan">
      <formula>0</formula>
    </cfRule>
  </conditionalFormatting>
  <conditionalFormatting sqref="B617">
    <cfRule type="cellIs" dxfId="4381" priority="825" operator="lessThan">
      <formula>0</formula>
    </cfRule>
  </conditionalFormatting>
  <conditionalFormatting sqref="B618:B619">
    <cfRule type="cellIs" dxfId="4380" priority="827" operator="lessThan">
      <formula>0</formula>
    </cfRule>
  </conditionalFormatting>
  <conditionalFormatting sqref="B628:B629">
    <cfRule type="cellIs" dxfId="4379" priority="821" operator="lessThan">
      <formula>0</formula>
    </cfRule>
  </conditionalFormatting>
  <conditionalFormatting sqref="B622">
    <cfRule type="cellIs" dxfId="4378" priority="822" operator="lessThan">
      <formula>0</formula>
    </cfRule>
  </conditionalFormatting>
  <conditionalFormatting sqref="B623:B624">
    <cfRule type="cellIs" dxfId="4377" priority="824" operator="lessThan">
      <formula>0</formula>
    </cfRule>
  </conditionalFormatting>
  <conditionalFormatting sqref="B626:B629">
    <cfRule type="cellIs" dxfId="4376" priority="820" operator="lessThan">
      <formula>0</formula>
    </cfRule>
  </conditionalFormatting>
  <conditionalFormatting sqref="B627">
    <cfRule type="cellIs" dxfId="4375" priority="819" operator="lessThan">
      <formula>0</formula>
    </cfRule>
  </conditionalFormatting>
  <conditionalFormatting sqref="B365:B366">
    <cfRule type="cellIs" dxfId="4374" priority="814" operator="lessThan">
      <formula>0</formula>
    </cfRule>
  </conditionalFormatting>
  <conditionalFormatting sqref="B355">
    <cfRule type="cellIs" dxfId="4373" priority="815" operator="lessThan">
      <formula>0</formula>
    </cfRule>
  </conditionalFormatting>
  <conditionalFormatting sqref="B393:N393">
    <cfRule type="cellIs" dxfId="4372" priority="770" operator="lessThan">
      <formula>0</formula>
    </cfRule>
  </conditionalFormatting>
  <conditionalFormatting sqref="B387:N387">
    <cfRule type="cellIs" dxfId="4371" priority="781" operator="lessThan">
      <formula>0</formula>
    </cfRule>
  </conditionalFormatting>
  <conditionalFormatting sqref="B387:N387">
    <cfRule type="cellIs" dxfId="4370" priority="780" operator="lessThan">
      <formula>0</formula>
    </cfRule>
  </conditionalFormatting>
  <conditionalFormatting sqref="B353:B354">
    <cfRule type="cellIs" dxfId="4369" priority="818" operator="lessThan">
      <formula>0</formula>
    </cfRule>
  </conditionalFormatting>
  <conditionalFormatting sqref="B351">
    <cfRule type="cellIs" dxfId="4368" priority="817" operator="lessThan">
      <formula>0</formula>
    </cfRule>
  </conditionalFormatting>
  <conditionalFormatting sqref="B352">
    <cfRule type="cellIs" dxfId="4367" priority="816" operator="lessThan">
      <formula>0</formula>
    </cfRule>
  </conditionalFormatting>
  <conditionalFormatting sqref="B363">
    <cfRule type="cellIs" dxfId="4366" priority="813" operator="lessThan">
      <formula>0</formula>
    </cfRule>
  </conditionalFormatting>
  <conditionalFormatting sqref="B364">
    <cfRule type="cellIs" dxfId="4365" priority="812" operator="lessThan">
      <formula>0</formula>
    </cfRule>
  </conditionalFormatting>
  <conditionalFormatting sqref="B367">
    <cfRule type="cellIs" dxfId="4364" priority="811" operator="lessThan">
      <formula>0</formula>
    </cfRule>
  </conditionalFormatting>
  <conditionalFormatting sqref="B593:B596">
    <cfRule type="cellIs" dxfId="4363" priority="809" operator="lessThan">
      <formula>0</formula>
    </cfRule>
  </conditionalFormatting>
  <conditionalFormatting sqref="B594">
    <cfRule type="cellIs" dxfId="4362" priority="808" operator="lessThan">
      <formula>0</formula>
    </cfRule>
  </conditionalFormatting>
  <conditionalFormatting sqref="B595:B596">
    <cfRule type="cellIs" dxfId="4361" priority="810" operator="lessThan">
      <formula>0</formula>
    </cfRule>
  </conditionalFormatting>
  <conditionalFormatting sqref="B603">
    <cfRule type="cellIs" dxfId="4360" priority="803" operator="lessThan">
      <formula>0</formula>
    </cfRule>
  </conditionalFormatting>
  <conditionalFormatting sqref="B603">
    <cfRule type="cellIs" dxfId="4359" priority="804" operator="lessThan">
      <formula>0</formula>
    </cfRule>
  </conditionalFormatting>
  <conditionalFormatting sqref="B599:B602">
    <cfRule type="cellIs" dxfId="4358" priority="806" operator="lessThan">
      <formula>0</formula>
    </cfRule>
  </conditionalFormatting>
  <conditionalFormatting sqref="B600">
    <cfRule type="cellIs" dxfId="4357" priority="805" operator="lessThan">
      <formula>0</formula>
    </cfRule>
  </conditionalFormatting>
  <conditionalFormatting sqref="B601:B602">
    <cfRule type="cellIs" dxfId="4356" priority="807" operator="lessThan">
      <formula>0</formula>
    </cfRule>
  </conditionalFormatting>
  <conditionalFormatting sqref="N390">
    <cfRule type="cellIs" dxfId="4355" priority="775" operator="lessThan">
      <formula>0</formula>
    </cfRule>
  </conditionalFormatting>
  <conditionalFormatting sqref="B393:N393">
    <cfRule type="cellIs" dxfId="4354" priority="773" operator="lessThan">
      <formula>0</formula>
    </cfRule>
  </conditionalFormatting>
  <conditionalFormatting sqref="B571:B573">
    <cfRule type="cellIs" dxfId="4353" priority="802" operator="lessThan">
      <formula>0</formula>
    </cfRule>
  </conditionalFormatting>
  <conditionalFormatting sqref="B574">
    <cfRule type="cellIs" dxfId="4352" priority="801" operator="lessThan">
      <formula>0</formula>
    </cfRule>
  </conditionalFormatting>
  <conditionalFormatting sqref="B570">
    <cfRule type="cellIs" dxfId="4351" priority="800" operator="lessThan">
      <formula>0</formula>
    </cfRule>
  </conditionalFormatting>
  <conditionalFormatting sqref="B607:B608">
    <cfRule type="cellIs" dxfId="4350" priority="799" operator="lessThan">
      <formula>0</formula>
    </cfRule>
  </conditionalFormatting>
  <conditionalFormatting sqref="B605:B608">
    <cfRule type="cellIs" dxfId="4349" priority="798" operator="lessThan">
      <formula>0</formula>
    </cfRule>
  </conditionalFormatting>
  <conditionalFormatting sqref="B589">
    <cfRule type="cellIs" dxfId="4348" priority="525" operator="lessThan">
      <formula>0</formula>
    </cfRule>
  </conditionalFormatting>
  <conditionalFormatting sqref="B613:B614">
    <cfRule type="cellIs" dxfId="4347" priority="796" operator="lessThan">
      <formula>0</formula>
    </cfRule>
  </conditionalFormatting>
  <conditionalFormatting sqref="B606">
    <cfRule type="cellIs" dxfId="4346" priority="797" operator="lessThan">
      <formula>0</formula>
    </cfRule>
  </conditionalFormatting>
  <conditionalFormatting sqref="B611:B614">
    <cfRule type="cellIs" dxfId="4345" priority="795" operator="lessThan">
      <formula>0</formula>
    </cfRule>
  </conditionalFormatting>
  <conditionalFormatting sqref="O616:P619">
    <cfRule type="cellIs" dxfId="4344" priority="277" operator="lessThan">
      <formula>0</formula>
    </cfRule>
  </conditionalFormatting>
  <conditionalFormatting sqref="O599:P599 O601:P602">
    <cfRule type="cellIs" dxfId="4343" priority="279" operator="lessThan">
      <formula>0</formula>
    </cfRule>
  </conditionalFormatting>
  <conditionalFormatting sqref="B612">
    <cfRule type="cellIs" dxfId="4342" priority="794" operator="lessThan">
      <formula>0</formula>
    </cfRule>
  </conditionalFormatting>
  <conditionalFormatting sqref="D589">
    <cfRule type="cellIs" dxfId="4341" priority="519" operator="lessThan">
      <formula>0</formula>
    </cfRule>
  </conditionalFormatting>
  <conditionalFormatting sqref="O605:P607">
    <cfRule type="cellIs" dxfId="4340" priority="271" operator="lessThan">
      <formula>0</formula>
    </cfRule>
  </conditionalFormatting>
  <conditionalFormatting sqref="O626:P629">
    <cfRule type="cellIs" dxfId="4339" priority="273" operator="lessThan">
      <formula>0</formula>
    </cfRule>
  </conditionalFormatting>
  <conditionalFormatting sqref="B650 B655:B657 B663 B665:B668 B642:B645 B670">
    <cfRule type="cellIs" dxfId="4338" priority="793" operator="lessThan">
      <formula>0</formula>
    </cfRule>
  </conditionalFormatting>
  <conditionalFormatting sqref="N378">
    <cfRule type="cellIs" dxfId="4337" priority="785" operator="lessThan">
      <formula>0</formula>
    </cfRule>
  </conditionalFormatting>
  <conditionalFormatting sqref="N372">
    <cfRule type="cellIs" dxfId="4336" priority="786" operator="lessThan">
      <formula>0</formula>
    </cfRule>
  </conditionalFormatting>
  <conditionalFormatting sqref="B387:N387">
    <cfRule type="cellIs" dxfId="4335" priority="783" operator="lessThan">
      <formula>0</formula>
    </cfRule>
  </conditionalFormatting>
  <conditionalFormatting sqref="N384">
    <cfRule type="cellIs" dxfId="4334" priority="784" operator="lessThan">
      <formula>0</formula>
    </cfRule>
  </conditionalFormatting>
  <conditionalFormatting sqref="B387:N387">
    <cfRule type="cellIs" dxfId="4333" priority="782" operator="lessThan">
      <formula>0</formula>
    </cfRule>
  </conditionalFormatting>
  <conditionalFormatting sqref="B387:N387">
    <cfRule type="cellIs" dxfId="4332" priority="779" operator="lessThan">
      <formula>0</formula>
    </cfRule>
  </conditionalFormatting>
  <conditionalFormatting sqref="B652">
    <cfRule type="cellIs" dxfId="4331" priority="792" operator="lessThan">
      <formula>0</formula>
    </cfRule>
  </conditionalFormatting>
  <conditionalFormatting sqref="B653">
    <cfRule type="cellIs" dxfId="4330" priority="791" operator="lessThan">
      <formula>0</formula>
    </cfRule>
  </conditionalFormatting>
  <conditionalFormatting sqref="B658">
    <cfRule type="cellIs" dxfId="4329" priority="790" operator="lessThan">
      <formula>0</formula>
    </cfRule>
  </conditionalFormatting>
  <conditionalFormatting sqref="B647">
    <cfRule type="cellIs" dxfId="4328" priority="789" operator="lessThan">
      <formula>0</formula>
    </cfRule>
  </conditionalFormatting>
  <conditionalFormatting sqref="O365:P365">
    <cfRule type="cellIs" dxfId="4327" priority="265" operator="lessThan">
      <formula>0</formula>
    </cfRule>
  </conditionalFormatting>
  <conditionalFormatting sqref="O371:P371">
    <cfRule type="cellIs" dxfId="4326" priority="264" operator="lessThan">
      <formula>0</formula>
    </cfRule>
  </conditionalFormatting>
  <conditionalFormatting sqref="G589">
    <cfRule type="cellIs" dxfId="4325" priority="510" operator="lessThan">
      <formula>0</formula>
    </cfRule>
  </conditionalFormatting>
  <conditionalFormatting sqref="H589">
    <cfRule type="cellIs" dxfId="4324" priority="507" operator="lessThan">
      <formula>0</formula>
    </cfRule>
  </conditionalFormatting>
  <conditionalFormatting sqref="B351:B354">
    <cfRule type="cellIs" dxfId="4323" priority="788" operator="lessThan">
      <formula>0</formula>
    </cfRule>
  </conditionalFormatting>
  <conditionalFormatting sqref="N366">
    <cfRule type="cellIs" dxfId="4322" priority="787" operator="lessThan">
      <formula>0</formula>
    </cfRule>
  </conditionalFormatting>
  <conditionalFormatting sqref="B387:N387">
    <cfRule type="cellIs" dxfId="4321" priority="778" operator="lessThan">
      <formula>0</formula>
    </cfRule>
  </conditionalFormatting>
  <conditionalFormatting sqref="B387:N387">
    <cfRule type="cellIs" dxfId="4320" priority="777" operator="lessThan">
      <formula>0</formula>
    </cfRule>
  </conditionalFormatting>
  <conditionalFormatting sqref="B387:N387">
    <cfRule type="cellIs" dxfId="4319" priority="776" operator="lessThan">
      <formula>0</formula>
    </cfRule>
  </conditionalFormatting>
  <conditionalFormatting sqref="B393:N393">
    <cfRule type="cellIs" dxfId="4318" priority="771" operator="lessThan">
      <formula>0</formula>
    </cfRule>
  </conditionalFormatting>
  <conditionalFormatting sqref="B393:N393">
    <cfRule type="cellIs" dxfId="4317" priority="774" operator="lessThan">
      <formula>0</formula>
    </cfRule>
  </conditionalFormatting>
  <conditionalFormatting sqref="B393:N393">
    <cfRule type="cellIs" dxfId="4316" priority="769" operator="lessThan">
      <formula>0</formula>
    </cfRule>
  </conditionalFormatting>
  <conditionalFormatting sqref="B393:N393">
    <cfRule type="cellIs" dxfId="4315" priority="772" operator="lessThan">
      <formula>0</formula>
    </cfRule>
  </conditionalFormatting>
  <conditionalFormatting sqref="B393:N393">
    <cfRule type="cellIs" dxfId="4314" priority="767" operator="lessThan">
      <formula>0</formula>
    </cfRule>
  </conditionalFormatting>
  <conditionalFormatting sqref="B393:N393">
    <cfRule type="cellIs" dxfId="4313" priority="768" operator="lessThan">
      <formula>0</formula>
    </cfRule>
  </conditionalFormatting>
  <conditionalFormatting sqref="B399:N399">
    <cfRule type="cellIs" dxfId="4312" priority="765" operator="lessThan">
      <formula>0</formula>
    </cfRule>
  </conditionalFormatting>
  <conditionalFormatting sqref="N396">
    <cfRule type="cellIs" dxfId="4311" priority="766" operator="lessThan">
      <formula>0</formula>
    </cfRule>
  </conditionalFormatting>
  <conditionalFormatting sqref="B399:N399">
    <cfRule type="cellIs" dxfId="4310" priority="764" operator="lessThan">
      <formula>0</formula>
    </cfRule>
  </conditionalFormatting>
  <conditionalFormatting sqref="B399:N399">
    <cfRule type="cellIs" dxfId="4309" priority="763" operator="lessThan">
      <formula>0</formula>
    </cfRule>
  </conditionalFormatting>
  <conditionalFormatting sqref="B399:N399">
    <cfRule type="cellIs" dxfId="4308" priority="762" operator="lessThan">
      <formula>0</formula>
    </cfRule>
  </conditionalFormatting>
  <conditionalFormatting sqref="B399:N399">
    <cfRule type="cellIs" dxfId="4307" priority="761" operator="lessThan">
      <formula>0</formula>
    </cfRule>
  </conditionalFormatting>
  <conditionalFormatting sqref="B399:N399">
    <cfRule type="cellIs" dxfId="4306" priority="760" operator="lessThan">
      <formula>0</formula>
    </cfRule>
  </conditionalFormatting>
  <conditionalFormatting sqref="B399:N399">
    <cfRule type="cellIs" dxfId="4305" priority="759" operator="lessThan">
      <formula>0</formula>
    </cfRule>
  </conditionalFormatting>
  <conditionalFormatting sqref="B399:N399">
    <cfRule type="cellIs" dxfId="4304" priority="758" operator="lessThan">
      <formula>0</formula>
    </cfRule>
  </conditionalFormatting>
  <conditionalFormatting sqref="N402">
    <cfRule type="cellIs" dxfId="4303" priority="757" operator="lessThan">
      <formula>0</formula>
    </cfRule>
  </conditionalFormatting>
  <conditionalFormatting sqref="N355">
    <cfRule type="cellIs" dxfId="4302" priority="756" operator="lessThan">
      <formula>0</formula>
    </cfRule>
  </conditionalFormatting>
  <conditionalFormatting sqref="N361">
    <cfRule type="cellIs" dxfId="4301" priority="755" operator="lessThan">
      <formula>0</formula>
    </cfRule>
  </conditionalFormatting>
  <conditionalFormatting sqref="N361">
    <cfRule type="cellIs" dxfId="4300" priority="754" operator="lessThan">
      <formula>0</formula>
    </cfRule>
  </conditionalFormatting>
  <conditionalFormatting sqref="N367">
    <cfRule type="cellIs" dxfId="4299" priority="753" operator="lessThan">
      <formula>0</formula>
    </cfRule>
  </conditionalFormatting>
  <conditionalFormatting sqref="N367">
    <cfRule type="cellIs" dxfId="4298" priority="752" operator="lessThan">
      <formula>0</formula>
    </cfRule>
  </conditionalFormatting>
  <conditionalFormatting sqref="N373">
    <cfRule type="cellIs" dxfId="4297" priority="751" operator="lessThan">
      <formula>0</formula>
    </cfRule>
  </conditionalFormatting>
  <conditionalFormatting sqref="N373">
    <cfRule type="cellIs" dxfId="4296" priority="750" operator="lessThan">
      <formula>0</formula>
    </cfRule>
  </conditionalFormatting>
  <conditionalFormatting sqref="N379">
    <cfRule type="cellIs" dxfId="4295" priority="749" operator="lessThan">
      <formula>0</formula>
    </cfRule>
  </conditionalFormatting>
  <conditionalFormatting sqref="N379">
    <cfRule type="cellIs" dxfId="4294" priority="748" operator="lessThan">
      <formula>0</formula>
    </cfRule>
  </conditionalFormatting>
  <conditionalFormatting sqref="N385">
    <cfRule type="cellIs" dxfId="4293" priority="747" operator="lessThan">
      <formula>0</formula>
    </cfRule>
  </conditionalFormatting>
  <conditionalFormatting sqref="N385">
    <cfRule type="cellIs" dxfId="4292" priority="746" operator="lessThan">
      <formula>0</formula>
    </cfRule>
  </conditionalFormatting>
  <conditionalFormatting sqref="N391">
    <cfRule type="cellIs" dxfId="4291" priority="745" operator="lessThan">
      <formula>0</formula>
    </cfRule>
  </conditionalFormatting>
  <conditionalFormatting sqref="N391">
    <cfRule type="cellIs" dxfId="4290" priority="744" operator="lessThan">
      <formula>0</formula>
    </cfRule>
  </conditionalFormatting>
  <conditionalFormatting sqref="N397">
    <cfRule type="cellIs" dxfId="4289" priority="743" operator="lessThan">
      <formula>0</formula>
    </cfRule>
  </conditionalFormatting>
  <conditionalFormatting sqref="N397">
    <cfRule type="cellIs" dxfId="4288" priority="742" operator="lessThan">
      <formula>0</formula>
    </cfRule>
  </conditionalFormatting>
  <conditionalFormatting sqref="C409:M409">
    <cfRule type="cellIs" dxfId="4287" priority="741" operator="lessThan">
      <formula>0</formula>
    </cfRule>
  </conditionalFormatting>
  <conditionalFormatting sqref="C409:M409">
    <cfRule type="cellIs" dxfId="4286" priority="740" operator="lessThan">
      <formula>0</formula>
    </cfRule>
  </conditionalFormatting>
  <conditionalFormatting sqref="H409">
    <cfRule type="cellIs" dxfId="4285" priority="739" operator="lessThan">
      <formula>0</formula>
    </cfRule>
  </conditionalFormatting>
  <conditionalFormatting sqref="B409">
    <cfRule type="cellIs" dxfId="4284" priority="738" operator="lessThan">
      <formula>0</formula>
    </cfRule>
  </conditionalFormatting>
  <conditionalFormatting sqref="B409">
    <cfRule type="cellIs" dxfId="4283" priority="737" operator="lessThan">
      <formula>0</formula>
    </cfRule>
  </conditionalFormatting>
  <conditionalFormatting sqref="B405:N405">
    <cfRule type="cellIs" dxfId="4282" priority="736" operator="lessThan">
      <formula>0</formula>
    </cfRule>
  </conditionalFormatting>
  <conditionalFormatting sqref="B405:N405">
    <cfRule type="cellIs" dxfId="4281" priority="735" operator="lessThan">
      <formula>0</formula>
    </cfRule>
  </conditionalFormatting>
  <conditionalFormatting sqref="B405:N405">
    <cfRule type="cellIs" dxfId="4280" priority="734" operator="lessThan">
      <formula>0</formula>
    </cfRule>
  </conditionalFormatting>
  <conditionalFormatting sqref="B405:N405">
    <cfRule type="cellIs" dxfId="4279" priority="733" operator="lessThan">
      <formula>0</formula>
    </cfRule>
  </conditionalFormatting>
  <conditionalFormatting sqref="B405:N405">
    <cfRule type="cellIs" dxfId="4278" priority="732" operator="lessThan">
      <formula>0</formula>
    </cfRule>
  </conditionalFormatting>
  <conditionalFormatting sqref="B405:N405">
    <cfRule type="cellIs" dxfId="4277" priority="731" operator="lessThan">
      <formula>0</formula>
    </cfRule>
  </conditionalFormatting>
  <conditionalFormatting sqref="B405:N405">
    <cfRule type="cellIs" dxfId="4276" priority="730" operator="lessThan">
      <formula>0</formula>
    </cfRule>
  </conditionalFormatting>
  <conditionalFormatting sqref="B405:N405">
    <cfRule type="cellIs" dxfId="4275" priority="729" operator="lessThan">
      <formula>0</formula>
    </cfRule>
  </conditionalFormatting>
  <conditionalFormatting sqref="N408">
    <cfRule type="cellIs" dxfId="4274" priority="728" operator="lessThan">
      <formula>0</formula>
    </cfRule>
  </conditionalFormatting>
  <conditionalFormatting sqref="N409">
    <cfRule type="cellIs" dxfId="4273" priority="727" operator="lessThan">
      <formula>0</formula>
    </cfRule>
  </conditionalFormatting>
  <conditionalFormatting sqref="N409">
    <cfRule type="cellIs" dxfId="4272" priority="726" operator="lessThan">
      <formula>0</formula>
    </cfRule>
  </conditionalFormatting>
  <conditionalFormatting sqref="C415:M415">
    <cfRule type="cellIs" dxfId="4271" priority="725" operator="lessThan">
      <formula>0</formula>
    </cfRule>
  </conditionalFormatting>
  <conditionalFormatting sqref="C415:M415">
    <cfRule type="cellIs" dxfId="4270" priority="724" operator="lessThan">
      <formula>0</formula>
    </cfRule>
  </conditionalFormatting>
  <conditionalFormatting sqref="H415">
    <cfRule type="cellIs" dxfId="4269" priority="723" operator="lessThan">
      <formula>0</formula>
    </cfRule>
  </conditionalFormatting>
  <conditionalFormatting sqref="B415">
    <cfRule type="cellIs" dxfId="4268" priority="722" operator="lessThan">
      <formula>0</formula>
    </cfRule>
  </conditionalFormatting>
  <conditionalFormatting sqref="B415">
    <cfRule type="cellIs" dxfId="4267" priority="721" operator="lessThan">
      <formula>0</formula>
    </cfRule>
  </conditionalFormatting>
  <conditionalFormatting sqref="B411:N411">
    <cfRule type="cellIs" dxfId="4266" priority="720" operator="lessThan">
      <formula>0</formula>
    </cfRule>
  </conditionalFormatting>
  <conditionalFormatting sqref="B411:N411">
    <cfRule type="cellIs" dxfId="4265" priority="719" operator="lessThan">
      <formula>0</formula>
    </cfRule>
  </conditionalFormatting>
  <conditionalFormatting sqref="B411:N411">
    <cfRule type="cellIs" dxfId="4264" priority="718" operator="lessThan">
      <formula>0</formula>
    </cfRule>
  </conditionalFormatting>
  <conditionalFormatting sqref="B411:N411">
    <cfRule type="cellIs" dxfId="4263" priority="717" operator="lessThan">
      <formula>0</formula>
    </cfRule>
  </conditionalFormatting>
  <conditionalFormatting sqref="B411:N411">
    <cfRule type="cellIs" dxfId="4262" priority="716" operator="lessThan">
      <formula>0</formula>
    </cfRule>
  </conditionalFormatting>
  <conditionalFormatting sqref="B411:N411">
    <cfRule type="cellIs" dxfId="4261" priority="715" operator="lessThan">
      <formula>0</formula>
    </cfRule>
  </conditionalFormatting>
  <conditionalFormatting sqref="B411:N411">
    <cfRule type="cellIs" dxfId="4260" priority="714" operator="lessThan">
      <formula>0</formula>
    </cfRule>
  </conditionalFormatting>
  <conditionalFormatting sqref="B411:N411">
    <cfRule type="cellIs" dxfId="4259" priority="713" operator="lessThan">
      <formula>0</formula>
    </cfRule>
  </conditionalFormatting>
  <conditionalFormatting sqref="N414">
    <cfRule type="cellIs" dxfId="4258" priority="712" operator="lessThan">
      <formula>0</formula>
    </cfRule>
  </conditionalFormatting>
  <conditionalFormatting sqref="N415">
    <cfRule type="cellIs" dxfId="4257" priority="711" operator="lessThan">
      <formula>0</formula>
    </cfRule>
  </conditionalFormatting>
  <conditionalFormatting sqref="N415">
    <cfRule type="cellIs" dxfId="4256" priority="710" operator="lessThan">
      <formula>0</formula>
    </cfRule>
  </conditionalFormatting>
  <conditionalFormatting sqref="C421:M421">
    <cfRule type="cellIs" dxfId="4255" priority="709" operator="lessThan">
      <formula>0</formula>
    </cfRule>
  </conditionalFormatting>
  <conditionalFormatting sqref="C421:M421">
    <cfRule type="cellIs" dxfId="4254" priority="708" operator="lessThan">
      <formula>0</formula>
    </cfRule>
  </conditionalFormatting>
  <conditionalFormatting sqref="H421">
    <cfRule type="cellIs" dxfId="4253" priority="707" operator="lessThan">
      <formula>0</formula>
    </cfRule>
  </conditionalFormatting>
  <conditionalFormatting sqref="B421">
    <cfRule type="cellIs" dxfId="4252" priority="706" operator="lessThan">
      <formula>0</formula>
    </cfRule>
  </conditionalFormatting>
  <conditionalFormatting sqref="B421">
    <cfRule type="cellIs" dxfId="4251" priority="705" operator="lessThan">
      <formula>0</formula>
    </cfRule>
  </conditionalFormatting>
  <conditionalFormatting sqref="B417:N417">
    <cfRule type="cellIs" dxfId="4250" priority="704" operator="lessThan">
      <formula>0</formula>
    </cfRule>
  </conditionalFormatting>
  <conditionalFormatting sqref="B417:N417">
    <cfRule type="cellIs" dxfId="4249" priority="703" operator="lessThan">
      <formula>0</formula>
    </cfRule>
  </conditionalFormatting>
  <conditionalFormatting sqref="B417:N417">
    <cfRule type="cellIs" dxfId="4248" priority="702" operator="lessThan">
      <formula>0</formula>
    </cfRule>
  </conditionalFormatting>
  <conditionalFormatting sqref="B417:N417">
    <cfRule type="cellIs" dxfId="4247" priority="701" operator="lessThan">
      <formula>0</formula>
    </cfRule>
  </conditionalFormatting>
  <conditionalFormatting sqref="B417:N417">
    <cfRule type="cellIs" dxfId="4246" priority="700" operator="lessThan">
      <formula>0</formula>
    </cfRule>
  </conditionalFormatting>
  <conditionalFormatting sqref="B417:N417">
    <cfRule type="cellIs" dxfId="4245" priority="699" operator="lessThan">
      <formula>0</formula>
    </cfRule>
  </conditionalFormatting>
  <conditionalFormatting sqref="B417:N417">
    <cfRule type="cellIs" dxfId="4244" priority="698" operator="lessThan">
      <formula>0</formula>
    </cfRule>
  </conditionalFormatting>
  <conditionalFormatting sqref="B417:N417">
    <cfRule type="cellIs" dxfId="4243" priority="697" operator="lessThan">
      <formula>0</formula>
    </cfRule>
  </conditionalFormatting>
  <conditionalFormatting sqref="N420">
    <cfRule type="cellIs" dxfId="4242" priority="696" operator="lessThan">
      <formula>0</formula>
    </cfRule>
  </conditionalFormatting>
  <conditionalFormatting sqref="N421">
    <cfRule type="cellIs" dxfId="4241" priority="695" operator="lessThan">
      <formula>0</formula>
    </cfRule>
  </conditionalFormatting>
  <conditionalFormatting sqref="N421">
    <cfRule type="cellIs" dxfId="4240" priority="694" operator="lessThan">
      <formula>0</formula>
    </cfRule>
  </conditionalFormatting>
  <conditionalFormatting sqref="C427:M427">
    <cfRule type="cellIs" dxfId="4239" priority="693" operator="lessThan">
      <formula>0</formula>
    </cfRule>
  </conditionalFormatting>
  <conditionalFormatting sqref="C427:M427">
    <cfRule type="cellIs" dxfId="4238" priority="692" operator="lessThan">
      <formula>0</formula>
    </cfRule>
  </conditionalFormatting>
  <conditionalFormatting sqref="H427">
    <cfRule type="cellIs" dxfId="4237" priority="691" operator="lessThan">
      <formula>0</formula>
    </cfRule>
  </conditionalFormatting>
  <conditionalFormatting sqref="B427">
    <cfRule type="cellIs" dxfId="4236" priority="690" operator="lessThan">
      <formula>0</formula>
    </cfRule>
  </conditionalFormatting>
  <conditionalFormatting sqref="B427">
    <cfRule type="cellIs" dxfId="4235" priority="689" operator="lessThan">
      <formula>0</formula>
    </cfRule>
  </conditionalFormatting>
  <conditionalFormatting sqref="B423:N423">
    <cfRule type="cellIs" dxfId="4234" priority="688" operator="lessThan">
      <formula>0</formula>
    </cfRule>
  </conditionalFormatting>
  <conditionalFormatting sqref="B423:N423">
    <cfRule type="cellIs" dxfId="4233" priority="687" operator="lessThan">
      <formula>0</formula>
    </cfRule>
  </conditionalFormatting>
  <conditionalFormatting sqref="B423:N423">
    <cfRule type="cellIs" dxfId="4232" priority="686" operator="lessThan">
      <formula>0</formula>
    </cfRule>
  </conditionalFormatting>
  <conditionalFormatting sqref="B423:N423">
    <cfRule type="cellIs" dxfId="4231" priority="685" operator="lessThan">
      <formula>0</formula>
    </cfRule>
  </conditionalFormatting>
  <conditionalFormatting sqref="B423:N423">
    <cfRule type="cellIs" dxfId="4230" priority="684" operator="lessThan">
      <formula>0</formula>
    </cfRule>
  </conditionalFormatting>
  <conditionalFormatting sqref="B423:N423">
    <cfRule type="cellIs" dxfId="4229" priority="683" operator="lessThan">
      <formula>0</formula>
    </cfRule>
  </conditionalFormatting>
  <conditionalFormatting sqref="B423:N423">
    <cfRule type="cellIs" dxfId="4228" priority="682" operator="lessThan">
      <formula>0</formula>
    </cfRule>
  </conditionalFormatting>
  <conditionalFormatting sqref="B423:N423">
    <cfRule type="cellIs" dxfId="4227" priority="681" operator="lessThan">
      <formula>0</formula>
    </cfRule>
  </conditionalFormatting>
  <conditionalFormatting sqref="N426">
    <cfRule type="cellIs" dxfId="4226" priority="680" operator="lessThan">
      <formula>0</formula>
    </cfRule>
  </conditionalFormatting>
  <conditionalFormatting sqref="C537:N537">
    <cfRule type="cellIs" dxfId="4225" priority="400" operator="lessThan">
      <formula>0</formula>
    </cfRule>
  </conditionalFormatting>
  <conditionalFormatting sqref="C568:N568">
    <cfRule type="cellIs" dxfId="4224" priority="397" operator="lessThan">
      <formula>0</formula>
    </cfRule>
  </conditionalFormatting>
  <conditionalFormatting sqref="I552:N552">
    <cfRule type="cellIs" dxfId="4223" priority="394" operator="lessThan">
      <formula>0</formula>
    </cfRule>
  </conditionalFormatting>
  <conditionalFormatting sqref="I560:N560">
    <cfRule type="cellIs" dxfId="4222" priority="391" operator="lessThan">
      <formula>0</formula>
    </cfRule>
  </conditionalFormatting>
  <conditionalFormatting sqref="B429:N429">
    <cfRule type="cellIs" dxfId="4221" priority="668" operator="lessThan">
      <formula>0</formula>
    </cfRule>
  </conditionalFormatting>
  <conditionalFormatting sqref="B429:N429">
    <cfRule type="cellIs" dxfId="4220" priority="667" operator="lessThan">
      <formula>0</formula>
    </cfRule>
  </conditionalFormatting>
  <conditionalFormatting sqref="B429:N429">
    <cfRule type="cellIs" dxfId="4219" priority="666" operator="lessThan">
      <formula>0</formula>
    </cfRule>
  </conditionalFormatting>
  <conditionalFormatting sqref="B429:N429">
    <cfRule type="cellIs" dxfId="4218" priority="665" operator="lessThan">
      <formula>0</formula>
    </cfRule>
  </conditionalFormatting>
  <conditionalFormatting sqref="N432">
    <cfRule type="cellIs" dxfId="4217" priority="664" operator="lessThan">
      <formula>0</formula>
    </cfRule>
  </conditionalFormatting>
  <conditionalFormatting sqref="C439:M439">
    <cfRule type="cellIs" dxfId="4216" priority="663" operator="lessThan">
      <formula>0</formula>
    </cfRule>
  </conditionalFormatting>
  <conditionalFormatting sqref="C439:M439">
    <cfRule type="cellIs" dxfId="4215" priority="662" operator="lessThan">
      <formula>0</formula>
    </cfRule>
  </conditionalFormatting>
  <conditionalFormatting sqref="H439">
    <cfRule type="cellIs" dxfId="4214" priority="661" operator="lessThan">
      <formula>0</formula>
    </cfRule>
  </conditionalFormatting>
  <conditionalFormatting sqref="B439">
    <cfRule type="cellIs" dxfId="4213" priority="660" operator="lessThan">
      <formula>0</formula>
    </cfRule>
  </conditionalFormatting>
  <conditionalFormatting sqref="B439">
    <cfRule type="cellIs" dxfId="4212" priority="659" operator="lessThan">
      <formula>0</formula>
    </cfRule>
  </conditionalFormatting>
  <conditionalFormatting sqref="B435:N435">
    <cfRule type="cellIs" dxfId="4211" priority="658" operator="lessThan">
      <formula>0</formula>
    </cfRule>
  </conditionalFormatting>
  <conditionalFormatting sqref="B435:N435">
    <cfRule type="cellIs" dxfId="4210" priority="657" operator="lessThan">
      <formula>0</formula>
    </cfRule>
  </conditionalFormatting>
  <conditionalFormatting sqref="C641:N645">
    <cfRule type="cellIs" dxfId="4209" priority="376" operator="lessThan">
      <formula>0</formula>
    </cfRule>
  </conditionalFormatting>
  <conditionalFormatting sqref="C597:N597">
    <cfRule type="cellIs" dxfId="4208" priority="375" operator="lessThan">
      <formula>0</formula>
    </cfRule>
  </conditionalFormatting>
  <conditionalFormatting sqref="C603:N603">
    <cfRule type="cellIs" dxfId="4207" priority="372" operator="lessThan">
      <formula>0</formula>
    </cfRule>
  </conditionalFormatting>
  <conditionalFormatting sqref="C603:N603">
    <cfRule type="cellIs" dxfId="4206" priority="371" operator="lessThan">
      <formula>0</formula>
    </cfRule>
  </conditionalFormatting>
  <conditionalFormatting sqref="C603:N603">
    <cfRule type="cellIs" dxfId="4205" priority="370" operator="lessThan">
      <formula>0</formula>
    </cfRule>
  </conditionalFormatting>
  <conditionalFormatting sqref="H445">
    <cfRule type="cellIs" dxfId="4204" priority="645" operator="lessThan">
      <formula>0</formula>
    </cfRule>
  </conditionalFormatting>
  <conditionalFormatting sqref="B445">
    <cfRule type="cellIs" dxfId="4203" priority="644" operator="lessThan">
      <formula>0</formula>
    </cfRule>
  </conditionalFormatting>
  <conditionalFormatting sqref="B445">
    <cfRule type="cellIs" dxfId="4202" priority="643" operator="lessThan">
      <formula>0</formula>
    </cfRule>
  </conditionalFormatting>
  <conditionalFormatting sqref="B441:N441">
    <cfRule type="cellIs" dxfId="4201" priority="642" operator="lessThan">
      <formula>0</formula>
    </cfRule>
  </conditionalFormatting>
  <conditionalFormatting sqref="B441:N441">
    <cfRule type="cellIs" dxfId="4200" priority="641" operator="lessThan">
      <formula>0</formula>
    </cfRule>
  </conditionalFormatting>
  <conditionalFormatting sqref="B441:N441">
    <cfRule type="cellIs" dxfId="4199" priority="640" operator="lessThan">
      <formula>0</formula>
    </cfRule>
  </conditionalFormatting>
  <conditionalFormatting sqref="B441:N441">
    <cfRule type="cellIs" dxfId="4198" priority="639" operator="lessThan">
      <formula>0</formula>
    </cfRule>
  </conditionalFormatting>
  <conditionalFormatting sqref="B441:N441">
    <cfRule type="cellIs" dxfId="4197" priority="638" operator="lessThan">
      <formula>0</formula>
    </cfRule>
  </conditionalFormatting>
  <conditionalFormatting sqref="B441:N441">
    <cfRule type="cellIs" dxfId="4196" priority="637" operator="lessThan">
      <formula>0</formula>
    </cfRule>
  </conditionalFormatting>
  <conditionalFormatting sqref="B441:N441">
    <cfRule type="cellIs" dxfId="4195" priority="636" operator="lessThan">
      <formula>0</formula>
    </cfRule>
  </conditionalFormatting>
  <conditionalFormatting sqref="B441:N441">
    <cfRule type="cellIs" dxfId="4194" priority="635" operator="lessThan">
      <formula>0</formula>
    </cfRule>
  </conditionalFormatting>
  <conditionalFormatting sqref="N444">
    <cfRule type="cellIs" dxfId="4193" priority="634" operator="lessThan">
      <formula>0</formula>
    </cfRule>
  </conditionalFormatting>
  <conditionalFormatting sqref="N445">
    <cfRule type="cellIs" dxfId="4192" priority="633" operator="lessThan">
      <formula>0</formula>
    </cfRule>
  </conditionalFormatting>
  <conditionalFormatting sqref="N445">
    <cfRule type="cellIs" dxfId="4191" priority="632" operator="lessThan">
      <formula>0</formula>
    </cfRule>
  </conditionalFormatting>
  <conditionalFormatting sqref="C452:M452">
    <cfRule type="cellIs" dxfId="4190" priority="631" operator="lessThan">
      <formula>0</formula>
    </cfRule>
  </conditionalFormatting>
  <conditionalFormatting sqref="C452:M452">
    <cfRule type="cellIs" dxfId="4189" priority="630" operator="lessThan">
      <formula>0</formula>
    </cfRule>
  </conditionalFormatting>
  <conditionalFormatting sqref="H452">
    <cfRule type="cellIs" dxfId="4188" priority="629" operator="lessThan">
      <formula>0</formula>
    </cfRule>
  </conditionalFormatting>
  <conditionalFormatting sqref="B452">
    <cfRule type="cellIs" dxfId="4187" priority="628" operator="lessThan">
      <formula>0</formula>
    </cfRule>
  </conditionalFormatting>
  <conditionalFormatting sqref="B452">
    <cfRule type="cellIs" dxfId="4186" priority="627" operator="lessThan">
      <formula>0</formula>
    </cfRule>
  </conditionalFormatting>
  <conditionalFormatting sqref="B448:N448">
    <cfRule type="cellIs" dxfId="4185" priority="626" operator="lessThan">
      <formula>0</formula>
    </cfRule>
  </conditionalFormatting>
  <conditionalFormatting sqref="B448:N448">
    <cfRule type="cellIs" dxfId="4184" priority="625" operator="lessThan">
      <formula>0</formula>
    </cfRule>
  </conditionalFormatting>
  <conditionalFormatting sqref="B448:N448">
    <cfRule type="cellIs" dxfId="4183" priority="624" operator="lessThan">
      <formula>0</formula>
    </cfRule>
  </conditionalFormatting>
  <conditionalFormatting sqref="B448:N448">
    <cfRule type="cellIs" dxfId="4182" priority="623" operator="lessThan">
      <formula>0</formula>
    </cfRule>
  </conditionalFormatting>
  <conditionalFormatting sqref="B448:N448">
    <cfRule type="cellIs" dxfId="4181" priority="622" operator="lessThan">
      <formula>0</formula>
    </cfRule>
  </conditionalFormatting>
  <conditionalFormatting sqref="B448:N448">
    <cfRule type="cellIs" dxfId="4180" priority="621" operator="lessThan">
      <formula>0</formula>
    </cfRule>
  </conditionalFormatting>
  <conditionalFormatting sqref="B448:N448">
    <cfRule type="cellIs" dxfId="4179" priority="620" operator="lessThan">
      <formula>0</formula>
    </cfRule>
  </conditionalFormatting>
  <conditionalFormatting sqref="B448:N448">
    <cfRule type="cellIs" dxfId="4178" priority="619" operator="lessThan">
      <formula>0</formula>
    </cfRule>
  </conditionalFormatting>
  <conditionalFormatting sqref="N451">
    <cfRule type="cellIs" dxfId="4177" priority="618" operator="lessThan">
      <formula>0</formula>
    </cfRule>
  </conditionalFormatting>
  <conditionalFormatting sqref="N452">
    <cfRule type="cellIs" dxfId="4176" priority="617" operator="lessThan">
      <formula>0</formula>
    </cfRule>
  </conditionalFormatting>
  <conditionalFormatting sqref="N452">
    <cfRule type="cellIs" dxfId="4175" priority="616" operator="lessThan">
      <formula>0</formula>
    </cfRule>
  </conditionalFormatting>
  <conditionalFormatting sqref="C458:M458">
    <cfRule type="cellIs" dxfId="4174" priority="615" operator="lessThan">
      <formula>0</formula>
    </cfRule>
  </conditionalFormatting>
  <conditionalFormatting sqref="C458:M458">
    <cfRule type="cellIs" dxfId="4173" priority="614" operator="lessThan">
      <formula>0</formula>
    </cfRule>
  </conditionalFormatting>
  <conditionalFormatting sqref="H458">
    <cfRule type="cellIs" dxfId="4172" priority="613" operator="lessThan">
      <formula>0</formula>
    </cfRule>
  </conditionalFormatting>
  <conditionalFormatting sqref="B458">
    <cfRule type="cellIs" dxfId="4171" priority="612" operator="lessThan">
      <formula>0</formula>
    </cfRule>
  </conditionalFormatting>
  <conditionalFormatting sqref="B458">
    <cfRule type="cellIs" dxfId="4170" priority="611" operator="lessThan">
      <formula>0</formula>
    </cfRule>
  </conditionalFormatting>
  <conditionalFormatting sqref="R505">
    <cfRule type="cellIs" dxfId="4169" priority="333" operator="lessThan">
      <formula>0</formula>
    </cfRule>
  </conditionalFormatting>
  <conditionalFormatting sqref="Q505">
    <cfRule type="cellIs" dxfId="4168" priority="332" operator="lessThan">
      <formula>0</formula>
    </cfRule>
  </conditionalFormatting>
  <conditionalFormatting sqref="R513">
    <cfRule type="cellIs" dxfId="4167" priority="330" operator="lessThan">
      <formula>0</formula>
    </cfRule>
  </conditionalFormatting>
  <conditionalFormatting sqref="Q513">
    <cfRule type="cellIs" dxfId="4166" priority="329" operator="lessThan">
      <formula>0</formula>
    </cfRule>
  </conditionalFormatting>
  <conditionalFormatting sqref="R522">
    <cfRule type="cellIs" dxfId="4165" priority="327" operator="lessThan">
      <formula>0</formula>
    </cfRule>
  </conditionalFormatting>
  <conditionalFormatting sqref="Q522">
    <cfRule type="cellIs" dxfId="4164" priority="326" operator="lessThan">
      <formula>0</formula>
    </cfRule>
  </conditionalFormatting>
  <conditionalFormatting sqref="R530">
    <cfRule type="cellIs" dxfId="4163" priority="324" operator="lessThan">
      <formula>0</formula>
    </cfRule>
  </conditionalFormatting>
  <conditionalFormatting sqref="C461:C464">
    <cfRule type="expression" dxfId="4162" priority="598">
      <formula>C461/B461&gt;1</formula>
    </cfRule>
    <cfRule type="expression" dxfId="4161" priority="599">
      <formula>C461/B461&lt;1</formula>
    </cfRule>
  </conditionalFormatting>
  <conditionalFormatting sqref="R538">
    <cfRule type="cellIs" dxfId="4160" priority="321" operator="lessThan">
      <formula>0</formula>
    </cfRule>
  </conditionalFormatting>
  <conditionalFormatting sqref="D461:N464">
    <cfRule type="expression" dxfId="4159" priority="595">
      <formula>D461/C461&gt;1</formula>
    </cfRule>
    <cfRule type="expression" dxfId="4158" priority="596">
      <formula>D461/C461&lt;1</formula>
    </cfRule>
  </conditionalFormatting>
  <conditionalFormatting sqref="R553">
    <cfRule type="cellIs" dxfId="4157" priority="318" operator="lessThan">
      <formula>0</formula>
    </cfRule>
  </conditionalFormatting>
  <conditionalFormatting sqref="B461:B464 B552:N552 B560:N560 B575:N575 B589:N589">
    <cfRule type="expression" dxfId="4156" priority="592">
      <formula>B461/#REF!&gt;1</formula>
    </cfRule>
    <cfRule type="expression" dxfId="4155" priority="593">
      <formula>B461/#REF!&lt;1</formula>
    </cfRule>
  </conditionalFormatting>
  <conditionalFormatting sqref="R561">
    <cfRule type="cellIs" dxfId="4154" priority="315" operator="lessThan">
      <formula>0</formula>
    </cfRule>
  </conditionalFormatting>
  <conditionalFormatting sqref="B512">
    <cfRule type="expression" dxfId="4153" priority="589">
      <formula>B512/#REF!&gt;1</formula>
    </cfRule>
    <cfRule type="expression" dxfId="4152" priority="590">
      <formula>B512/#REF!&lt;1</formula>
    </cfRule>
  </conditionalFormatting>
  <conditionalFormatting sqref="R590">
    <cfRule type="cellIs" dxfId="4151" priority="312" operator="lessThan">
      <formula>0</formula>
    </cfRule>
  </conditionalFormatting>
  <conditionalFormatting sqref="C512">
    <cfRule type="expression" dxfId="4150" priority="586">
      <formula>C512/B512&gt;1</formula>
    </cfRule>
    <cfRule type="expression" dxfId="4149" priority="587">
      <formula>C512/B512&lt;1</formula>
    </cfRule>
  </conditionalFormatting>
  <conditionalFormatting sqref="D512">
    <cfRule type="cellIs" dxfId="4148" priority="585" operator="lessThan">
      <formula>0</formula>
    </cfRule>
  </conditionalFormatting>
  <conditionalFormatting sqref="D512">
    <cfRule type="expression" dxfId="4147" priority="583">
      <formula>D512/C512&gt;1</formula>
    </cfRule>
    <cfRule type="expression" dxfId="4146" priority="584">
      <formula>D512/C512&lt;1</formula>
    </cfRule>
  </conditionalFormatting>
  <conditionalFormatting sqref="E512">
    <cfRule type="cellIs" dxfId="4145" priority="582" operator="lessThan">
      <formula>0</formula>
    </cfRule>
  </conditionalFormatting>
  <conditionalFormatting sqref="E512">
    <cfRule type="expression" dxfId="4144" priority="580">
      <formula>E512/D512&gt;1</formula>
    </cfRule>
    <cfRule type="expression" dxfId="4143" priority="581">
      <formula>E512/D512&lt;1</formula>
    </cfRule>
  </conditionalFormatting>
  <conditionalFormatting sqref="F512">
    <cfRule type="cellIs" dxfId="4142" priority="579" operator="lessThan">
      <formula>0</formula>
    </cfRule>
  </conditionalFormatting>
  <conditionalFormatting sqref="F512">
    <cfRule type="expression" dxfId="4141" priority="577">
      <formula>F512/E512&gt;1</formula>
    </cfRule>
    <cfRule type="expression" dxfId="4140" priority="578">
      <formula>F512/E512&lt;1</formula>
    </cfRule>
  </conditionalFormatting>
  <conditionalFormatting sqref="G512">
    <cfRule type="cellIs" dxfId="4139" priority="576" operator="lessThan">
      <formula>0</formula>
    </cfRule>
  </conditionalFormatting>
  <conditionalFormatting sqref="G512">
    <cfRule type="expression" dxfId="4138" priority="574">
      <formula>G512/F512&gt;1</formula>
    </cfRule>
    <cfRule type="expression" dxfId="4137" priority="575">
      <formula>G512/F512&lt;1</formula>
    </cfRule>
  </conditionalFormatting>
  <conditionalFormatting sqref="H512">
    <cfRule type="cellIs" dxfId="4136" priority="573" operator="lessThan">
      <formula>0</formula>
    </cfRule>
  </conditionalFormatting>
  <conditionalFormatting sqref="H512">
    <cfRule type="expression" dxfId="4135" priority="571">
      <formula>H512/G512&gt;1</formula>
    </cfRule>
    <cfRule type="expression" dxfId="4134" priority="572">
      <formula>H512/G512&lt;1</formula>
    </cfRule>
  </conditionalFormatting>
  <conditionalFormatting sqref="I512:N512">
    <cfRule type="cellIs" dxfId="4133" priority="570" operator="lessThan">
      <formula>0</formula>
    </cfRule>
  </conditionalFormatting>
  <conditionalFormatting sqref="I512:N512">
    <cfRule type="expression" dxfId="4132" priority="568">
      <formula>I512/H512&gt;1</formula>
    </cfRule>
    <cfRule type="expression" dxfId="4131" priority="569">
      <formula>I512/H512&lt;1</formula>
    </cfRule>
  </conditionalFormatting>
  <conditionalFormatting sqref="B552">
    <cfRule type="cellIs" dxfId="4130" priority="567" operator="lessThan">
      <formula>0</formula>
    </cfRule>
  </conditionalFormatting>
  <conditionalFormatting sqref="B552">
    <cfRule type="expression" dxfId="4129" priority="565">
      <formula>B552/#REF!&gt;1</formula>
    </cfRule>
    <cfRule type="expression" dxfId="4128" priority="566">
      <formula>B552/#REF!&lt;1</formula>
    </cfRule>
  </conditionalFormatting>
  <conditionalFormatting sqref="C552">
    <cfRule type="cellIs" dxfId="4127" priority="564" operator="lessThan">
      <formula>0</formula>
    </cfRule>
  </conditionalFormatting>
  <conditionalFormatting sqref="C552">
    <cfRule type="expression" dxfId="4126" priority="562">
      <formula>C552/B552&gt;1</formula>
    </cfRule>
    <cfRule type="expression" dxfId="4125" priority="563">
      <formula>C552/B552&lt;1</formula>
    </cfRule>
  </conditionalFormatting>
  <conditionalFormatting sqref="D552">
    <cfRule type="cellIs" dxfId="4124" priority="561" operator="lessThan">
      <formula>0</formula>
    </cfRule>
  </conditionalFormatting>
  <conditionalFormatting sqref="D552">
    <cfRule type="expression" dxfId="4123" priority="559">
      <formula>D552/C552&gt;1</formula>
    </cfRule>
    <cfRule type="expression" dxfId="4122" priority="560">
      <formula>D552/C552&lt;1</formula>
    </cfRule>
  </conditionalFormatting>
  <conditionalFormatting sqref="E552">
    <cfRule type="cellIs" dxfId="4121" priority="558" operator="lessThan">
      <formula>0</formula>
    </cfRule>
  </conditionalFormatting>
  <conditionalFormatting sqref="E552">
    <cfRule type="expression" dxfId="4120" priority="556">
      <formula>E552/D552&gt;1</formula>
    </cfRule>
    <cfRule type="expression" dxfId="4119" priority="557">
      <formula>E552/D552&lt;1</formula>
    </cfRule>
  </conditionalFormatting>
  <conditionalFormatting sqref="F552">
    <cfRule type="cellIs" dxfId="4118" priority="555" operator="lessThan">
      <formula>0</formula>
    </cfRule>
  </conditionalFormatting>
  <conditionalFormatting sqref="F552">
    <cfRule type="expression" dxfId="4117" priority="553">
      <formula>F552/E552&gt;1</formula>
    </cfRule>
    <cfRule type="expression" dxfId="4116" priority="554">
      <formula>F552/E552&lt;1</formula>
    </cfRule>
  </conditionalFormatting>
  <conditionalFormatting sqref="G552">
    <cfRule type="cellIs" dxfId="4115" priority="552" operator="lessThan">
      <formula>0</formula>
    </cfRule>
  </conditionalFormatting>
  <conditionalFormatting sqref="G552">
    <cfRule type="expression" dxfId="4114" priority="550">
      <formula>G552/F552&gt;1</formula>
    </cfRule>
    <cfRule type="expression" dxfId="4113" priority="551">
      <formula>G552/F552&lt;1</formula>
    </cfRule>
  </conditionalFormatting>
  <conditionalFormatting sqref="H552">
    <cfRule type="cellIs" dxfId="4112" priority="549" operator="lessThan">
      <formula>0</formula>
    </cfRule>
  </conditionalFormatting>
  <conditionalFormatting sqref="H552">
    <cfRule type="expression" dxfId="4111" priority="547">
      <formula>H552/G552&gt;1</formula>
    </cfRule>
    <cfRule type="expression" dxfId="4110" priority="548">
      <formula>H552/G552&lt;1</formula>
    </cfRule>
  </conditionalFormatting>
  <conditionalFormatting sqref="B560">
    <cfRule type="cellIs" dxfId="4109" priority="546" operator="lessThan">
      <formula>0</formula>
    </cfRule>
  </conditionalFormatting>
  <conditionalFormatting sqref="B560">
    <cfRule type="expression" dxfId="4108" priority="544">
      <formula>B560/#REF!&gt;1</formula>
    </cfRule>
    <cfRule type="expression" dxfId="4107" priority="545">
      <formula>B560/#REF!&lt;1</formula>
    </cfRule>
  </conditionalFormatting>
  <conditionalFormatting sqref="C560">
    <cfRule type="cellIs" dxfId="4106" priority="543" operator="lessThan">
      <formula>0</formula>
    </cfRule>
  </conditionalFormatting>
  <conditionalFormatting sqref="C560">
    <cfRule type="expression" dxfId="4105" priority="541">
      <formula>C560/B560&gt;1</formula>
    </cfRule>
    <cfRule type="expression" dxfId="4104" priority="542">
      <formula>C560/B560&lt;1</formula>
    </cfRule>
  </conditionalFormatting>
  <conditionalFormatting sqref="D560">
    <cfRule type="cellIs" dxfId="4103" priority="540" operator="lessThan">
      <formula>0</formula>
    </cfRule>
  </conditionalFormatting>
  <conditionalFormatting sqref="D560">
    <cfRule type="expression" dxfId="4102" priority="538">
      <formula>D560/C560&gt;1</formula>
    </cfRule>
    <cfRule type="expression" dxfId="4101" priority="539">
      <formula>D560/C560&lt;1</formula>
    </cfRule>
  </conditionalFormatting>
  <conditionalFormatting sqref="E560">
    <cfRule type="cellIs" dxfId="4100" priority="537" operator="lessThan">
      <formula>0</formula>
    </cfRule>
  </conditionalFormatting>
  <conditionalFormatting sqref="E560">
    <cfRule type="expression" dxfId="4099" priority="535">
      <formula>E560/D560&gt;1</formula>
    </cfRule>
    <cfRule type="expression" dxfId="4098" priority="536">
      <formula>E560/D560&lt;1</formula>
    </cfRule>
  </conditionalFormatting>
  <conditionalFormatting sqref="F560">
    <cfRule type="cellIs" dxfId="4097" priority="534" operator="lessThan">
      <formula>0</formula>
    </cfRule>
  </conditionalFormatting>
  <conditionalFormatting sqref="F560">
    <cfRule type="expression" dxfId="4096" priority="532">
      <formula>F560/E560&gt;1</formula>
    </cfRule>
    <cfRule type="expression" dxfId="4095" priority="533">
      <formula>F560/E560&lt;1</formula>
    </cfRule>
  </conditionalFormatting>
  <conditionalFormatting sqref="G560">
    <cfRule type="cellIs" dxfId="4094" priority="531" operator="lessThan">
      <formula>0</formula>
    </cfRule>
  </conditionalFormatting>
  <conditionalFormatting sqref="G560">
    <cfRule type="expression" dxfId="4093" priority="529">
      <formula>G560/F560&gt;1</formula>
    </cfRule>
    <cfRule type="expression" dxfId="4092" priority="530">
      <formula>G560/F560&lt;1</formula>
    </cfRule>
  </conditionalFormatting>
  <conditionalFormatting sqref="H560">
    <cfRule type="cellIs" dxfId="4091" priority="528" operator="lessThan">
      <formula>0</formula>
    </cfRule>
  </conditionalFormatting>
  <conditionalFormatting sqref="H560">
    <cfRule type="expression" dxfId="4090" priority="526">
      <formula>H560/G560&gt;1</formula>
    </cfRule>
    <cfRule type="expression" dxfId="4089" priority="527">
      <formula>H560/G560&lt;1</formula>
    </cfRule>
  </conditionalFormatting>
  <conditionalFormatting sqref="O616:P619">
    <cfRule type="cellIs" dxfId="4088" priority="278" operator="lessThan">
      <formula>0</formula>
    </cfRule>
  </conditionalFormatting>
  <conditionalFormatting sqref="B589">
    <cfRule type="expression" dxfId="4087" priority="523">
      <formula>B589/#REF!&gt;1</formula>
    </cfRule>
    <cfRule type="expression" dxfId="4086" priority="524">
      <formula>B589/#REF!&lt;1</formula>
    </cfRule>
  </conditionalFormatting>
  <conditionalFormatting sqref="C589">
    <cfRule type="cellIs" dxfId="4085" priority="522" operator="lessThan">
      <formula>0</formula>
    </cfRule>
  </conditionalFormatting>
  <conditionalFormatting sqref="C589">
    <cfRule type="expression" dxfId="4084" priority="520">
      <formula>C589/B589&gt;1</formula>
    </cfRule>
    <cfRule type="expression" dxfId="4083" priority="521">
      <formula>C589/B589&lt;1</formula>
    </cfRule>
  </conditionalFormatting>
  <conditionalFormatting sqref="O605:P607">
    <cfRule type="cellIs" dxfId="4082" priority="272" operator="lessThan">
      <formula>0</formula>
    </cfRule>
  </conditionalFormatting>
  <conditionalFormatting sqref="D589">
    <cfRule type="expression" dxfId="4081" priority="517">
      <formula>D589/C589&gt;1</formula>
    </cfRule>
    <cfRule type="expression" dxfId="4080" priority="518">
      <formula>D589/C589&lt;1</formula>
    </cfRule>
  </conditionalFormatting>
  <conditionalFormatting sqref="E589">
    <cfRule type="cellIs" dxfId="4079" priority="516" operator="lessThan">
      <formula>0</formula>
    </cfRule>
  </conditionalFormatting>
  <conditionalFormatting sqref="E589">
    <cfRule type="expression" dxfId="4078" priority="514">
      <formula>E589/D589&gt;1</formula>
    </cfRule>
    <cfRule type="expression" dxfId="4077" priority="515">
      <formula>E589/D589&lt;1</formula>
    </cfRule>
  </conditionalFormatting>
  <conditionalFormatting sqref="F589">
    <cfRule type="cellIs" dxfId="4076" priority="513" operator="lessThan">
      <formula>0</formula>
    </cfRule>
  </conditionalFormatting>
  <conditionalFormatting sqref="F589">
    <cfRule type="expression" dxfId="4075" priority="511">
      <formula>F589/E589&gt;1</formula>
    </cfRule>
    <cfRule type="expression" dxfId="4074" priority="512">
      <formula>F589/E589&lt;1</formula>
    </cfRule>
  </conditionalFormatting>
  <conditionalFormatting sqref="O377:P377">
    <cfRule type="cellIs" dxfId="4073" priority="263" operator="lessThan">
      <formula>0</formula>
    </cfRule>
  </conditionalFormatting>
  <conditionalFormatting sqref="G589">
    <cfRule type="expression" dxfId="4072" priority="508">
      <formula>G589/F589&gt;1</formula>
    </cfRule>
    <cfRule type="expression" dxfId="4071" priority="509">
      <formula>G589/F589&lt;1</formula>
    </cfRule>
  </conditionalFormatting>
  <conditionalFormatting sqref="O366:P366">
    <cfRule type="cellIs" dxfId="4070" priority="262" operator="lessThan">
      <formula>0</formula>
    </cfRule>
  </conditionalFormatting>
  <conditionalFormatting sqref="H589">
    <cfRule type="expression" dxfId="4069" priority="505">
      <formula>H589/G589&gt;1</formula>
    </cfRule>
    <cfRule type="expression" dxfId="4068" priority="506">
      <formula>H589/G589&lt;1</formula>
    </cfRule>
  </conditionalFormatting>
  <conditionalFormatting sqref="N596">
    <cfRule type="cellIs" dxfId="4067" priority="504" operator="lessThan">
      <formula>0</formula>
    </cfRule>
  </conditionalFormatting>
  <conditionalFormatting sqref="O387:P387">
    <cfRule type="cellIs" dxfId="4066" priority="257" operator="lessThan">
      <formula>0</formula>
    </cfRule>
  </conditionalFormatting>
  <conditionalFormatting sqref="O387:P387">
    <cfRule type="cellIs" dxfId="4065" priority="258" operator="lessThan">
      <formula>0</formula>
    </cfRule>
  </conditionalFormatting>
  <conditionalFormatting sqref="O387:P387">
    <cfRule type="cellIs" dxfId="4064" priority="255" operator="lessThan">
      <formula>0</formula>
    </cfRule>
  </conditionalFormatting>
  <conditionalFormatting sqref="O387:P387">
    <cfRule type="cellIs" dxfId="4063" priority="256" operator="lessThan">
      <formula>0</formula>
    </cfRule>
  </conditionalFormatting>
  <conditionalFormatting sqref="N600">
    <cfRule type="cellIs" dxfId="4062" priority="503" operator="lessThan">
      <formula>0</formula>
    </cfRule>
  </conditionalFormatting>
  <conditionalFormatting sqref="N600">
    <cfRule type="cellIs" dxfId="4061" priority="502" operator="lessThan">
      <formula>0</formula>
    </cfRule>
  </conditionalFormatting>
  <conditionalFormatting sqref="Q363">
    <cfRule type="cellIs" dxfId="4060" priority="501" operator="lessThan">
      <formula>0</formula>
    </cfRule>
  </conditionalFormatting>
  <conditionalFormatting sqref="Q364:Q365">
    <cfRule type="cellIs" dxfId="4059" priority="500" operator="lessThan">
      <formula>0</formula>
    </cfRule>
  </conditionalFormatting>
  <conditionalFormatting sqref="Q461:Q464">
    <cfRule type="cellIs" dxfId="4058" priority="499" operator="lessThan">
      <formula>0</formula>
    </cfRule>
  </conditionalFormatting>
  <conditionalFormatting sqref="Q361">
    <cfRule type="cellIs" dxfId="4057" priority="498" operator="lessThan">
      <formula>0</formula>
    </cfRule>
  </conditionalFormatting>
  <conditionalFormatting sqref="Q366:Q367">
    <cfRule type="cellIs" dxfId="4056" priority="497" operator="lessThan">
      <formula>0</formula>
    </cfRule>
  </conditionalFormatting>
  <conditionalFormatting sqref="Q369:Q373">
    <cfRule type="cellIs" dxfId="4055" priority="496" operator="lessThan">
      <formula>0</formula>
    </cfRule>
  </conditionalFormatting>
  <conditionalFormatting sqref="Q378:Q379">
    <cfRule type="cellIs" dxfId="4054" priority="495" operator="lessThan">
      <formula>0</formula>
    </cfRule>
  </conditionalFormatting>
  <conditionalFormatting sqref="Q384:Q385">
    <cfRule type="cellIs" dxfId="4053" priority="494" operator="lessThan">
      <formula>0</formula>
    </cfRule>
  </conditionalFormatting>
  <conditionalFormatting sqref="Q390:Q391">
    <cfRule type="cellIs" dxfId="4052" priority="493" operator="lessThan">
      <formula>0</formula>
    </cfRule>
  </conditionalFormatting>
  <conditionalFormatting sqref="Q396:Q397">
    <cfRule type="cellIs" dxfId="4051" priority="492" operator="lessThan">
      <formula>0</formula>
    </cfRule>
  </conditionalFormatting>
  <conditionalFormatting sqref="Q402">
    <cfRule type="cellIs" dxfId="4050" priority="491" operator="lessThan">
      <formula>0</formula>
    </cfRule>
  </conditionalFormatting>
  <conditionalFormatting sqref="Q408:Q409">
    <cfRule type="cellIs" dxfId="4049" priority="490" operator="lessThan">
      <formula>0</formula>
    </cfRule>
  </conditionalFormatting>
  <conditionalFormatting sqref="Q414:Q415">
    <cfRule type="cellIs" dxfId="4048" priority="489" operator="lessThan">
      <formula>0</formula>
    </cfRule>
  </conditionalFormatting>
  <conditionalFormatting sqref="Q420:Q421">
    <cfRule type="cellIs" dxfId="4047" priority="488" operator="lessThan">
      <formula>0</formula>
    </cfRule>
  </conditionalFormatting>
  <conditionalFormatting sqref="Q426:Q427">
    <cfRule type="cellIs" dxfId="4046" priority="487" operator="lessThan">
      <formula>0</formula>
    </cfRule>
  </conditionalFormatting>
  <conditionalFormatting sqref="Q432:Q433">
    <cfRule type="cellIs" dxfId="4045" priority="486" operator="lessThan">
      <formula>0</formula>
    </cfRule>
  </conditionalFormatting>
  <conditionalFormatting sqref="Q438:Q439">
    <cfRule type="cellIs" dxfId="4044" priority="485" operator="lessThan">
      <formula>0</formula>
    </cfRule>
  </conditionalFormatting>
  <conditionalFormatting sqref="Q444:Q445">
    <cfRule type="cellIs" dxfId="4043" priority="484" operator="lessThan">
      <formula>0</formula>
    </cfRule>
  </conditionalFormatting>
  <conditionalFormatting sqref="Q451:Q452">
    <cfRule type="cellIs" dxfId="4042" priority="483" operator="lessThan">
      <formula>0</formula>
    </cfRule>
  </conditionalFormatting>
  <conditionalFormatting sqref="Q457:Q458">
    <cfRule type="cellIs" dxfId="4041" priority="482" operator="lessThan">
      <formula>0</formula>
    </cfRule>
  </conditionalFormatting>
  <conditionalFormatting sqref="Q465">
    <cfRule type="cellIs" dxfId="4040" priority="481" operator="lessThan">
      <formula>0</formula>
    </cfRule>
  </conditionalFormatting>
  <conditionalFormatting sqref="Q472">
    <cfRule type="cellIs" dxfId="4039" priority="480" operator="lessThan">
      <formula>0</formula>
    </cfRule>
  </conditionalFormatting>
  <conditionalFormatting sqref="Q503:Q504">
    <cfRule type="cellIs" dxfId="4038" priority="479" operator="lessThan">
      <formula>0</formula>
    </cfRule>
  </conditionalFormatting>
  <conditionalFormatting sqref="Q511:Q512">
    <cfRule type="cellIs" dxfId="4037" priority="478" operator="lessThan">
      <formula>0</formula>
    </cfRule>
  </conditionalFormatting>
  <conditionalFormatting sqref="Q520:Q521">
    <cfRule type="cellIs" dxfId="4036" priority="477" operator="lessThan">
      <formula>0</formula>
    </cfRule>
  </conditionalFormatting>
  <conditionalFormatting sqref="Q528:Q529">
    <cfRule type="cellIs" dxfId="4035" priority="476" operator="lessThan">
      <formula>0</formula>
    </cfRule>
  </conditionalFormatting>
  <conditionalFormatting sqref="Q544:Q545">
    <cfRule type="cellIs" dxfId="4034" priority="475" operator="lessThan">
      <formula>0</formula>
    </cfRule>
  </conditionalFormatting>
  <conditionalFormatting sqref="Q536:Q537">
    <cfRule type="cellIs" dxfId="4033" priority="474" operator="lessThan">
      <formula>0</formula>
    </cfRule>
  </conditionalFormatting>
  <conditionalFormatting sqref="Q551:Q552">
    <cfRule type="cellIs" dxfId="4032" priority="473" operator="lessThan">
      <formula>0</formula>
    </cfRule>
  </conditionalFormatting>
  <conditionalFormatting sqref="Q559:Q560">
    <cfRule type="cellIs" dxfId="4031" priority="472" operator="lessThan">
      <formula>0</formula>
    </cfRule>
  </conditionalFormatting>
  <conditionalFormatting sqref="Q567:Q568">
    <cfRule type="cellIs" dxfId="4030" priority="471" operator="lessThan">
      <formula>0</formula>
    </cfRule>
  </conditionalFormatting>
  <conditionalFormatting sqref="Q574:Q575">
    <cfRule type="cellIs" dxfId="4029" priority="470" operator="lessThan">
      <formula>0</formula>
    </cfRule>
  </conditionalFormatting>
  <conditionalFormatting sqref="Q581:Q582">
    <cfRule type="cellIs" dxfId="4028" priority="469" operator="lessThan">
      <formula>0</formula>
    </cfRule>
  </conditionalFormatting>
  <conditionalFormatting sqref="Q588:Q589">
    <cfRule type="cellIs" dxfId="4027" priority="468" operator="lessThan">
      <formula>0</formula>
    </cfRule>
  </conditionalFormatting>
  <conditionalFormatting sqref="Q596:Q597">
    <cfRule type="cellIs" dxfId="4026" priority="467" operator="lessThan">
      <formula>0</formula>
    </cfRule>
  </conditionalFormatting>
  <conditionalFormatting sqref="Q603">
    <cfRule type="cellIs" dxfId="4025" priority="466" operator="lessThan">
      <formula>0</formula>
    </cfRule>
  </conditionalFormatting>
  <conditionalFormatting sqref="Q608">
    <cfRule type="cellIs" dxfId="4024" priority="465" operator="lessThan">
      <formula>0</formula>
    </cfRule>
  </conditionalFormatting>
  <conditionalFormatting sqref="O405:P405">
    <cfRule type="cellIs" dxfId="4023" priority="215" operator="lessThan">
      <formula>0</formula>
    </cfRule>
  </conditionalFormatting>
  <conditionalFormatting sqref="Q632:Q634">
    <cfRule type="cellIs" dxfId="4022" priority="464" operator="lessThan">
      <formula>0</formula>
    </cfRule>
  </conditionalFormatting>
  <conditionalFormatting sqref="I710:N710 Q708:R711">
    <cfRule type="cellIs" dxfId="4021" priority="458" operator="lessThan">
      <formula>0</formula>
    </cfRule>
  </conditionalFormatting>
  <conditionalFormatting sqref="Q636:Q637 Q641:Q645">
    <cfRule type="cellIs" dxfId="4020" priority="463" operator="lessThan">
      <formula>0</formula>
    </cfRule>
  </conditionalFormatting>
  <conditionalFormatting sqref="Q648">
    <cfRule type="cellIs" dxfId="4019" priority="462" operator="lessThan">
      <formula>0</formula>
    </cfRule>
  </conditionalFormatting>
  <conditionalFormatting sqref="Q649">
    <cfRule type="cellIs" dxfId="4018" priority="461" operator="lessThan">
      <formula>0</formula>
    </cfRule>
  </conditionalFormatting>
  <conditionalFormatting sqref="Q651">
    <cfRule type="cellIs" dxfId="4017" priority="460" operator="lessThan">
      <formula>0</formula>
    </cfRule>
  </conditionalFormatting>
  <conditionalFormatting sqref="Q652">
    <cfRule type="cellIs" dxfId="4016" priority="459" operator="lessThan">
      <formula>0</formula>
    </cfRule>
  </conditionalFormatting>
  <conditionalFormatting sqref="D654:N654 D651:N651 D648:N649 D632:N634">
    <cfRule type="expression" dxfId="4015" priority="431">
      <formula>D632/C632&gt;1</formula>
    </cfRule>
    <cfRule type="expression" dxfId="4014" priority="432">
      <formula>D632/C632&lt;1</formula>
    </cfRule>
  </conditionalFormatting>
  <conditionalFormatting sqref="C507:C510">
    <cfRule type="cellIs" dxfId="4013" priority="457" operator="lessThan">
      <formula>0</formula>
    </cfRule>
  </conditionalFormatting>
  <conditionalFormatting sqref="C507:C510">
    <cfRule type="expression" dxfId="4012" priority="455">
      <formula>C507/B507&gt;1</formula>
    </cfRule>
    <cfRule type="expression" dxfId="4011" priority="456">
      <formula>C507/B507&lt;1</formula>
    </cfRule>
  </conditionalFormatting>
  <conditionalFormatting sqref="D507:N510">
    <cfRule type="cellIs" dxfId="4010" priority="454" operator="lessThan">
      <formula>0</formula>
    </cfRule>
  </conditionalFormatting>
  <conditionalFormatting sqref="D507:N510">
    <cfRule type="expression" dxfId="4009" priority="452">
      <formula>D507/C507&gt;1</formula>
    </cfRule>
    <cfRule type="expression" dxfId="4008" priority="453">
      <formula>D507/C507&lt;1</formula>
    </cfRule>
  </conditionalFormatting>
  <conditionalFormatting sqref="B507:B510">
    <cfRule type="cellIs" dxfId="4007" priority="451" operator="lessThan">
      <formula>0</formula>
    </cfRule>
  </conditionalFormatting>
  <conditionalFormatting sqref="B507:B510">
    <cfRule type="expression" dxfId="4006" priority="449">
      <formula>B507/#REF!&gt;1</formula>
    </cfRule>
    <cfRule type="expression" dxfId="4005" priority="450">
      <formula>B507/#REF!&lt;1</formula>
    </cfRule>
  </conditionalFormatting>
  <conditionalFormatting sqref="J588:N588 J574:N574 J559:N559 J551:N551">
    <cfRule type="cellIs" dxfId="4004" priority="448" operator="lessThan">
      <formula>0</formula>
    </cfRule>
  </conditionalFormatting>
  <conditionalFormatting sqref="C588:I588 C584:C587 C574:I574 C570:C573 C559:I559 C555:C558 C551:I551 C547:C550">
    <cfRule type="cellIs" dxfId="4003" priority="447" operator="lessThan">
      <formula>0</formula>
    </cfRule>
  </conditionalFormatting>
  <conditionalFormatting sqref="C588:M588 C574:M574 C559:M559 C551:M551">
    <cfRule type="cellIs" dxfId="4002" priority="446" operator="lessThan">
      <formula>0</formula>
    </cfRule>
  </conditionalFormatting>
  <conditionalFormatting sqref="C584:C587 C570:C573 C555:C558 C547:C550">
    <cfRule type="expression" dxfId="4001" priority="444">
      <formula>C547/B547&gt;1</formula>
    </cfRule>
    <cfRule type="expression" dxfId="4000" priority="445">
      <formula>C547/B547&lt;1</formula>
    </cfRule>
  </conditionalFormatting>
  <conditionalFormatting sqref="D584:N587 D570:N573 D555:N558 D547:N550">
    <cfRule type="cellIs" dxfId="3999" priority="443" operator="lessThan">
      <formula>0</formula>
    </cfRule>
  </conditionalFormatting>
  <conditionalFormatting sqref="D584:N587 D570:N573 D555:N558 D547:N550">
    <cfRule type="expression" dxfId="3998" priority="441">
      <formula>D547/C547&gt;1</formula>
    </cfRule>
    <cfRule type="expression" dxfId="3997" priority="442">
      <formula>D547/C547&lt;1</formula>
    </cfRule>
  </conditionalFormatting>
  <conditionalFormatting sqref="C588:N588 C574:N574 C559:N559 C551:N551">
    <cfRule type="cellIs" dxfId="3996" priority="440" operator="lessThan">
      <formula>0</formula>
    </cfRule>
  </conditionalFormatting>
  <conditionalFormatting sqref="C588:N588 C574:N574 C559:N559 C551:N551">
    <cfRule type="expression" dxfId="3995" priority="438">
      <formula>C551/B551&gt;1</formula>
    </cfRule>
    <cfRule type="expression" dxfId="3994" priority="439">
      <formula>C551/B551&lt;1</formula>
    </cfRule>
  </conditionalFormatting>
  <conditionalFormatting sqref="B654 B651 B648:B649 B632:B634 B641:B645">
    <cfRule type="cellIs" dxfId="3993" priority="437" operator="lessThan">
      <formula>0</formula>
    </cfRule>
  </conditionalFormatting>
  <conditionalFormatting sqref="C654 C651 C648:C649 C632:C634">
    <cfRule type="cellIs" dxfId="3992" priority="436" operator="lessThan">
      <formula>0</formula>
    </cfRule>
  </conditionalFormatting>
  <conditionalFormatting sqref="C654 C651 C648:C649 C632:C634">
    <cfRule type="expression" dxfId="3991" priority="434">
      <formula>C632/B632&gt;1</formula>
    </cfRule>
    <cfRule type="expression" dxfId="3990" priority="435">
      <formula>C632/B632&lt;1</formula>
    </cfRule>
  </conditionalFormatting>
  <conditionalFormatting sqref="D654:N654 D651:N651 D648:N649 D632:N634">
    <cfRule type="cellIs" dxfId="3989" priority="433" operator="lessThan">
      <formula>0</formula>
    </cfRule>
  </conditionalFormatting>
  <conditionalFormatting sqref="B504:N504 B537 B568 B597">
    <cfRule type="expression" dxfId="3988" priority="1193">
      <formula>B504/#REF!&gt;1</formula>
    </cfRule>
    <cfRule type="expression" dxfId="3987" priority="1194">
      <formula>B504/#REF!&lt;1</formula>
    </cfRule>
  </conditionalFormatting>
  <conditionalFormatting sqref="C465">
    <cfRule type="cellIs" dxfId="3986" priority="430" operator="lessThan">
      <formula>0</formula>
    </cfRule>
  </conditionalFormatting>
  <conditionalFormatting sqref="C465">
    <cfRule type="expression" dxfId="3985" priority="428">
      <formula>C465/B465&gt;1</formula>
    </cfRule>
    <cfRule type="expression" dxfId="3984" priority="429">
      <formula>C465/B465&lt;1</formula>
    </cfRule>
  </conditionalFormatting>
  <conditionalFormatting sqref="D465:N465">
    <cfRule type="cellIs" dxfId="3983" priority="427" operator="lessThan">
      <formula>0</formula>
    </cfRule>
  </conditionalFormatting>
  <conditionalFormatting sqref="D465:N465">
    <cfRule type="expression" dxfId="3982" priority="425">
      <formula>D465/C465&gt;1</formula>
    </cfRule>
    <cfRule type="expression" dxfId="3981" priority="426">
      <formula>D465/C465&lt;1</formula>
    </cfRule>
  </conditionalFormatting>
  <conditionalFormatting sqref="B465">
    <cfRule type="cellIs" dxfId="3980" priority="424" operator="lessThan">
      <formula>0</formula>
    </cfRule>
  </conditionalFormatting>
  <conditionalFormatting sqref="B465">
    <cfRule type="expression" dxfId="3979" priority="422">
      <formula>B465/#REF!&gt;1</formula>
    </cfRule>
    <cfRule type="expression" dxfId="3978" priority="423">
      <formula>B465/#REF!&lt;1</formula>
    </cfRule>
  </conditionalFormatting>
  <conditionalFormatting sqref="C511">
    <cfRule type="cellIs" dxfId="3977" priority="421" operator="lessThan">
      <formula>0</formula>
    </cfRule>
  </conditionalFormatting>
  <conditionalFormatting sqref="D511:N511">
    <cfRule type="cellIs" dxfId="3976" priority="418" operator="lessThan">
      <formula>0</formula>
    </cfRule>
  </conditionalFormatting>
  <conditionalFormatting sqref="C511">
    <cfRule type="expression" dxfId="3975" priority="419">
      <formula>C511/B511&gt;1</formula>
    </cfRule>
    <cfRule type="expression" dxfId="3974" priority="420">
      <formula>C511/B511&lt;1</formula>
    </cfRule>
  </conditionalFormatting>
  <conditionalFormatting sqref="D511:N511">
    <cfRule type="expression" dxfId="3973" priority="416">
      <formula>D511/C511&gt;1</formula>
    </cfRule>
    <cfRule type="expression" dxfId="3972" priority="417">
      <formula>D511/C511&lt;1</formula>
    </cfRule>
  </conditionalFormatting>
  <conditionalFormatting sqref="B511">
    <cfRule type="cellIs" dxfId="3971" priority="415" operator="lessThan">
      <formula>0</formula>
    </cfRule>
  </conditionalFormatting>
  <conditionalFormatting sqref="B511">
    <cfRule type="expression" dxfId="3970" priority="413">
      <formula>B511/#REF!&gt;1</formula>
    </cfRule>
    <cfRule type="expression" dxfId="3969" priority="414">
      <formula>B511/#REF!&lt;1</formula>
    </cfRule>
  </conditionalFormatting>
  <conditionalFormatting sqref="B529 B521">
    <cfRule type="cellIs" dxfId="3968" priority="412" operator="lessThan">
      <formula>0</formula>
    </cfRule>
  </conditionalFormatting>
  <conditionalFormatting sqref="B529 B521">
    <cfRule type="expression" dxfId="3967" priority="410">
      <formula>B521/#REF!&gt;1</formula>
    </cfRule>
    <cfRule type="expression" dxfId="3966" priority="411">
      <formula>B521/#REF!&lt;1</formula>
    </cfRule>
  </conditionalFormatting>
  <conditionalFormatting sqref="C521">
    <cfRule type="cellIs" dxfId="3965" priority="409" operator="lessThan">
      <formula>0</formula>
    </cfRule>
  </conditionalFormatting>
  <conditionalFormatting sqref="C521 B636:P637">
    <cfRule type="expression" dxfId="3964" priority="407">
      <formula>B521/A521&gt;1</formula>
    </cfRule>
    <cfRule type="expression" dxfId="3963" priority="408">
      <formula>B521/A521&lt;1</formula>
    </cfRule>
  </conditionalFormatting>
  <conditionalFormatting sqref="C603:N603">
    <cfRule type="expression" dxfId="3962" priority="368">
      <formula>C603/B603&gt;1</formula>
    </cfRule>
    <cfRule type="expression" dxfId="3961" priority="369">
      <formula>C603/B603&lt;1</formula>
    </cfRule>
  </conditionalFormatting>
  <conditionalFormatting sqref="I552:N552">
    <cfRule type="expression" dxfId="3960" priority="392">
      <formula>I552/H552&gt;1</formula>
    </cfRule>
    <cfRule type="expression" dxfId="3959" priority="393">
      <formula>I552/H552&lt;1</formula>
    </cfRule>
  </conditionalFormatting>
  <conditionalFormatting sqref="I560:N560">
    <cfRule type="expression" dxfId="3958" priority="389">
      <formula>I560/H560&gt;1</formula>
    </cfRule>
    <cfRule type="expression" dxfId="3957" priority="390">
      <formula>I560/H560&lt;1</formula>
    </cfRule>
  </conditionalFormatting>
  <conditionalFormatting sqref="B575:N575">
    <cfRule type="cellIs" dxfId="3956" priority="388" operator="lessThan">
      <formula>0</formula>
    </cfRule>
  </conditionalFormatting>
  <conditionalFormatting sqref="B575:N575">
    <cfRule type="expression" dxfId="3955" priority="386">
      <formula>B575/A575&gt;1</formula>
    </cfRule>
    <cfRule type="expression" dxfId="3954" priority="387">
      <formula>B575/A575&lt;1</formula>
    </cfRule>
  </conditionalFormatting>
  <conditionalFormatting sqref="B589:N589">
    <cfRule type="cellIs" dxfId="3953" priority="385" operator="lessThan">
      <formula>0</formula>
    </cfRule>
  </conditionalFormatting>
  <conditionalFormatting sqref="B589:N589">
    <cfRule type="expression" dxfId="3952" priority="383">
      <formula>B589/A589&gt;1</formula>
    </cfRule>
    <cfRule type="expression" dxfId="3951" priority="384">
      <formula>B589/A589&lt;1</formula>
    </cfRule>
  </conditionalFormatting>
  <conditionalFormatting sqref="N608">
    <cfRule type="cellIs" dxfId="3950" priority="361" operator="lessThan">
      <formula>0</formula>
    </cfRule>
  </conditionalFormatting>
  <conditionalFormatting sqref="D521:N521">
    <cfRule type="cellIs" dxfId="3949" priority="406" operator="lessThan">
      <formula>0</formula>
    </cfRule>
  </conditionalFormatting>
  <conditionalFormatting sqref="D521:N521">
    <cfRule type="expression" dxfId="3948" priority="404">
      <formula>D521/C521&gt;1</formula>
    </cfRule>
    <cfRule type="expression" dxfId="3947" priority="405">
      <formula>D521/C521&lt;1</formula>
    </cfRule>
  </conditionalFormatting>
  <conditionalFormatting sqref="C529:N529">
    <cfRule type="cellIs" dxfId="3946" priority="403" operator="lessThan">
      <formula>0</formula>
    </cfRule>
  </conditionalFormatting>
  <conditionalFormatting sqref="C529:N529">
    <cfRule type="expression" dxfId="3945" priority="401">
      <formula>C529/B529&gt;1</formula>
    </cfRule>
    <cfRule type="expression" dxfId="3944" priority="402">
      <formula>C529/B529&lt;1</formula>
    </cfRule>
  </conditionalFormatting>
  <conditionalFormatting sqref="C582:N582">
    <cfRule type="expression" dxfId="3943" priority="377">
      <formula>C582/B582&gt;1</formula>
    </cfRule>
    <cfRule type="expression" dxfId="3942" priority="378">
      <formula>C582/B582&lt;1</formula>
    </cfRule>
  </conditionalFormatting>
  <conditionalFormatting sqref="C537:N537">
    <cfRule type="expression" dxfId="3941" priority="398">
      <formula>C537/B537&gt;1</formula>
    </cfRule>
    <cfRule type="expression" dxfId="3940" priority="399">
      <formula>C537/B537&lt;1</formula>
    </cfRule>
  </conditionalFormatting>
  <conditionalFormatting sqref="C568:N568">
    <cfRule type="expression" dxfId="3939" priority="395">
      <formula>C568/B568&gt;1</formula>
    </cfRule>
    <cfRule type="expression" dxfId="3938" priority="396">
      <formula>C568/B568&lt;1</formula>
    </cfRule>
  </conditionalFormatting>
  <conditionalFormatting sqref="C608:M608">
    <cfRule type="expression" dxfId="3937" priority="363">
      <formula>C608/B608&gt;1</formula>
    </cfRule>
    <cfRule type="expression" dxfId="3936" priority="364">
      <formula>C608/B608&lt;1</formula>
    </cfRule>
  </conditionalFormatting>
  <conditionalFormatting sqref="N608">
    <cfRule type="expression" dxfId="3935" priority="358">
      <formula>N608/M608&gt;1</formula>
    </cfRule>
    <cfRule type="expression" dxfId="3934" priority="359">
      <formula>N608/M608&lt;1</formula>
    </cfRule>
  </conditionalFormatting>
  <conditionalFormatting sqref="C608:M608">
    <cfRule type="cellIs" dxfId="3933" priority="367" operator="lessThan">
      <formula>0</formula>
    </cfRule>
  </conditionalFormatting>
  <conditionalFormatting sqref="C608:M608">
    <cfRule type="cellIs" dxfId="3932" priority="366" operator="lessThan">
      <formula>0</formula>
    </cfRule>
  </conditionalFormatting>
  <conditionalFormatting sqref="B582">
    <cfRule type="cellIs" dxfId="3931" priority="380" operator="lessThan">
      <formula>0</formula>
    </cfRule>
  </conditionalFormatting>
  <conditionalFormatting sqref="B582">
    <cfRule type="expression" dxfId="3930" priority="381">
      <formula>B582/#REF!&gt;1</formula>
    </cfRule>
    <cfRule type="expression" dxfId="3929" priority="382">
      <formula>B582/#REF!&lt;1</formula>
    </cfRule>
  </conditionalFormatting>
  <conditionalFormatting sqref="C582:N582">
    <cfRule type="cellIs" dxfId="3928" priority="379" operator="lessThan">
      <formula>0</formula>
    </cfRule>
  </conditionalFormatting>
  <conditionalFormatting sqref="C597:N597">
    <cfRule type="expression" dxfId="3927" priority="373">
      <formula>C597/B597&gt;1</formula>
    </cfRule>
    <cfRule type="expression" dxfId="3926" priority="374">
      <formula>C597/B597&lt;1</formula>
    </cfRule>
  </conditionalFormatting>
  <conditionalFormatting sqref="N608">
    <cfRule type="cellIs" dxfId="3925" priority="362" operator="lessThan">
      <formula>0</formula>
    </cfRule>
  </conditionalFormatting>
  <conditionalFormatting sqref="C608:M608">
    <cfRule type="cellIs" dxfId="3924" priority="365" operator="lessThan">
      <formula>0</formula>
    </cfRule>
  </conditionalFormatting>
  <conditionalFormatting sqref="N608">
    <cfRule type="cellIs" dxfId="3923" priority="360" operator="lessThan">
      <formula>0</formula>
    </cfRule>
  </conditionalFormatting>
  <conditionalFormatting sqref="B676:N679">
    <cfRule type="cellIs" dxfId="3922" priority="357" operator="lessThan">
      <formula>0</formula>
    </cfRule>
  </conditionalFormatting>
  <conditionalFormatting sqref="I678:N678 Q676:R679">
    <cfRule type="cellIs" dxfId="3921" priority="356" operator="lessThan">
      <formula>0</formula>
    </cfRule>
  </conditionalFormatting>
  <conditionalFormatting sqref="B680:N683">
    <cfRule type="cellIs" dxfId="3920" priority="355" operator="lessThan">
      <formula>0</formula>
    </cfRule>
  </conditionalFormatting>
  <conditionalFormatting sqref="I682:N682 Q680:R683">
    <cfRule type="cellIs" dxfId="3919" priority="354" operator="lessThan">
      <formula>0</formula>
    </cfRule>
  </conditionalFormatting>
  <conditionalFormatting sqref="B684:N687">
    <cfRule type="cellIs" dxfId="3918" priority="353" operator="lessThan">
      <formula>0</formula>
    </cfRule>
  </conditionalFormatting>
  <conditionalFormatting sqref="I686:N686 Q684:R687">
    <cfRule type="cellIs" dxfId="3917" priority="352" operator="lessThan">
      <formula>0</formula>
    </cfRule>
  </conditionalFormatting>
  <conditionalFormatting sqref="B688:N691">
    <cfRule type="cellIs" dxfId="3916" priority="351" operator="lessThan">
      <formula>0</formula>
    </cfRule>
  </conditionalFormatting>
  <conditionalFormatting sqref="I690:N690 Q688:R691">
    <cfRule type="cellIs" dxfId="3915" priority="350" operator="lessThan">
      <formula>0</formula>
    </cfRule>
  </conditionalFormatting>
  <conditionalFormatting sqref="B692:N695 O694:P694">
    <cfRule type="cellIs" dxfId="3914" priority="349" operator="lessThan">
      <formula>0</formula>
    </cfRule>
  </conditionalFormatting>
  <conditionalFormatting sqref="Q692:R695 I694:P694">
    <cfRule type="cellIs" dxfId="3913" priority="348" operator="lessThan">
      <formula>0</formula>
    </cfRule>
  </conditionalFormatting>
  <conditionalFormatting sqref="B696:N699">
    <cfRule type="cellIs" dxfId="3912" priority="347" operator="lessThan">
      <formula>0</formula>
    </cfRule>
  </conditionalFormatting>
  <conditionalFormatting sqref="I698:N698 Q696:R699">
    <cfRule type="cellIs" dxfId="3911" priority="346" operator="lessThan">
      <formula>0</formula>
    </cfRule>
  </conditionalFormatting>
  <conditionalFormatting sqref="B700:N703">
    <cfRule type="cellIs" dxfId="3910" priority="345" operator="lessThan">
      <formula>0</formula>
    </cfRule>
  </conditionalFormatting>
  <conditionalFormatting sqref="I702:N702 Q700:R703">
    <cfRule type="cellIs" dxfId="3909" priority="344" operator="lessThan">
      <formula>0</formula>
    </cfRule>
  </conditionalFormatting>
  <conditionalFormatting sqref="B704:N707">
    <cfRule type="cellIs" dxfId="3908" priority="343" operator="lessThan">
      <formula>0</formula>
    </cfRule>
  </conditionalFormatting>
  <conditionalFormatting sqref="I706:N706 Q704:R707">
    <cfRule type="cellIs" dxfId="3907" priority="342" operator="lessThan">
      <formula>0</formula>
    </cfRule>
  </conditionalFormatting>
  <conditionalFormatting sqref="B712:N715">
    <cfRule type="cellIs" dxfId="3906" priority="341" operator="lessThan">
      <formula>0</formula>
    </cfRule>
  </conditionalFormatting>
  <conditionalFormatting sqref="I714:N714 Q712:R715">
    <cfRule type="cellIs" dxfId="3905" priority="340" operator="lessThan">
      <formula>0</formula>
    </cfRule>
  </conditionalFormatting>
  <conditionalFormatting sqref="B716:N719">
    <cfRule type="cellIs" dxfId="3904" priority="339" operator="lessThan">
      <formula>0</formula>
    </cfRule>
  </conditionalFormatting>
  <conditionalFormatting sqref="I718:N718 Q716:R719">
    <cfRule type="cellIs" dxfId="3903" priority="338" operator="lessThan">
      <formula>0</formula>
    </cfRule>
  </conditionalFormatting>
  <conditionalFormatting sqref="Q654">
    <cfRule type="cellIs" dxfId="3902" priority="337" operator="lessThan">
      <formula>0</formula>
    </cfRule>
  </conditionalFormatting>
  <conditionalFormatting sqref="R466">
    <cfRule type="cellIs" dxfId="3901" priority="336" operator="lessThan">
      <formula>0</formula>
    </cfRule>
  </conditionalFormatting>
  <conditionalFormatting sqref="Q466">
    <cfRule type="cellIs" dxfId="3900" priority="335" operator="lessThan">
      <formula>0</formula>
    </cfRule>
  </conditionalFormatting>
  <conditionalFormatting sqref="B466:N466">
    <cfRule type="cellIs" dxfId="3899" priority="334" operator="lessThan">
      <formula>0</formula>
    </cfRule>
  </conditionalFormatting>
  <conditionalFormatting sqref="B505:N505">
    <cfRule type="cellIs" dxfId="3898" priority="331" operator="lessThan">
      <formula>0</formula>
    </cfRule>
  </conditionalFormatting>
  <conditionalFormatting sqref="B513:N513">
    <cfRule type="cellIs" dxfId="3897" priority="328" operator="lessThan">
      <formula>0</formula>
    </cfRule>
  </conditionalFormatting>
  <conditionalFormatting sqref="B522:N522">
    <cfRule type="cellIs" dxfId="3896" priority="325" operator="lessThan">
      <formula>0</formula>
    </cfRule>
  </conditionalFormatting>
  <conditionalFormatting sqref="B530:N530">
    <cfRule type="cellIs" dxfId="3895" priority="322" operator="lessThan">
      <formula>0</formula>
    </cfRule>
  </conditionalFormatting>
  <conditionalFormatting sqref="B538:N538">
    <cfRule type="cellIs" dxfId="3894" priority="319" operator="lessThan">
      <formula>0</formula>
    </cfRule>
  </conditionalFormatting>
  <conditionalFormatting sqref="B553:N553">
    <cfRule type="cellIs" dxfId="3893" priority="316" operator="lessThan">
      <formula>0</formula>
    </cfRule>
  </conditionalFormatting>
  <conditionalFormatting sqref="B561:N561">
    <cfRule type="cellIs" dxfId="3892" priority="313" operator="lessThan">
      <formula>0</formula>
    </cfRule>
  </conditionalFormatting>
  <conditionalFormatting sqref="B590:N590">
    <cfRule type="cellIs" dxfId="3891" priority="310" operator="lessThan">
      <formula>0</formula>
    </cfRule>
  </conditionalFormatting>
  <conditionalFormatting sqref="O608:P608">
    <cfRule type="cellIs" dxfId="3890" priority="51" operator="lessThan">
      <formula>0</formula>
    </cfRule>
  </conditionalFormatting>
  <conditionalFormatting sqref="O608:P608">
    <cfRule type="cellIs" dxfId="3889" priority="52" operator="lessThan">
      <formula>0</formula>
    </cfRule>
  </conditionalFormatting>
  <conditionalFormatting sqref="O603:P603">
    <cfRule type="cellIs" dxfId="3888" priority="55" operator="lessThan">
      <formula>0</formula>
    </cfRule>
  </conditionalFormatting>
  <conditionalFormatting sqref="O603:P603">
    <cfRule type="cellIs" dxfId="3887" priority="56" operator="lessThan">
      <formula>0</formula>
    </cfRule>
  </conditionalFormatting>
  <conditionalFormatting sqref="O603:P603">
    <cfRule type="cellIs" dxfId="3886" priority="57" operator="lessThan">
      <formula>0</formula>
    </cfRule>
  </conditionalFormatting>
  <conditionalFormatting sqref="O608:P608">
    <cfRule type="cellIs" dxfId="3885" priority="50" operator="lessThan">
      <formula>0</formula>
    </cfRule>
  </conditionalFormatting>
  <conditionalFormatting sqref="Q491:R491">
    <cfRule type="cellIs" dxfId="3884" priority="309" operator="lessThan">
      <formula>0</formula>
    </cfRule>
  </conditionalFormatting>
  <conditionalFormatting sqref="R492:R496">
    <cfRule type="cellIs" dxfId="3883" priority="308" operator="lessThan">
      <formula>0</formula>
    </cfRule>
  </conditionalFormatting>
  <conditionalFormatting sqref="Q492:Q495">
    <cfRule type="cellIs" dxfId="3882" priority="307" operator="lessThan">
      <formula>0</formula>
    </cfRule>
  </conditionalFormatting>
  <conditionalFormatting sqref="Q496">
    <cfRule type="cellIs" dxfId="3881" priority="306" operator="lessThan">
      <formula>0</formula>
    </cfRule>
  </conditionalFormatting>
  <conditionalFormatting sqref="Q473:R473 B473">
    <cfRule type="cellIs" dxfId="3880" priority="305" operator="lessThan">
      <formula>0</formula>
    </cfRule>
  </conditionalFormatting>
  <conditionalFormatting sqref="R474:R478">
    <cfRule type="cellIs" dxfId="3879" priority="304" operator="lessThan">
      <formula>0</formula>
    </cfRule>
  </conditionalFormatting>
  <conditionalFormatting sqref="Q474:Q477">
    <cfRule type="cellIs" dxfId="3878" priority="303" operator="lessThan">
      <formula>0</formula>
    </cfRule>
  </conditionalFormatting>
  <conditionalFormatting sqref="Q478">
    <cfRule type="cellIs" dxfId="3877" priority="302" operator="lessThan">
      <formula>0</formula>
    </cfRule>
  </conditionalFormatting>
  <conditionalFormatting sqref="Q479:R479 B479">
    <cfRule type="cellIs" dxfId="3876" priority="301" operator="lessThan">
      <formula>0</formula>
    </cfRule>
  </conditionalFormatting>
  <conditionalFormatting sqref="R480:R484">
    <cfRule type="cellIs" dxfId="3875" priority="300" operator="lessThan">
      <formula>0</formula>
    </cfRule>
  </conditionalFormatting>
  <conditionalFormatting sqref="Q480:Q483">
    <cfRule type="cellIs" dxfId="3874" priority="299" operator="lessThan">
      <formula>0</formula>
    </cfRule>
  </conditionalFormatting>
  <conditionalFormatting sqref="Q484">
    <cfRule type="cellIs" dxfId="3873" priority="298" operator="lessThan">
      <formula>0</formula>
    </cfRule>
  </conditionalFormatting>
  <conditionalFormatting sqref="Q485:R485 B485">
    <cfRule type="cellIs" dxfId="3872" priority="297" operator="lessThan">
      <formula>0</formula>
    </cfRule>
  </conditionalFormatting>
  <conditionalFormatting sqref="R486:R490">
    <cfRule type="cellIs" dxfId="3871" priority="296" operator="lessThan">
      <formula>0</formula>
    </cfRule>
  </conditionalFormatting>
  <conditionalFormatting sqref="Q486:Q489">
    <cfRule type="cellIs" dxfId="3870" priority="295" operator="lessThan">
      <formula>0</formula>
    </cfRule>
  </conditionalFormatting>
  <conditionalFormatting sqref="Q490">
    <cfRule type="cellIs" dxfId="3869"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868" priority="291" operator="lessThan">
      <formula>0</formula>
    </cfRule>
  </conditionalFormatting>
  <conditionalFormatting sqref="O348:P348">
    <cfRule type="cellIs" dxfId="3867" priority="290" operator="lessThan">
      <formula>0</formula>
    </cfRule>
  </conditionalFormatting>
  <conditionalFormatting sqref="O348:P348">
    <cfRule type="cellIs" dxfId="3866" priority="289" operator="lessThan">
      <formula>0</formula>
    </cfRule>
  </conditionalFormatting>
  <conditionalFormatting sqref="O351:P354">
    <cfRule type="cellIs" dxfId="3865" priority="288" operator="lessThan">
      <formula>0</formula>
    </cfRule>
  </conditionalFormatting>
  <conditionalFormatting sqref="O363:P364">
    <cfRule type="cellIs" dxfId="3864" priority="287" operator="lessThan">
      <formula>0</formula>
    </cfRule>
  </conditionalFormatting>
  <conditionalFormatting sqref="O369:P370">
    <cfRule type="cellIs" dxfId="3863" priority="286" operator="lessThan">
      <formula>0</formula>
    </cfRule>
  </conditionalFormatting>
  <conditionalFormatting sqref="O375:P376">
    <cfRule type="cellIs" dxfId="3862" priority="285" operator="lessThan">
      <formula>0</formula>
    </cfRule>
  </conditionalFormatting>
  <conditionalFormatting sqref="O381:P383">
    <cfRule type="cellIs" dxfId="3861" priority="284" operator="lessThan">
      <formula>0</formula>
    </cfRule>
  </conditionalFormatting>
  <conditionalFormatting sqref="O355:P355">
    <cfRule type="cellIs" dxfId="3860" priority="283" operator="lessThan">
      <formula>0</formula>
    </cfRule>
  </conditionalFormatting>
  <conditionalFormatting sqref="O593:P595">
    <cfRule type="cellIs" dxfId="3859" priority="281" operator="lessThan">
      <formula>0</formula>
    </cfRule>
  </conditionalFormatting>
  <conditionalFormatting sqref="O593:P595">
    <cfRule type="cellIs" dxfId="3858" priority="282" operator="lessThan">
      <formula>0</formula>
    </cfRule>
  </conditionalFormatting>
  <conditionalFormatting sqref="O601:P602 O599:P599">
    <cfRule type="cellIs" dxfId="3857" priority="280" operator="lessThan">
      <formula>0</formula>
    </cfRule>
  </conditionalFormatting>
  <conditionalFormatting sqref="O621:P624">
    <cfRule type="cellIs" dxfId="3856" priority="275" operator="lessThan">
      <formula>0</formula>
    </cfRule>
  </conditionalFormatting>
  <conditionalFormatting sqref="O621:P624">
    <cfRule type="cellIs" dxfId="3855" priority="276" operator="lessThan">
      <formula>0</formula>
    </cfRule>
  </conditionalFormatting>
  <conditionalFormatting sqref="O626:P629">
    <cfRule type="cellIs" dxfId="3854" priority="274" operator="lessThan">
      <formula>0</formula>
    </cfRule>
  </conditionalFormatting>
  <conditionalFormatting sqref="O611:P614">
    <cfRule type="cellIs" dxfId="3853" priority="269" operator="lessThan">
      <formula>0</formula>
    </cfRule>
  </conditionalFormatting>
  <conditionalFormatting sqref="O611:P614">
    <cfRule type="cellIs" dxfId="3852" priority="270" operator="lessThan">
      <formula>0</formula>
    </cfRule>
  </conditionalFormatting>
  <conditionalFormatting sqref="O650:P650 O663:P663 O655:P661 O642:P645 O652:P653 O672:P675 O708:P711 O665:P670">
    <cfRule type="cellIs" dxfId="3851" priority="268" operator="lessThan">
      <formula>0</formula>
    </cfRule>
  </conditionalFormatting>
  <conditionalFormatting sqref="O674:P674">
    <cfRule type="cellIs" dxfId="3850" priority="267" operator="lessThan">
      <formula>0</formula>
    </cfRule>
  </conditionalFormatting>
  <conditionalFormatting sqref="O647:P647">
    <cfRule type="cellIs" dxfId="3849" priority="266" operator="lessThan">
      <formula>0</formula>
    </cfRule>
  </conditionalFormatting>
  <conditionalFormatting sqref="O393:P393">
    <cfRule type="cellIs" dxfId="3848" priority="245" operator="lessThan">
      <formula>0</formula>
    </cfRule>
  </conditionalFormatting>
  <conditionalFormatting sqref="O390:P390">
    <cfRule type="cellIs" dxfId="3847" priority="250" operator="lessThan">
      <formula>0</formula>
    </cfRule>
  </conditionalFormatting>
  <conditionalFormatting sqref="O393:P393">
    <cfRule type="cellIs" dxfId="3846" priority="248" operator="lessThan">
      <formula>0</formula>
    </cfRule>
  </conditionalFormatting>
  <conditionalFormatting sqref="O378:P378">
    <cfRule type="cellIs" dxfId="3845" priority="260" operator="lessThan">
      <formula>0</formula>
    </cfRule>
  </conditionalFormatting>
  <conditionalFormatting sqref="O372:P372">
    <cfRule type="cellIs" dxfId="3844" priority="261" operator="lessThan">
      <formula>0</formula>
    </cfRule>
  </conditionalFormatting>
  <conditionalFormatting sqref="O384:P384">
    <cfRule type="cellIs" dxfId="3843" priority="259" operator="lessThan">
      <formula>0</formula>
    </cfRule>
  </conditionalFormatting>
  <conditionalFormatting sqref="O387:P387">
    <cfRule type="cellIs" dxfId="3842" priority="254" operator="lessThan">
      <formula>0</formula>
    </cfRule>
  </conditionalFormatting>
  <conditionalFormatting sqref="O387:P387">
    <cfRule type="cellIs" dxfId="3841" priority="253" operator="lessThan">
      <formula>0</formula>
    </cfRule>
  </conditionalFormatting>
  <conditionalFormatting sqref="O387:P387">
    <cfRule type="cellIs" dxfId="3840" priority="252" operator="lessThan">
      <formula>0</formula>
    </cfRule>
  </conditionalFormatting>
  <conditionalFormatting sqref="O387:P387">
    <cfRule type="cellIs" dxfId="3839" priority="251" operator="lessThan">
      <formula>0</formula>
    </cfRule>
  </conditionalFormatting>
  <conditionalFormatting sqref="O393:P393">
    <cfRule type="cellIs" dxfId="3838" priority="246" operator="lessThan">
      <formula>0</formula>
    </cfRule>
  </conditionalFormatting>
  <conditionalFormatting sqref="O393:P393">
    <cfRule type="cellIs" dxfId="3837" priority="249" operator="lessThan">
      <formula>0</formula>
    </cfRule>
  </conditionalFormatting>
  <conditionalFormatting sqref="O393:P393">
    <cfRule type="cellIs" dxfId="3836" priority="244" operator="lessThan">
      <formula>0</formula>
    </cfRule>
  </conditionalFormatting>
  <conditionalFormatting sqref="O393:P393">
    <cfRule type="cellIs" dxfId="3835" priority="247" operator="lessThan">
      <formula>0</formula>
    </cfRule>
  </conditionalFormatting>
  <conditionalFormatting sqref="O393:P393">
    <cfRule type="cellIs" dxfId="3834" priority="242" operator="lessThan">
      <formula>0</formula>
    </cfRule>
  </conditionalFormatting>
  <conditionalFormatting sqref="O393:P393">
    <cfRule type="cellIs" dxfId="3833" priority="243" operator="lessThan">
      <formula>0</formula>
    </cfRule>
  </conditionalFormatting>
  <conditionalFormatting sqref="O399:P399">
    <cfRule type="cellIs" dxfId="3832" priority="240" operator="lessThan">
      <formula>0</formula>
    </cfRule>
  </conditionalFormatting>
  <conditionalFormatting sqref="O396:P396">
    <cfRule type="cellIs" dxfId="3831" priority="241" operator="lessThan">
      <formula>0</formula>
    </cfRule>
  </conditionalFormatting>
  <conditionalFormatting sqref="O399:P399">
    <cfRule type="cellIs" dxfId="3830" priority="239" operator="lessThan">
      <formula>0</formula>
    </cfRule>
  </conditionalFormatting>
  <conditionalFormatting sqref="O399:P399">
    <cfRule type="cellIs" dxfId="3829" priority="238" operator="lessThan">
      <formula>0</formula>
    </cfRule>
  </conditionalFormatting>
  <conditionalFormatting sqref="O399:P399">
    <cfRule type="cellIs" dxfId="3828" priority="237" operator="lessThan">
      <formula>0</formula>
    </cfRule>
  </conditionalFormatting>
  <conditionalFormatting sqref="O399:P399">
    <cfRule type="cellIs" dxfId="3827" priority="236" operator="lessThan">
      <formula>0</formula>
    </cfRule>
  </conditionalFormatting>
  <conditionalFormatting sqref="O399:P399">
    <cfRule type="cellIs" dxfId="3826" priority="235" operator="lessThan">
      <formula>0</formula>
    </cfRule>
  </conditionalFormatting>
  <conditionalFormatting sqref="O399:P399">
    <cfRule type="cellIs" dxfId="3825" priority="234" operator="lessThan">
      <formula>0</formula>
    </cfRule>
  </conditionalFormatting>
  <conditionalFormatting sqref="O399:P399">
    <cfRule type="cellIs" dxfId="3824" priority="233" operator="lessThan">
      <formula>0</formula>
    </cfRule>
  </conditionalFormatting>
  <conditionalFormatting sqref="O402:P402">
    <cfRule type="cellIs" dxfId="3823" priority="232" operator="lessThan">
      <formula>0</formula>
    </cfRule>
  </conditionalFormatting>
  <conditionalFormatting sqref="O355:P355">
    <cfRule type="cellIs" dxfId="3822" priority="231" operator="lessThan">
      <formula>0</formula>
    </cfRule>
  </conditionalFormatting>
  <conditionalFormatting sqref="O361:P361">
    <cfRule type="cellIs" dxfId="3821" priority="230" operator="lessThan">
      <formula>0</formula>
    </cfRule>
  </conditionalFormatting>
  <conditionalFormatting sqref="O361:P361">
    <cfRule type="cellIs" dxfId="3820" priority="229" operator="lessThan">
      <formula>0</formula>
    </cfRule>
  </conditionalFormatting>
  <conditionalFormatting sqref="O367:P367">
    <cfRule type="cellIs" dxfId="3819" priority="228" operator="lessThan">
      <formula>0</formula>
    </cfRule>
  </conditionalFormatting>
  <conditionalFormatting sqref="O367:P367">
    <cfRule type="cellIs" dxfId="3818" priority="227" operator="lessThan">
      <formula>0</formula>
    </cfRule>
  </conditionalFormatting>
  <conditionalFormatting sqref="O373:P373">
    <cfRule type="cellIs" dxfId="3817" priority="226" operator="lessThan">
      <formula>0</formula>
    </cfRule>
  </conditionalFormatting>
  <conditionalFormatting sqref="O373:P373">
    <cfRule type="cellIs" dxfId="3816" priority="225" operator="lessThan">
      <formula>0</formula>
    </cfRule>
  </conditionalFormatting>
  <conditionalFormatting sqref="O379:P379">
    <cfRule type="cellIs" dxfId="3815" priority="224" operator="lessThan">
      <formula>0</formula>
    </cfRule>
  </conditionalFormatting>
  <conditionalFormatting sqref="O379:P379">
    <cfRule type="cellIs" dxfId="3814" priority="223" operator="lessThan">
      <formula>0</formula>
    </cfRule>
  </conditionalFormatting>
  <conditionalFormatting sqref="O385:P385">
    <cfRule type="cellIs" dxfId="3813" priority="222" operator="lessThan">
      <formula>0</formula>
    </cfRule>
  </conditionalFormatting>
  <conditionalFormatting sqref="O385:P385">
    <cfRule type="cellIs" dxfId="3812" priority="221" operator="lessThan">
      <formula>0</formula>
    </cfRule>
  </conditionalFormatting>
  <conditionalFormatting sqref="O391:P391">
    <cfRule type="cellIs" dxfId="3811" priority="220" operator="lessThan">
      <formula>0</formula>
    </cfRule>
  </conditionalFormatting>
  <conditionalFormatting sqref="O391:P391">
    <cfRule type="cellIs" dxfId="3810" priority="219" operator="lessThan">
      <formula>0</formula>
    </cfRule>
  </conditionalFormatting>
  <conditionalFormatting sqref="O397:P397">
    <cfRule type="cellIs" dxfId="3809" priority="218" operator="lessThan">
      <formula>0</formula>
    </cfRule>
  </conditionalFormatting>
  <conditionalFormatting sqref="O397:P397">
    <cfRule type="cellIs" dxfId="3808" priority="217" operator="lessThan">
      <formula>0</formula>
    </cfRule>
  </conditionalFormatting>
  <conditionalFormatting sqref="O405:P405">
    <cfRule type="cellIs" dxfId="3807" priority="216" operator="lessThan">
      <formula>0</formula>
    </cfRule>
  </conditionalFormatting>
  <conditionalFormatting sqref="O405:P405">
    <cfRule type="cellIs" dxfId="3806" priority="214" operator="lessThan">
      <formula>0</formula>
    </cfRule>
  </conditionalFormatting>
  <conditionalFormatting sqref="O405:P405">
    <cfRule type="cellIs" dxfId="3805" priority="213" operator="lessThan">
      <formula>0</formula>
    </cfRule>
  </conditionalFormatting>
  <conditionalFormatting sqref="O405:P405">
    <cfRule type="cellIs" dxfId="3804" priority="212" operator="lessThan">
      <formula>0</formula>
    </cfRule>
  </conditionalFormatting>
  <conditionalFormatting sqref="O405:P405">
    <cfRule type="cellIs" dxfId="3803" priority="211" operator="lessThan">
      <formula>0</formula>
    </cfRule>
  </conditionalFormatting>
  <conditionalFormatting sqref="O405:P405">
    <cfRule type="cellIs" dxfId="3802" priority="210" operator="lessThan">
      <formula>0</formula>
    </cfRule>
  </conditionalFormatting>
  <conditionalFormatting sqref="O405:P405">
    <cfRule type="cellIs" dxfId="3801" priority="209" operator="lessThan">
      <formula>0</formula>
    </cfRule>
  </conditionalFormatting>
  <conditionalFormatting sqref="O408:P408">
    <cfRule type="cellIs" dxfId="3800" priority="208" operator="lessThan">
      <formula>0</formula>
    </cfRule>
  </conditionalFormatting>
  <conditionalFormatting sqref="O409:P409">
    <cfRule type="cellIs" dxfId="3799" priority="207" operator="lessThan">
      <formula>0</formula>
    </cfRule>
  </conditionalFormatting>
  <conditionalFormatting sqref="O409:P409">
    <cfRule type="cellIs" dxfId="3798" priority="206" operator="lessThan">
      <formula>0</formula>
    </cfRule>
  </conditionalFormatting>
  <conditionalFormatting sqref="O411:P411">
    <cfRule type="cellIs" dxfId="3797" priority="205" operator="lessThan">
      <formula>0</formula>
    </cfRule>
  </conditionalFormatting>
  <conditionalFormatting sqref="O411:P411">
    <cfRule type="cellIs" dxfId="3796" priority="204" operator="lessThan">
      <formula>0</formula>
    </cfRule>
  </conditionalFormatting>
  <conditionalFormatting sqref="O411:P411">
    <cfRule type="cellIs" dxfId="3795" priority="203" operator="lessThan">
      <formula>0</formula>
    </cfRule>
  </conditionalFormatting>
  <conditionalFormatting sqref="O411:P411">
    <cfRule type="cellIs" dxfId="3794" priority="202" operator="lessThan">
      <formula>0</formula>
    </cfRule>
  </conditionalFormatting>
  <conditionalFormatting sqref="O411:P411">
    <cfRule type="cellIs" dxfId="3793" priority="201" operator="lessThan">
      <formula>0</formula>
    </cfRule>
  </conditionalFormatting>
  <conditionalFormatting sqref="O411:P411">
    <cfRule type="cellIs" dxfId="3792" priority="200" operator="lessThan">
      <formula>0</formula>
    </cfRule>
  </conditionalFormatting>
  <conditionalFormatting sqref="O411:P411">
    <cfRule type="cellIs" dxfId="3791" priority="199" operator="lessThan">
      <formula>0</formula>
    </cfRule>
  </conditionalFormatting>
  <conditionalFormatting sqref="O411:P411">
    <cfRule type="cellIs" dxfId="3790" priority="198" operator="lessThan">
      <formula>0</formula>
    </cfRule>
  </conditionalFormatting>
  <conditionalFormatting sqref="O414:P414">
    <cfRule type="cellIs" dxfId="3789" priority="197" operator="lessThan">
      <formula>0</formula>
    </cfRule>
  </conditionalFormatting>
  <conditionalFormatting sqref="O415:P415">
    <cfRule type="cellIs" dxfId="3788" priority="196" operator="lessThan">
      <formula>0</formula>
    </cfRule>
  </conditionalFormatting>
  <conditionalFormatting sqref="O415:P415">
    <cfRule type="cellIs" dxfId="3787" priority="195" operator="lessThan">
      <formula>0</formula>
    </cfRule>
  </conditionalFormatting>
  <conditionalFormatting sqref="O417:P417">
    <cfRule type="cellIs" dxfId="3786" priority="194" operator="lessThan">
      <formula>0</formula>
    </cfRule>
  </conditionalFormatting>
  <conditionalFormatting sqref="O417:P417">
    <cfRule type="cellIs" dxfId="3785" priority="193" operator="lessThan">
      <formula>0</formula>
    </cfRule>
  </conditionalFormatting>
  <conditionalFormatting sqref="O417:P417">
    <cfRule type="cellIs" dxfId="3784" priority="192" operator="lessThan">
      <formula>0</formula>
    </cfRule>
  </conditionalFormatting>
  <conditionalFormatting sqref="O417:P417">
    <cfRule type="cellIs" dxfId="3783" priority="191" operator="lessThan">
      <formula>0</formula>
    </cfRule>
  </conditionalFormatting>
  <conditionalFormatting sqref="O417:P417">
    <cfRule type="cellIs" dxfId="3782" priority="190" operator="lessThan">
      <formula>0</formula>
    </cfRule>
  </conditionalFormatting>
  <conditionalFormatting sqref="O417:P417">
    <cfRule type="cellIs" dxfId="3781" priority="189" operator="lessThan">
      <formula>0</formula>
    </cfRule>
  </conditionalFormatting>
  <conditionalFormatting sqref="O417:P417">
    <cfRule type="cellIs" dxfId="3780" priority="188" operator="lessThan">
      <formula>0</formula>
    </cfRule>
  </conditionalFormatting>
  <conditionalFormatting sqref="O417:P417">
    <cfRule type="cellIs" dxfId="3779" priority="187" operator="lessThan">
      <formula>0</formula>
    </cfRule>
  </conditionalFormatting>
  <conditionalFormatting sqref="O420:P420">
    <cfRule type="cellIs" dxfId="3778" priority="186" operator="lessThan">
      <formula>0</formula>
    </cfRule>
  </conditionalFormatting>
  <conditionalFormatting sqref="O421:P421">
    <cfRule type="cellIs" dxfId="3777" priority="185" operator="lessThan">
      <formula>0</formula>
    </cfRule>
  </conditionalFormatting>
  <conditionalFormatting sqref="O421:P421">
    <cfRule type="cellIs" dxfId="3776" priority="184" operator="lessThan">
      <formula>0</formula>
    </cfRule>
  </conditionalFormatting>
  <conditionalFormatting sqref="O423:P423">
    <cfRule type="cellIs" dxfId="3775" priority="183" operator="lessThan">
      <formula>0</formula>
    </cfRule>
  </conditionalFormatting>
  <conditionalFormatting sqref="O423:P423">
    <cfRule type="cellIs" dxfId="3774" priority="182" operator="lessThan">
      <formula>0</formula>
    </cfRule>
  </conditionalFormatting>
  <conditionalFormatting sqref="O423:P423">
    <cfRule type="cellIs" dxfId="3773" priority="181" operator="lessThan">
      <formula>0</formula>
    </cfRule>
  </conditionalFormatting>
  <conditionalFormatting sqref="O423:P423">
    <cfRule type="cellIs" dxfId="3772" priority="180" operator="lessThan">
      <formula>0</formula>
    </cfRule>
  </conditionalFormatting>
  <conditionalFormatting sqref="O423:P423">
    <cfRule type="cellIs" dxfId="3771" priority="179" operator="lessThan">
      <formula>0</formula>
    </cfRule>
  </conditionalFormatting>
  <conditionalFormatting sqref="O423:P423">
    <cfRule type="cellIs" dxfId="3770" priority="178" operator="lessThan">
      <formula>0</formula>
    </cfRule>
  </conditionalFormatting>
  <conditionalFormatting sqref="O423:P423">
    <cfRule type="cellIs" dxfId="3769" priority="177" operator="lessThan">
      <formula>0</formula>
    </cfRule>
  </conditionalFormatting>
  <conditionalFormatting sqref="O423:P423">
    <cfRule type="cellIs" dxfId="3768" priority="176" operator="lessThan">
      <formula>0</formula>
    </cfRule>
  </conditionalFormatting>
  <conditionalFormatting sqref="O426:P426">
    <cfRule type="cellIs" dxfId="3767" priority="175" operator="lessThan">
      <formula>0</formula>
    </cfRule>
  </conditionalFormatting>
  <conditionalFormatting sqref="O427:P427">
    <cfRule type="cellIs" dxfId="3766" priority="174" operator="lessThan">
      <formula>0</formula>
    </cfRule>
  </conditionalFormatting>
  <conditionalFormatting sqref="O427:P427">
    <cfRule type="cellIs" dxfId="3765" priority="173" operator="lessThan">
      <formula>0</formula>
    </cfRule>
  </conditionalFormatting>
  <conditionalFormatting sqref="O429:P429">
    <cfRule type="cellIs" dxfId="3764" priority="172" operator="lessThan">
      <formula>0</formula>
    </cfRule>
  </conditionalFormatting>
  <conditionalFormatting sqref="O429:P429">
    <cfRule type="cellIs" dxfId="3763" priority="171" operator="lessThan">
      <formula>0</formula>
    </cfRule>
  </conditionalFormatting>
  <conditionalFormatting sqref="O429:P429">
    <cfRule type="cellIs" dxfId="3762" priority="170" operator="lessThan">
      <formula>0</formula>
    </cfRule>
  </conditionalFormatting>
  <conditionalFormatting sqref="O429:P429">
    <cfRule type="cellIs" dxfId="3761" priority="169" operator="lessThan">
      <formula>0</formula>
    </cfRule>
  </conditionalFormatting>
  <conditionalFormatting sqref="O429:P429">
    <cfRule type="cellIs" dxfId="3760" priority="168" operator="lessThan">
      <formula>0</formula>
    </cfRule>
  </conditionalFormatting>
  <conditionalFormatting sqref="O429:P429">
    <cfRule type="cellIs" dxfId="3759" priority="167" operator="lessThan">
      <formula>0</formula>
    </cfRule>
  </conditionalFormatting>
  <conditionalFormatting sqref="O429:P429">
    <cfRule type="cellIs" dxfId="3758" priority="166" operator="lessThan">
      <formula>0</formula>
    </cfRule>
  </conditionalFormatting>
  <conditionalFormatting sqref="O429:P429">
    <cfRule type="cellIs" dxfId="3757" priority="165" operator="lessThan">
      <formula>0</formula>
    </cfRule>
  </conditionalFormatting>
  <conditionalFormatting sqref="O432:P432">
    <cfRule type="cellIs" dxfId="3756" priority="164" operator="lessThan">
      <formula>0</formula>
    </cfRule>
  </conditionalFormatting>
  <conditionalFormatting sqref="O435:P435">
    <cfRule type="cellIs" dxfId="3755" priority="163" operator="lessThan">
      <formula>0</formula>
    </cfRule>
  </conditionalFormatting>
  <conditionalFormatting sqref="O435:P435">
    <cfRule type="cellIs" dxfId="3754" priority="162" operator="lessThan">
      <formula>0</formula>
    </cfRule>
  </conditionalFormatting>
  <conditionalFormatting sqref="O435:P435">
    <cfRule type="cellIs" dxfId="3753" priority="161" operator="lessThan">
      <formula>0</formula>
    </cfRule>
  </conditionalFormatting>
  <conditionalFormatting sqref="O435:P435">
    <cfRule type="cellIs" dxfId="3752" priority="160" operator="lessThan">
      <formula>0</formula>
    </cfRule>
  </conditionalFormatting>
  <conditionalFormatting sqref="O435:P435">
    <cfRule type="cellIs" dxfId="3751" priority="159" operator="lessThan">
      <formula>0</formula>
    </cfRule>
  </conditionalFormatting>
  <conditionalFormatting sqref="O435:P435">
    <cfRule type="cellIs" dxfId="3750" priority="158" operator="lessThan">
      <formula>0</formula>
    </cfRule>
  </conditionalFormatting>
  <conditionalFormatting sqref="O435:P435">
    <cfRule type="cellIs" dxfId="3749" priority="157" operator="lessThan">
      <formula>0</formula>
    </cfRule>
  </conditionalFormatting>
  <conditionalFormatting sqref="O435:P435">
    <cfRule type="cellIs" dxfId="3748" priority="156" operator="lessThan">
      <formula>0</formula>
    </cfRule>
  </conditionalFormatting>
  <conditionalFormatting sqref="O438:P438">
    <cfRule type="cellIs" dxfId="3747" priority="155" operator="lessThan">
      <formula>0</formula>
    </cfRule>
  </conditionalFormatting>
  <conditionalFormatting sqref="O439:P439">
    <cfRule type="cellIs" dxfId="3746" priority="154" operator="lessThan">
      <formula>0</formula>
    </cfRule>
  </conditionalFormatting>
  <conditionalFormatting sqref="O439:P439">
    <cfRule type="cellIs" dxfId="3745" priority="153" operator="lessThan">
      <formula>0</formula>
    </cfRule>
  </conditionalFormatting>
  <conditionalFormatting sqref="O441:P441">
    <cfRule type="cellIs" dxfId="3744" priority="152" operator="lessThan">
      <formula>0</formula>
    </cfRule>
  </conditionalFormatting>
  <conditionalFormatting sqref="O441:P441">
    <cfRule type="cellIs" dxfId="3743" priority="151" operator="lessThan">
      <formula>0</formula>
    </cfRule>
  </conditionalFormatting>
  <conditionalFormatting sqref="O441:P441">
    <cfRule type="cellIs" dxfId="3742" priority="150" operator="lessThan">
      <formula>0</formula>
    </cfRule>
  </conditionalFormatting>
  <conditionalFormatting sqref="O441:P441">
    <cfRule type="cellIs" dxfId="3741" priority="149" operator="lessThan">
      <formula>0</formula>
    </cfRule>
  </conditionalFormatting>
  <conditionalFormatting sqref="O441:P441">
    <cfRule type="cellIs" dxfId="3740" priority="148" operator="lessThan">
      <formula>0</formula>
    </cfRule>
  </conditionalFormatting>
  <conditionalFormatting sqref="O441:P441">
    <cfRule type="cellIs" dxfId="3739" priority="147" operator="lessThan">
      <formula>0</formula>
    </cfRule>
  </conditionalFormatting>
  <conditionalFormatting sqref="O441:P441">
    <cfRule type="cellIs" dxfId="3738" priority="146" operator="lessThan">
      <formula>0</formula>
    </cfRule>
  </conditionalFormatting>
  <conditionalFormatting sqref="O441:P441">
    <cfRule type="cellIs" dxfId="3737" priority="145" operator="lessThan">
      <formula>0</formula>
    </cfRule>
  </conditionalFormatting>
  <conditionalFormatting sqref="O444:P444">
    <cfRule type="cellIs" dxfId="3736" priority="144" operator="lessThan">
      <formula>0</formula>
    </cfRule>
  </conditionalFormatting>
  <conditionalFormatting sqref="O445:P445">
    <cfRule type="cellIs" dxfId="3735" priority="143" operator="lessThan">
      <formula>0</formula>
    </cfRule>
  </conditionalFormatting>
  <conditionalFormatting sqref="O445:P445">
    <cfRule type="cellIs" dxfId="3734" priority="142" operator="lessThan">
      <formula>0</formula>
    </cfRule>
  </conditionalFormatting>
  <conditionalFormatting sqref="O448:P448">
    <cfRule type="cellIs" dxfId="3733" priority="141" operator="lessThan">
      <formula>0</formula>
    </cfRule>
  </conditionalFormatting>
  <conditionalFormatting sqref="O448:P448">
    <cfRule type="cellIs" dxfId="3732" priority="140" operator="lessThan">
      <formula>0</formula>
    </cfRule>
  </conditionalFormatting>
  <conditionalFormatting sqref="O448:P448">
    <cfRule type="cellIs" dxfId="3731" priority="139" operator="lessThan">
      <formula>0</formula>
    </cfRule>
  </conditionalFormatting>
  <conditionalFormatting sqref="O448:P448">
    <cfRule type="cellIs" dxfId="3730" priority="138" operator="lessThan">
      <formula>0</formula>
    </cfRule>
  </conditionalFormatting>
  <conditionalFormatting sqref="O448:P448">
    <cfRule type="cellIs" dxfId="3729" priority="137" operator="lessThan">
      <formula>0</formula>
    </cfRule>
  </conditionalFormatting>
  <conditionalFormatting sqref="O448:P448">
    <cfRule type="cellIs" dxfId="3728" priority="136" operator="lessThan">
      <formula>0</formula>
    </cfRule>
  </conditionalFormatting>
  <conditionalFormatting sqref="O448:P448">
    <cfRule type="cellIs" dxfId="3727" priority="135" operator="lessThan">
      <formula>0</formula>
    </cfRule>
  </conditionalFormatting>
  <conditionalFormatting sqref="O448:P448">
    <cfRule type="cellIs" dxfId="3726" priority="134" operator="lessThan">
      <formula>0</formula>
    </cfRule>
  </conditionalFormatting>
  <conditionalFormatting sqref="O451:P451">
    <cfRule type="cellIs" dxfId="3725" priority="133" operator="lessThan">
      <formula>0</formula>
    </cfRule>
  </conditionalFormatting>
  <conditionalFormatting sqref="O452:P452">
    <cfRule type="cellIs" dxfId="3724" priority="132" operator="lessThan">
      <formula>0</formula>
    </cfRule>
  </conditionalFormatting>
  <conditionalFormatting sqref="O452:P452">
    <cfRule type="cellIs" dxfId="3723" priority="131" operator="lessThan">
      <formula>0</formula>
    </cfRule>
  </conditionalFormatting>
  <conditionalFormatting sqref="O454:P454">
    <cfRule type="cellIs" dxfId="3722" priority="130" operator="lessThan">
      <formula>0</formula>
    </cfRule>
  </conditionalFormatting>
  <conditionalFormatting sqref="O454:P454">
    <cfRule type="cellIs" dxfId="3721" priority="129" operator="lessThan">
      <formula>0</formula>
    </cfRule>
  </conditionalFormatting>
  <conditionalFormatting sqref="O454:P454">
    <cfRule type="cellIs" dxfId="3720" priority="128" operator="lessThan">
      <formula>0</formula>
    </cfRule>
  </conditionalFormatting>
  <conditionalFormatting sqref="O454:P454">
    <cfRule type="cellIs" dxfId="3719" priority="127" operator="lessThan">
      <formula>0</formula>
    </cfRule>
  </conditionalFormatting>
  <conditionalFormatting sqref="O454:P454">
    <cfRule type="cellIs" dxfId="3718" priority="126" operator="lessThan">
      <formula>0</formula>
    </cfRule>
  </conditionalFormatting>
  <conditionalFormatting sqref="O454:P454">
    <cfRule type="cellIs" dxfId="3717" priority="125" operator="lessThan">
      <formula>0</formula>
    </cfRule>
  </conditionalFormatting>
  <conditionalFormatting sqref="O454:P454">
    <cfRule type="cellIs" dxfId="3716" priority="124" operator="lessThan">
      <formula>0</formula>
    </cfRule>
  </conditionalFormatting>
  <conditionalFormatting sqref="O454:P454">
    <cfRule type="cellIs" dxfId="3715" priority="123" operator="lessThan">
      <formula>0</formula>
    </cfRule>
  </conditionalFormatting>
  <conditionalFormatting sqref="O457:P457">
    <cfRule type="cellIs" dxfId="3714" priority="122" operator="lessThan">
      <formula>0</formula>
    </cfRule>
  </conditionalFormatting>
  <conditionalFormatting sqref="O458:P458">
    <cfRule type="cellIs" dxfId="3713" priority="121" operator="lessThan">
      <formula>0</formula>
    </cfRule>
  </conditionalFormatting>
  <conditionalFormatting sqref="O458:P458">
    <cfRule type="cellIs" dxfId="3712" priority="120" operator="lessThan">
      <formula>0</formula>
    </cfRule>
  </conditionalFormatting>
  <conditionalFormatting sqref="O461:P464">
    <cfRule type="cellIs" dxfId="3711" priority="119" operator="lessThan">
      <formula>0</formula>
    </cfRule>
  </conditionalFormatting>
  <conditionalFormatting sqref="O461:P464">
    <cfRule type="expression" dxfId="3710" priority="117">
      <formula>O461/N461&gt;1</formula>
    </cfRule>
    <cfRule type="expression" dxfId="3709" priority="118">
      <formula>O461/N461&lt;1</formula>
    </cfRule>
  </conditionalFormatting>
  <conditionalFormatting sqref="O552:P552 O560:P560 O575:P575 O589:P589">
    <cfRule type="expression" dxfId="3708" priority="115">
      <formula>O552/#REF!&gt;1</formula>
    </cfRule>
    <cfRule type="expression" dxfId="3707" priority="116">
      <formula>O552/#REF!&lt;1</formula>
    </cfRule>
  </conditionalFormatting>
  <conditionalFormatting sqref="O512:P512">
    <cfRule type="cellIs" dxfId="3706" priority="114" operator="lessThan">
      <formula>0</formula>
    </cfRule>
  </conditionalFormatting>
  <conditionalFormatting sqref="O512:P512">
    <cfRule type="expression" dxfId="3705" priority="112">
      <formula>O512/N512&gt;1</formula>
    </cfRule>
    <cfRule type="expression" dxfId="3704" priority="113">
      <formula>O512/N512&lt;1</formula>
    </cfRule>
  </conditionalFormatting>
  <conditionalFormatting sqref="O596:P596">
    <cfRule type="cellIs" dxfId="3703" priority="111" operator="lessThan">
      <formula>0</formula>
    </cfRule>
  </conditionalFormatting>
  <conditionalFormatting sqref="O600:P600">
    <cfRule type="cellIs" dxfId="3702" priority="110" operator="lessThan">
      <formula>0</formula>
    </cfRule>
  </conditionalFormatting>
  <conditionalFormatting sqref="O600:P600">
    <cfRule type="cellIs" dxfId="3701" priority="109" operator="lessThan">
      <formula>0</formula>
    </cfRule>
  </conditionalFormatting>
  <conditionalFormatting sqref="O710:P710">
    <cfRule type="cellIs" dxfId="3700" priority="108" operator="lessThan">
      <formula>0</formula>
    </cfRule>
  </conditionalFormatting>
  <conditionalFormatting sqref="O654:P654 O651:P651 O648:P649 O632:P634">
    <cfRule type="expression" dxfId="3699" priority="95">
      <formula>O632/N632&gt;1</formula>
    </cfRule>
    <cfRule type="expression" dxfId="3698" priority="96">
      <formula>O632/N632&lt;1</formula>
    </cfRule>
  </conditionalFormatting>
  <conditionalFormatting sqref="O507:P510">
    <cfRule type="cellIs" dxfId="3697" priority="107" operator="lessThan">
      <formula>0</formula>
    </cfRule>
  </conditionalFormatting>
  <conditionalFormatting sqref="O507:P510">
    <cfRule type="expression" dxfId="3696" priority="105">
      <formula>O507/N507&gt;1</formula>
    </cfRule>
    <cfRule type="expression" dxfId="3695" priority="106">
      <formula>O507/N507&lt;1</formula>
    </cfRule>
  </conditionalFormatting>
  <conditionalFormatting sqref="O588:P588 O574:P574 O559:P559 O551:P551">
    <cfRule type="cellIs" dxfId="3694" priority="104" operator="lessThan">
      <formula>0</formula>
    </cfRule>
  </conditionalFormatting>
  <conditionalFormatting sqref="O584:P587 O570:P573 O555:P558 O547:P550">
    <cfRule type="cellIs" dxfId="3693" priority="103" operator="lessThan">
      <formula>0</formula>
    </cfRule>
  </conditionalFormatting>
  <conditionalFormatting sqref="O584:P587 O570:P573 O555:P558 O547:P550">
    <cfRule type="expression" dxfId="3692" priority="101">
      <formula>O547/N547&gt;1</formula>
    </cfRule>
    <cfRule type="expression" dxfId="3691" priority="102">
      <formula>O547/N547&lt;1</formula>
    </cfRule>
  </conditionalFormatting>
  <conditionalFormatting sqref="O588:P588 O574:P574 O559:P559 O551:P551">
    <cfRule type="cellIs" dxfId="3690" priority="100" operator="lessThan">
      <formula>0</formula>
    </cfRule>
  </conditionalFormatting>
  <conditionalFormatting sqref="O588:P588 O574:P574 O559:P559 O551:P551">
    <cfRule type="expression" dxfId="3689" priority="98">
      <formula>O551/N551&gt;1</formula>
    </cfRule>
    <cfRule type="expression" dxfId="3688" priority="99">
      <formula>O551/N551&lt;1</formula>
    </cfRule>
  </conditionalFormatting>
  <conditionalFormatting sqref="O654:P654 O651:P651 O648:P649 O632:P634">
    <cfRule type="cellIs" dxfId="3687" priority="97" operator="lessThan">
      <formula>0</formula>
    </cfRule>
  </conditionalFormatting>
  <conditionalFormatting sqref="O504:P504">
    <cfRule type="expression" dxfId="3686" priority="292">
      <formula>O504/#REF!&gt;1</formula>
    </cfRule>
    <cfRule type="expression" dxfId="3685" priority="293">
      <formula>O504/#REF!&lt;1</formula>
    </cfRule>
  </conditionalFormatting>
  <conditionalFormatting sqref="O465:P465">
    <cfRule type="cellIs" dxfId="3684" priority="94" operator="lessThan">
      <formula>0</formula>
    </cfRule>
  </conditionalFormatting>
  <conditionalFormatting sqref="O465:P465">
    <cfRule type="expression" dxfId="3683" priority="92">
      <formula>O465/N465&gt;1</formula>
    </cfRule>
    <cfRule type="expression" dxfId="3682" priority="93">
      <formula>O465/N465&lt;1</formula>
    </cfRule>
  </conditionalFormatting>
  <conditionalFormatting sqref="O511:P511">
    <cfRule type="cellIs" dxfId="3681" priority="91" operator="lessThan">
      <formula>0</formula>
    </cfRule>
  </conditionalFormatting>
  <conditionalFormatting sqref="O511:P511">
    <cfRule type="expression" dxfId="3680" priority="89">
      <formula>O511/N511&gt;1</formula>
    </cfRule>
    <cfRule type="expression" dxfId="3679" priority="90">
      <formula>O511/N511&lt;1</formula>
    </cfRule>
  </conditionalFormatting>
  <conditionalFormatting sqref="O568:P568">
    <cfRule type="cellIs" dxfId="3678" priority="79" operator="lessThan">
      <formula>0</formula>
    </cfRule>
  </conditionalFormatting>
  <conditionalFormatting sqref="O603:P603">
    <cfRule type="expression" dxfId="3677" priority="53">
      <formula>O603/N603&gt;1</formula>
    </cfRule>
    <cfRule type="expression" dxfId="3676" priority="54">
      <formula>O603/N603&lt;1</formula>
    </cfRule>
  </conditionalFormatting>
  <conditionalFormatting sqref="O552:P552">
    <cfRule type="cellIs" dxfId="3675" priority="76" operator="lessThan">
      <formula>0</formula>
    </cfRule>
  </conditionalFormatting>
  <conditionalFormatting sqref="O552:P552">
    <cfRule type="expression" dxfId="3674" priority="74">
      <formula>O552/N552&gt;1</formula>
    </cfRule>
    <cfRule type="expression" dxfId="3673" priority="75">
      <formula>O552/N552&lt;1</formula>
    </cfRule>
  </conditionalFormatting>
  <conditionalFormatting sqref="O560:P560">
    <cfRule type="cellIs" dxfId="3672" priority="73" operator="lessThan">
      <formula>0</formula>
    </cfRule>
  </conditionalFormatting>
  <conditionalFormatting sqref="O560:P560">
    <cfRule type="expression" dxfId="3671" priority="71">
      <formula>O560/N560&gt;1</formula>
    </cfRule>
    <cfRule type="expression" dxfId="3670" priority="72">
      <formula>O560/N560&lt;1</formula>
    </cfRule>
  </conditionalFormatting>
  <conditionalFormatting sqref="O575:P575">
    <cfRule type="cellIs" dxfId="3669" priority="70" operator="lessThan">
      <formula>0</formula>
    </cfRule>
  </conditionalFormatting>
  <conditionalFormatting sqref="O575:P575">
    <cfRule type="expression" dxfId="3668" priority="68">
      <formula>O575/N575&gt;1</formula>
    </cfRule>
    <cfRule type="expression" dxfId="3667" priority="69">
      <formula>O575/N575&lt;1</formula>
    </cfRule>
  </conditionalFormatting>
  <conditionalFormatting sqref="O589:P589">
    <cfRule type="cellIs" dxfId="3666" priority="67" operator="lessThan">
      <formula>0</formula>
    </cfRule>
  </conditionalFormatting>
  <conditionalFormatting sqref="O589:P589">
    <cfRule type="expression" dxfId="3665" priority="65">
      <formula>O589/N589&gt;1</formula>
    </cfRule>
    <cfRule type="expression" dxfId="3664" priority="66">
      <formula>O589/N589&lt;1</formula>
    </cfRule>
  </conditionalFormatting>
  <conditionalFormatting sqref="O521:P521">
    <cfRule type="cellIs" dxfId="3663" priority="88" operator="lessThan">
      <formula>0</formula>
    </cfRule>
  </conditionalFormatting>
  <conditionalFormatting sqref="O521:P521">
    <cfRule type="expression" dxfId="3662" priority="86">
      <formula>O521/N521&gt;1</formula>
    </cfRule>
    <cfRule type="expression" dxfId="3661" priority="87">
      <formula>O521/N521&lt;1</formula>
    </cfRule>
  </conditionalFormatting>
  <conditionalFormatting sqref="O529:P529">
    <cfRule type="cellIs" dxfId="3660" priority="85" operator="lessThan">
      <formula>0</formula>
    </cfRule>
  </conditionalFormatting>
  <conditionalFormatting sqref="O529:P529">
    <cfRule type="expression" dxfId="3659" priority="83">
      <formula>O529/N529&gt;1</formula>
    </cfRule>
    <cfRule type="expression" dxfId="3658" priority="84">
      <formula>O529/N529&lt;1</formula>
    </cfRule>
  </conditionalFormatting>
  <conditionalFormatting sqref="O582:P582">
    <cfRule type="expression" dxfId="3657" priority="62">
      <formula>O582/N582&gt;1</formula>
    </cfRule>
    <cfRule type="expression" dxfId="3656" priority="63">
      <formula>O582/N582&lt;1</formula>
    </cfRule>
  </conditionalFormatting>
  <conditionalFormatting sqref="O537:P537">
    <cfRule type="cellIs" dxfId="3655" priority="82" operator="lessThan">
      <formula>0</formula>
    </cfRule>
  </conditionalFormatting>
  <conditionalFormatting sqref="O537:P537">
    <cfRule type="expression" dxfId="3654" priority="80">
      <formula>O537/N537&gt;1</formula>
    </cfRule>
    <cfRule type="expression" dxfId="3653" priority="81">
      <formula>O537/N537&lt;1</formula>
    </cfRule>
  </conditionalFormatting>
  <conditionalFormatting sqref="O641:P645 B636:P637">
    <cfRule type="cellIs" dxfId="3652" priority="61" operator="lessThan">
      <formula>0</formula>
    </cfRule>
  </conditionalFormatting>
  <conditionalFormatting sqref="O568:P568">
    <cfRule type="expression" dxfId="3651" priority="77">
      <formula>O568/N568&gt;1</formula>
    </cfRule>
    <cfRule type="expression" dxfId="3650" priority="78">
      <formula>O568/N568&lt;1</formula>
    </cfRule>
  </conditionalFormatting>
  <conditionalFormatting sqref="O597:P597">
    <cfRule type="cellIs" dxfId="3649" priority="60" operator="lessThan">
      <formula>0</formula>
    </cfRule>
  </conditionalFormatting>
  <conditionalFormatting sqref="O608:P608">
    <cfRule type="expression" dxfId="3648" priority="48">
      <formula>O608/N608&gt;1</formula>
    </cfRule>
    <cfRule type="expression" dxfId="3647" priority="49">
      <formula>O608/N608&lt;1</formula>
    </cfRule>
  </conditionalFormatting>
  <conditionalFormatting sqref="O582:P582">
    <cfRule type="cellIs" dxfId="3646" priority="64" operator="lessThan">
      <formula>0</formula>
    </cfRule>
  </conditionalFormatting>
  <conditionalFormatting sqref="O597:P597">
    <cfRule type="expression" dxfId="3645" priority="58">
      <formula>O597/N597&gt;1</formula>
    </cfRule>
    <cfRule type="expression" dxfId="3644" priority="59">
      <formula>O597/N597&lt;1</formula>
    </cfRule>
  </conditionalFormatting>
  <conditionalFormatting sqref="O676:P679">
    <cfRule type="cellIs" dxfId="3643" priority="47" operator="lessThan">
      <formula>0</formula>
    </cfRule>
  </conditionalFormatting>
  <conditionalFormatting sqref="O678:P678">
    <cfRule type="cellIs" dxfId="3642" priority="46" operator="lessThan">
      <formula>0</formula>
    </cfRule>
  </conditionalFormatting>
  <conditionalFormatting sqref="O680:P683">
    <cfRule type="cellIs" dxfId="3641" priority="45" operator="lessThan">
      <formula>0</formula>
    </cfRule>
  </conditionalFormatting>
  <conditionalFormatting sqref="O682:P682">
    <cfRule type="cellIs" dxfId="3640" priority="44" operator="lessThan">
      <formula>0</formula>
    </cfRule>
  </conditionalFormatting>
  <conditionalFormatting sqref="O684:P687">
    <cfRule type="cellIs" dxfId="3639" priority="43" operator="lessThan">
      <formula>0</formula>
    </cfRule>
  </conditionalFormatting>
  <conditionalFormatting sqref="O686:P686">
    <cfRule type="cellIs" dxfId="3638" priority="42" operator="lessThan">
      <formula>0</formula>
    </cfRule>
  </conditionalFormatting>
  <conditionalFormatting sqref="O688:P691">
    <cfRule type="cellIs" dxfId="3637" priority="41" operator="lessThan">
      <formula>0</formula>
    </cfRule>
  </conditionalFormatting>
  <conditionalFormatting sqref="O690:P690">
    <cfRule type="cellIs" dxfId="3636" priority="40" operator="lessThan">
      <formula>0</formula>
    </cfRule>
  </conditionalFormatting>
  <conditionalFormatting sqref="O692:P693 O695:P695">
    <cfRule type="cellIs" dxfId="3635" priority="39" operator="lessThan">
      <formula>0</formula>
    </cfRule>
  </conditionalFormatting>
  <conditionalFormatting sqref="O696:P699">
    <cfRule type="cellIs" dxfId="3634" priority="38" operator="lessThan">
      <formula>0</formula>
    </cfRule>
  </conditionalFormatting>
  <conditionalFormatting sqref="O698:P698">
    <cfRule type="cellIs" dxfId="3633" priority="37" operator="lessThan">
      <formula>0</formula>
    </cfRule>
  </conditionalFormatting>
  <conditionalFormatting sqref="O700:P703">
    <cfRule type="cellIs" dxfId="3632" priority="36" operator="lessThan">
      <formula>0</formula>
    </cfRule>
  </conditionalFormatting>
  <conditionalFormatting sqref="O702:P702">
    <cfRule type="cellIs" dxfId="3631" priority="35" operator="lessThan">
      <formula>0</formula>
    </cfRule>
  </conditionalFormatting>
  <conditionalFormatting sqref="O704:P707">
    <cfRule type="cellIs" dxfId="3630" priority="34" operator="lessThan">
      <formula>0</formula>
    </cfRule>
  </conditionalFormatting>
  <conditionalFormatting sqref="O706:P706">
    <cfRule type="cellIs" dxfId="3629" priority="33" operator="lessThan">
      <formula>0</formula>
    </cfRule>
  </conditionalFormatting>
  <conditionalFormatting sqref="O712:P715">
    <cfRule type="cellIs" dxfId="3628" priority="32" operator="lessThan">
      <formula>0</formula>
    </cfRule>
  </conditionalFormatting>
  <conditionalFormatting sqref="O714:P714">
    <cfRule type="cellIs" dxfId="3627" priority="31" operator="lessThan">
      <formula>0</formula>
    </cfRule>
  </conditionalFormatting>
  <conditionalFormatting sqref="O716:P719">
    <cfRule type="cellIs" dxfId="3626" priority="30" operator="lessThan">
      <formula>0</formula>
    </cfRule>
  </conditionalFormatting>
  <conditionalFormatting sqref="O718:P718">
    <cfRule type="cellIs" dxfId="3625" priority="29" operator="lessThan">
      <formula>0</formula>
    </cfRule>
  </conditionalFormatting>
  <conditionalFormatting sqref="O466:P466">
    <cfRule type="cellIs" dxfId="3624" priority="28" operator="lessThan">
      <formula>0</formula>
    </cfRule>
  </conditionalFormatting>
  <conditionalFormatting sqref="O505:P505">
    <cfRule type="cellIs" dxfId="3623" priority="27" operator="lessThan">
      <formula>0</formula>
    </cfRule>
  </conditionalFormatting>
  <conditionalFormatting sqref="O513:P513">
    <cfRule type="cellIs" dxfId="3622" priority="26" operator="lessThan">
      <formula>0</formula>
    </cfRule>
  </conditionalFormatting>
  <conditionalFormatting sqref="O522:P522">
    <cfRule type="cellIs" dxfId="3621" priority="25" operator="lessThan">
      <formula>0</formula>
    </cfRule>
  </conditionalFormatting>
  <conditionalFormatting sqref="O530:P530">
    <cfRule type="cellIs" dxfId="3620" priority="24" operator="lessThan">
      <formula>0</formula>
    </cfRule>
  </conditionalFormatting>
  <conditionalFormatting sqref="O538:P538">
    <cfRule type="cellIs" dxfId="3619" priority="23" operator="lessThan">
      <formula>0</formula>
    </cfRule>
  </conditionalFormatting>
  <conditionalFormatting sqref="O553:P553">
    <cfRule type="cellIs" dxfId="3618" priority="22" operator="lessThan">
      <formula>0</formula>
    </cfRule>
  </conditionalFormatting>
  <conditionalFormatting sqref="O561:P561">
    <cfRule type="cellIs" dxfId="3617" priority="21" operator="lessThan">
      <formula>0</formula>
    </cfRule>
  </conditionalFormatting>
  <conditionalFormatting sqref="O590:P590">
    <cfRule type="cellIs" dxfId="3616" priority="20" operator="lessThan">
      <formula>0</formula>
    </cfRule>
  </conditionalFormatting>
  <conditionalFormatting sqref="B720:N723">
    <cfRule type="cellIs" dxfId="3615" priority="19" operator="lessThan">
      <formula>0</formula>
    </cfRule>
  </conditionalFormatting>
  <conditionalFormatting sqref="I722:N722 Q720:R723">
    <cfRule type="cellIs" dxfId="3614" priority="18" operator="lessThan">
      <formula>0</formula>
    </cfRule>
  </conditionalFormatting>
  <conditionalFormatting sqref="O720:P723">
    <cfRule type="cellIs" dxfId="3613" priority="17" operator="lessThan">
      <formula>0</formula>
    </cfRule>
  </conditionalFormatting>
  <conditionalFormatting sqref="O722:P722">
    <cfRule type="cellIs" dxfId="3612" priority="16" operator="lessThan">
      <formula>0</formula>
    </cfRule>
  </conditionalFormatting>
  <conditionalFormatting sqref="Q655:Q658">
    <cfRule type="cellIs" dxfId="3611" priority="15" operator="lessThan">
      <formula>0</formula>
    </cfRule>
  </conditionalFormatting>
  <conditionalFormatting sqref="Q638:R638 R639:R640">
    <cfRule type="cellIs" dxfId="3610" priority="14" operator="lessThan">
      <formula>0</formula>
    </cfRule>
  </conditionalFormatting>
  <conditionalFormatting sqref="B638">
    <cfRule type="cellIs" dxfId="3609" priority="13" operator="lessThan">
      <formula>0</formula>
    </cfRule>
  </conditionalFormatting>
  <conditionalFormatting sqref="Q639:Q640">
    <cfRule type="cellIs" dxfId="3608" priority="12" operator="lessThan">
      <formula>0</formula>
    </cfRule>
  </conditionalFormatting>
  <conditionalFormatting sqref="B639:P640">
    <cfRule type="expression" dxfId="3607" priority="10">
      <formula>B639/A639&gt;1</formula>
    </cfRule>
    <cfRule type="expression" dxfId="3606" priority="11">
      <formula>B639/A639&lt;1</formula>
    </cfRule>
  </conditionalFormatting>
  <conditionalFormatting sqref="B639:P640">
    <cfRule type="cellIs" dxfId="3605" priority="9" operator="lessThan">
      <formula>0</formula>
    </cfRule>
  </conditionalFormatting>
  <conditionalFormatting sqref="B491">
    <cfRule type="cellIs" dxfId="3604" priority="8" operator="lessThan">
      <formula>0</formula>
    </cfRule>
  </conditionalFormatting>
  <conditionalFormatting sqref="B492:N496">
    <cfRule type="cellIs" dxfId="3603" priority="7" operator="lessThan">
      <formula>0</formula>
    </cfRule>
  </conditionalFormatting>
  <conditionalFormatting sqref="B492:N496">
    <cfRule type="expression" dxfId="3602" priority="5">
      <formula>B492/A492&gt;1</formula>
    </cfRule>
    <cfRule type="expression" dxfId="3601" priority="6">
      <formula>B492/A492&lt;1</formula>
    </cfRule>
  </conditionalFormatting>
  <conditionalFormatting sqref="O492:P496">
    <cfRule type="cellIs" dxfId="3600" priority="4" operator="lessThan">
      <formula>0</formula>
    </cfRule>
  </conditionalFormatting>
  <conditionalFormatting sqref="O492:P496">
    <cfRule type="expression" dxfId="3599" priority="2">
      <formula>O492/N492&gt;1</formula>
    </cfRule>
    <cfRule type="expression" dxfId="3598" priority="3">
      <formula>O492/N492&lt;1</formula>
    </cfRule>
  </conditionalFormatting>
  <conditionalFormatting sqref="B357:P360">
    <cfRule type="cellIs" dxfId="3597"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y E G y 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y E G 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B s l Q 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y E G y V C A 4 H 2 e k A A A A 9 Q A A A B I A A A A A A A A A A A A A A A A A A A A A A E N v b m Z p Z y 9 Q Y W N r Y W d l L n h t b F B L A Q I t A B Q A A g A I A M h B s l Q P y u m r p A A A A O k A A A A T A A A A A A A A A A A A A A A A A P A A A A B b Q 2 9 u d G V u d F 9 U e X B l c 1 0 u e G 1 s U E s B A i 0 A F A A C A A g A y E G y V A 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0 Q A A A A A A A A 1 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U t M T h U M D E 6 M T Q 6 M T c u N D U 3 N z E w N F o i I C 8 + P E V u d H J 5 I F R 5 c G U 9 I k Z p b G x F c n J v c k N v d W 5 0 I i B W Y W x 1 Z T 0 i b D A i I C 8 + P E V u d H J 5 I F R 5 c G U 9 I k Z p b G x F c n J v c k N v Z G U i I F Z h b H V l P S J z V W 5 r b m 9 3 b i 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N v d W 5 0 I i B W Y W x 1 Z T 0 i b D c 4 M y 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x F b n R y e S B U e X B l P S J B Z G R l Z F R v R G F 0 Y U 1 v Z G V s I i B W Y W x 1 Z T 0 i b D A 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1 L T E 4 V D A x O j E z O j U 5 L j E 2 M T I 2 N T h 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V y c m 9 y Q 2 9 1 b n Q i I F Z h b H V l P S J s M C I g L z 4 8 R W 5 0 c n k g V H l w Z T 0 i R m l s b E V y c m 9 y Q 2 9 k Z S I g V m F s d W U 9 I n N V b m t u b 3 d u I i A v P j x F b n R y e S B U e X B l P S J G a W x s Q 2 9 1 b n Q i I F Z h b H V l P S J s M j Y 4 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E V u d H J 5 I F R 5 c G U 9 I k F k Z G V k V G 9 E Y X R h T W 9 k Z W w i I F Z h b H V l P S J s M C 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2 g A A A A E A A A D Q j J 3 f A R X R E Y x 6 A M B P w p f r A Q A A A B N M O r I N R 5 t I i 9 B p H 8 n 5 p 0 s A A A A A A g A A A A A A A 2 Y A A M A A A A A Q A A A A s n b D y z P f w K 9 6 c p c 1 E g n F W g A A A A A E g A A A o A A A A B A A A A A n H Y H k 2 j b p P I b Y o H Q r p y r 9 U A A A A O w v y T O g 7 + E t G 2 0 D X v 2 Q W 4 p C 2 h 1 M i k 2 s T f z l P Q 4 7 j N / 0 e t x J A L q 5 C U Q h 2 3 Q c n Y L K o j G A l I j 9 y J K Q F 2 b F Z P E 8 n W C 9 Y j 8 i w 7 6 i i o b j W q 8 D A k a m F A A A A F l I v 6 p b u 3 1 P a j G w y T T a T + p E P Z i r < / 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Concensus</vt:lpstr>
      <vt:lpstr>Form - Normal</vt:lpstr>
      <vt:lpstr>Form - Financial</vt:lpstr>
      <vt:lpstr>CPALL(1)</vt:lpstr>
      <vt:lpstr>MAKRO (1)</vt:lpstr>
      <vt:lpstr>TQM</vt:lpstr>
      <vt:lpstr>XO</vt:lpstr>
      <vt:lpstr>NTV</vt:lpstr>
      <vt:lpstr>DOHOME</vt:lpstr>
      <vt:lpstr>CPALL</vt:lpstr>
      <vt:lpstr>MAKRO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2022-05-18T14:21:15Z</dcterms:modified>
</cp:coreProperties>
</file>